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game progress\elderscrollscompletist\checklists\"/>
    </mc:Choice>
  </mc:AlternateContent>
  <bookViews>
    <workbookView xWindow="0" yWindow="0" windowWidth="28800" windowHeight="12435" activeTab="5"/>
  </bookViews>
  <sheets>
    <sheet name="Quests" sheetId="1" r:id="rId1"/>
    <sheet name="Gwent" sheetId="2" r:id="rId2"/>
    <sheet name="Places Of Power" sheetId="3" r:id="rId3"/>
    <sheet name="Trophies" sheetId="4" r:id="rId4"/>
    <sheet name="Missable" sheetId="7" r:id="rId5"/>
    <sheet name="Sources" sheetId="5" r:id="rId6"/>
    <sheet name="ESRI_MAPINFO_SHEET" sheetId="6" state="hidden" r:id="rId7"/>
  </sheets>
  <definedNames>
    <definedName name="_xlnm._FilterDatabase" localSheetId="1" hidden="1">Gwent!$A$1:$N$253</definedName>
    <definedName name="_xlnm._FilterDatabase" localSheetId="2" hidden="1">'Places Of Power'!$A$1:$F$31</definedName>
    <definedName name="_xlnm._FilterDatabase" localSheetId="0" hidden="1">Quests!$A$1:$P$443</definedName>
    <definedName name="_xlnm._FilterDatabase" localSheetId="3" hidden="1">Trophies!$A$1:$H$80</definedName>
  </definedNames>
  <calcPr calcId="152511"/>
</workbook>
</file>

<file path=xl/calcChain.xml><?xml version="1.0" encoding="utf-8"?>
<calcChain xmlns="http://schemas.openxmlformats.org/spreadsheetml/2006/main">
  <c r="A1" i="1" l="1"/>
  <c r="A30" i="5" l="1"/>
  <c r="A28" i="5"/>
  <c r="A27" i="5"/>
  <c r="A26" i="5"/>
  <c r="A25" i="5"/>
  <c r="A23" i="5"/>
  <c r="A20" i="5"/>
  <c r="A19" i="5"/>
  <c r="A16" i="5"/>
  <c r="A15" i="5"/>
  <c r="A14" i="5"/>
  <c r="A13" i="5"/>
  <c r="A12" i="5"/>
  <c r="A11" i="5"/>
  <c r="A10" i="5"/>
  <c r="A9" i="5"/>
  <c r="A8" i="5"/>
  <c r="A7" i="5"/>
  <c r="A6" i="5"/>
  <c r="A5" i="5"/>
  <c r="A4" i="5"/>
  <c r="A3" i="5"/>
  <c r="A2" i="5"/>
  <c r="D85" i="4"/>
  <c r="C85" i="4"/>
  <c r="D84" i="4"/>
  <c r="C84" i="4"/>
  <c r="D83" i="4"/>
  <c r="C83" i="4"/>
  <c r="D82" i="4"/>
  <c r="C82" i="4"/>
  <c r="G448" i="1"/>
  <c r="F448" i="1"/>
  <c r="G447" i="1"/>
  <c r="F447" i="1"/>
  <c r="G446" i="1"/>
  <c r="F446" i="1"/>
  <c r="G445" i="1"/>
  <c r="F445" i="1"/>
  <c r="D331" i="1"/>
  <c r="D356" i="1"/>
  <c r="D329" i="1"/>
  <c r="D443" i="1"/>
  <c r="D442" i="1"/>
  <c r="D441" i="1"/>
  <c r="D440" i="1"/>
  <c r="D439" i="1"/>
  <c r="D438" i="1"/>
  <c r="D437" i="1"/>
  <c r="D328" i="1"/>
  <c r="D327" i="1"/>
  <c r="D436" i="1"/>
  <c r="D355" i="1"/>
  <c r="D435" i="1"/>
  <c r="D434" i="1"/>
  <c r="D326" i="1"/>
  <c r="D325" i="1"/>
  <c r="D433" i="1"/>
  <c r="D432" i="1"/>
  <c r="D431" i="1"/>
  <c r="D430" i="1"/>
  <c r="D429" i="1"/>
  <c r="D428" i="1"/>
  <c r="D324" i="1"/>
  <c r="D323" i="1"/>
  <c r="D322" i="1"/>
  <c r="D321" i="1"/>
  <c r="D319" i="1"/>
  <c r="D318" i="1"/>
  <c r="D354" i="1"/>
  <c r="D426" i="1"/>
  <c r="D317" i="1"/>
  <c r="D316" i="1"/>
  <c r="D424" i="1"/>
  <c r="D315" i="1"/>
  <c r="D314" i="1"/>
  <c r="D423" i="1"/>
  <c r="D313" i="1"/>
  <c r="D297" i="1"/>
  <c r="D311" i="1"/>
  <c r="D422" i="1"/>
  <c r="D310" i="1"/>
  <c r="D353" i="1"/>
  <c r="D352" i="1"/>
  <c r="D309" i="1"/>
  <c r="D421" i="1"/>
  <c r="D351" i="1"/>
  <c r="D307" i="1"/>
  <c r="D350" i="1"/>
  <c r="D306" i="1"/>
  <c r="D305" i="1"/>
  <c r="D420" i="1"/>
  <c r="D304" i="1"/>
  <c r="D303" i="1"/>
  <c r="D301" i="1"/>
  <c r="D419" i="1"/>
  <c r="D418" i="1"/>
  <c r="D300" i="1"/>
  <c r="D299" i="1"/>
  <c r="D417" i="1"/>
  <c r="D298" i="1"/>
  <c r="D412" i="1"/>
  <c r="D416" i="1"/>
  <c r="D296" i="1"/>
  <c r="D415" i="1"/>
  <c r="D291" i="1"/>
  <c r="D289" i="1"/>
  <c r="D288" i="1"/>
  <c r="D276" i="1"/>
  <c r="D286" i="1"/>
  <c r="D349" i="1"/>
  <c r="D285" i="1"/>
  <c r="D348" i="1"/>
  <c r="D414" i="1"/>
  <c r="D284" i="1"/>
  <c r="D283" i="1"/>
  <c r="D413" i="1"/>
  <c r="D282" i="1"/>
  <c r="D275" i="1"/>
  <c r="D281" i="1"/>
  <c r="D280" i="1"/>
  <c r="D411" i="1"/>
  <c r="D279" i="1"/>
  <c r="D278" i="1"/>
  <c r="D277" i="1"/>
  <c r="D263" i="1"/>
  <c r="D254" i="1"/>
  <c r="D274" i="1"/>
  <c r="D273" i="1"/>
  <c r="D410" i="1"/>
  <c r="D272" i="1"/>
  <c r="D271" i="1"/>
  <c r="D270" i="1"/>
  <c r="D269" i="1"/>
  <c r="D268" i="1"/>
  <c r="D347" i="1"/>
  <c r="D267" i="1"/>
  <c r="D266" i="1"/>
  <c r="D265" i="1"/>
  <c r="D264" i="1"/>
  <c r="D242" i="1"/>
  <c r="D262" i="1"/>
  <c r="D261" i="1"/>
  <c r="D260" i="1"/>
  <c r="D259" i="1"/>
  <c r="D258" i="1"/>
  <c r="D237" i="1"/>
  <c r="D223" i="1"/>
  <c r="D255" i="1"/>
  <c r="D409" i="1"/>
  <c r="D408" i="1"/>
  <c r="D407" i="1"/>
  <c r="D406" i="1"/>
  <c r="D405" i="1"/>
  <c r="D205" i="1"/>
  <c r="D201" i="1"/>
  <c r="D250" i="1"/>
  <c r="D249" i="1"/>
  <c r="D248" i="1"/>
  <c r="D247" i="1"/>
  <c r="D246" i="1"/>
  <c r="D245" i="1"/>
  <c r="D244" i="1"/>
  <c r="D243" i="1"/>
  <c r="D346" i="1"/>
  <c r="D172" i="1"/>
  <c r="D241" i="1"/>
  <c r="D240" i="1"/>
  <c r="D404" i="1"/>
  <c r="D345" i="1"/>
  <c r="D163" i="1"/>
  <c r="D236" i="1"/>
  <c r="D235" i="1"/>
  <c r="D233" i="1"/>
  <c r="D232" i="1"/>
  <c r="D403" i="1"/>
  <c r="D231" i="1"/>
  <c r="D230" i="1"/>
  <c r="D229" i="1"/>
  <c r="D402" i="1"/>
  <c r="D228" i="1"/>
  <c r="D344" i="1"/>
  <c r="D343" i="1"/>
  <c r="D342" i="1"/>
  <c r="D341" i="1"/>
  <c r="D226" i="1"/>
  <c r="D225" i="1"/>
  <c r="D224" i="1"/>
  <c r="D401" i="1"/>
  <c r="D162" i="1"/>
  <c r="D222" i="1"/>
  <c r="D220" i="1"/>
  <c r="D219" i="1"/>
  <c r="D218" i="1"/>
  <c r="D217" i="1"/>
  <c r="D216" i="1"/>
  <c r="D215" i="1"/>
  <c r="D214" i="1"/>
  <c r="D399" i="1"/>
  <c r="D213" i="1"/>
  <c r="D212" i="1"/>
  <c r="D398" i="1"/>
  <c r="D209" i="1"/>
  <c r="D207" i="1"/>
  <c r="D203" i="1"/>
  <c r="D397" i="1"/>
  <c r="D199" i="1"/>
  <c r="D196" i="1"/>
  <c r="D195" i="1"/>
  <c r="D194" i="1"/>
  <c r="D193" i="1"/>
  <c r="D192" i="1"/>
  <c r="D383" i="1"/>
  <c r="D190" i="1"/>
  <c r="D189" i="1"/>
  <c r="D188" i="1"/>
  <c r="D187" i="1"/>
  <c r="D186" i="1"/>
  <c r="D185" i="1"/>
  <c r="D184" i="1"/>
  <c r="D183" i="1"/>
  <c r="D181" i="1"/>
  <c r="D180" i="1"/>
  <c r="D97" i="1"/>
  <c r="D395" i="1"/>
  <c r="D80" i="1"/>
  <c r="D76" i="1"/>
  <c r="D173" i="1"/>
  <c r="D72" i="1"/>
  <c r="D171" i="1"/>
  <c r="D290" i="1"/>
  <c r="D170" i="1"/>
  <c r="D340" i="1"/>
  <c r="D169" i="1"/>
  <c r="D168" i="1"/>
  <c r="D167" i="1"/>
  <c r="D71" i="1"/>
  <c r="D165" i="1"/>
  <c r="D164" i="1"/>
  <c r="D52" i="1"/>
  <c r="D51" i="1"/>
  <c r="D45" i="1"/>
  <c r="D392" i="1"/>
  <c r="D159" i="1"/>
  <c r="D158" i="1"/>
  <c r="D157" i="1"/>
  <c r="D156" i="1"/>
  <c r="D391" i="1"/>
  <c r="D154" i="1"/>
  <c r="D390" i="1"/>
  <c r="D38" i="1"/>
  <c r="D152" i="1"/>
  <c r="D389" i="1"/>
  <c r="D339" i="1"/>
  <c r="D36" i="1"/>
  <c r="D31" i="1"/>
  <c r="D30" i="1"/>
  <c r="D29" i="1"/>
  <c r="D26" i="1"/>
  <c r="D17" i="1"/>
  <c r="D338" i="1"/>
  <c r="D337" i="1"/>
  <c r="D98" i="1"/>
  <c r="D382" i="1"/>
  <c r="D7" i="1"/>
  <c r="D381" i="1"/>
  <c r="D96" i="1"/>
  <c r="D94" i="1"/>
  <c r="D93" i="1"/>
  <c r="D92" i="1"/>
  <c r="D4" i="1"/>
  <c r="D90" i="1"/>
  <c r="D336" i="1"/>
  <c r="D89" i="1"/>
  <c r="D88" i="1"/>
  <c r="D87" i="1"/>
  <c r="D3" i="1"/>
  <c r="D85" i="1"/>
  <c r="D380" i="1"/>
  <c r="D84" i="1"/>
  <c r="D83" i="1"/>
  <c r="D287" i="1"/>
  <c r="D257" i="1"/>
  <c r="D79" i="1"/>
  <c r="D256" i="1"/>
  <c r="D77" i="1"/>
  <c r="D253" i="1"/>
  <c r="D75" i="1"/>
  <c r="D74" i="1"/>
  <c r="D73" i="1"/>
  <c r="D252" i="1"/>
  <c r="D251" i="1"/>
  <c r="D208" i="1"/>
  <c r="D69" i="1"/>
  <c r="D68" i="1"/>
  <c r="D67" i="1"/>
  <c r="D200" i="1"/>
  <c r="D65" i="1"/>
  <c r="D64" i="1"/>
  <c r="D63" i="1"/>
  <c r="D379" i="1"/>
  <c r="D378" i="1"/>
  <c r="D62" i="1"/>
  <c r="D61" i="1"/>
  <c r="D60" i="1"/>
  <c r="D59" i="1"/>
  <c r="D377" i="1"/>
  <c r="D376" i="1"/>
  <c r="D58" i="1"/>
  <c r="D375" i="1"/>
  <c r="D56" i="1"/>
  <c r="D55" i="1"/>
  <c r="D54" i="1"/>
  <c r="D53" i="1"/>
  <c r="D50" i="1"/>
  <c r="D49" i="1"/>
  <c r="D48" i="1"/>
  <c r="D47" i="1"/>
  <c r="D374" i="1"/>
  <c r="D46" i="1"/>
  <c r="D373" i="1"/>
  <c r="D372" i="1"/>
  <c r="D166" i="1"/>
  <c r="D44" i="1"/>
  <c r="D43" i="1"/>
  <c r="D42" i="1"/>
  <c r="D41" i="1"/>
  <c r="D39" i="1"/>
  <c r="D160" i="1"/>
  <c r="D371" i="1"/>
  <c r="D370" i="1"/>
  <c r="D37" i="1"/>
  <c r="D153" i="1"/>
  <c r="D35" i="1"/>
  <c r="D34" i="1"/>
  <c r="D33" i="1"/>
  <c r="D369" i="1"/>
  <c r="D368" i="1"/>
  <c r="D367" i="1"/>
  <c r="D366" i="1"/>
  <c r="D365" i="1"/>
  <c r="D364" i="1"/>
  <c r="D363" i="1"/>
  <c r="D32" i="1"/>
  <c r="D362" i="1"/>
  <c r="D91" i="1"/>
  <c r="D86" i="1"/>
  <c r="D82" i="1"/>
  <c r="D335" i="1"/>
  <c r="D361" i="1"/>
  <c r="D360" i="1"/>
  <c r="D81" i="1"/>
  <c r="D25" i="1"/>
  <c r="D24" i="1"/>
  <c r="D23" i="1"/>
  <c r="D22" i="1"/>
  <c r="D21" i="1"/>
  <c r="D20" i="1"/>
  <c r="D334" i="1"/>
  <c r="D19" i="1"/>
  <c r="D358" i="1"/>
  <c r="D18" i="1"/>
  <c r="D78" i="1"/>
  <c r="D333" i="1"/>
  <c r="D15" i="1"/>
  <c r="D357" i="1"/>
  <c r="D14" i="1"/>
  <c r="D13" i="1"/>
  <c r="D10" i="1"/>
  <c r="D9" i="1"/>
  <c r="D8" i="1"/>
  <c r="D70" i="1"/>
  <c r="D6" i="1"/>
  <c r="D5" i="1"/>
  <c r="D66" i="1"/>
  <c r="D2" i="1"/>
</calcChain>
</file>

<file path=xl/sharedStrings.xml><?xml version="1.0" encoding="utf-8"?>
<sst xmlns="http://schemas.openxmlformats.org/spreadsheetml/2006/main" count="7229" uniqueCount="1782">
  <si>
    <t>STATUS</t>
  </si>
  <si>
    <t>Order Suggestion</t>
  </si>
  <si>
    <t>LEVEL</t>
  </si>
  <si>
    <t>NG+</t>
  </si>
  <si>
    <t>TYPE</t>
  </si>
  <si>
    <t>TRIGGER</t>
  </si>
  <si>
    <t>REGION</t>
  </si>
  <si>
    <t>SUBREGION</t>
  </si>
  <si>
    <t>CLOSEST</t>
  </si>
  <si>
    <t>When to do</t>
  </si>
  <si>
    <t>COMMENT</t>
  </si>
  <si>
    <t>FROM</t>
  </si>
  <si>
    <t>USER NOTES</t>
  </si>
  <si>
    <t>A Bard´s Beloved</t>
  </si>
  <si>
    <t>Side Quest</t>
  </si>
  <si>
    <t>Location</t>
  </si>
  <si>
    <t>Skellige</t>
  </si>
  <si>
    <t>Kaer Muire</t>
  </si>
  <si>
    <t>Palisade</t>
  </si>
  <si>
    <t>Talk to Bard in cave east of Palisade</t>
  </si>
  <si>
    <t>Wild Hunt Main (/DLC)</t>
  </si>
  <si>
    <t>Collect ´Em All</t>
  </si>
  <si>
    <t>N/A</t>
  </si>
  <si>
    <t>Automatically</t>
  </si>
  <si>
    <t>Multiple</t>
  </si>
  <si>
    <t>—</t>
  </si>
  <si>
    <t>Contract: Missing Brother</t>
  </si>
  <si>
    <t>Contract</t>
  </si>
  <si>
    <t>Notice  Board</t>
  </si>
  <si>
    <t>Velen</t>
  </si>
  <si>
    <t>Inn by The Crossroads</t>
  </si>
  <si>
    <t>Inn at The Crossroads</t>
  </si>
  <si>
    <t>A Dangerous Game</t>
  </si>
  <si>
    <t>NPC</t>
  </si>
  <si>
    <t>Novigrad</t>
  </si>
  <si>
    <t>Novigrad City</t>
  </si>
  <si>
    <t>Gate of the Hierarch</t>
  </si>
  <si>
    <t>Early in story</t>
  </si>
  <si>
    <t>make sure to collect the green statuette during this quest or you will not be able to complete "The Soldier Statuette"</t>
  </si>
  <si>
    <t>A dark legacy</t>
  </si>
  <si>
    <t>Treasure Hunt</t>
  </si>
  <si>
    <t>Quest: Open Sesame!</t>
  </si>
  <si>
    <t>Eastern Velen</t>
  </si>
  <si>
    <t>Anskrone Castle Ruins</t>
  </si>
  <si>
    <t>Buy eagle statue and go to armorer to dismantle it</t>
  </si>
  <si>
    <t>Hearts of Stone</t>
  </si>
  <si>
    <t>A Deadly Plot</t>
  </si>
  <si>
    <t>Quest: Now or Never</t>
  </si>
  <si>
    <t>Oxenfurt Gate</t>
  </si>
  <si>
    <t>You must accept Dijkstra's offer at the end of "Now or Never" to be able to start this quest</t>
  </si>
  <si>
    <t>Contract: Mysterious Tracks</t>
  </si>
  <si>
    <t>Crookback</t>
  </si>
  <si>
    <t>Lindenvale</t>
  </si>
  <si>
    <t>A Favor for a Friend</t>
  </si>
  <si>
    <t>Quest: A Towerful of Mice</t>
  </si>
  <si>
    <t>Midcopse</t>
  </si>
  <si>
    <t>must be done before going to the Isle of Mists</t>
  </si>
  <si>
    <t>A Favor for Radovid</t>
  </si>
  <si>
    <t>Main Quest</t>
  </si>
  <si>
    <t>Oxenfurt</t>
  </si>
  <si>
    <t>A feast for crows</t>
  </si>
  <si>
    <t>See Comment</t>
  </si>
  <si>
    <t>Should appear somewhat late in game - Start at Chameleon and when back to door run straight forward (acros dry river)</t>
  </si>
  <si>
    <t>A Final Kindness</t>
  </si>
  <si>
    <t>A Frying Pan, Spick and Span</t>
  </si>
  <si>
    <t>White Orchard</t>
  </si>
  <si>
    <t>Woesong Bridge</t>
  </si>
  <si>
    <t>ASAP</t>
  </si>
  <si>
    <t>A Greedy God</t>
  </si>
  <si>
    <t>Wastrel Manor</t>
  </si>
  <si>
    <t>South of a Wastrel Manor</t>
  </si>
  <si>
    <t>A Hallowed Horn</t>
  </si>
  <si>
    <t>A Knight’s Tales</t>
  </si>
  <si>
    <t>Toussaint</t>
  </si>
  <si>
    <t>Toussaint West</t>
  </si>
  <si>
    <t>Castel Ravello Vineyard</t>
  </si>
  <si>
    <t>Blood and Wine</t>
  </si>
  <si>
    <t>A Matter of Life and Death</t>
  </si>
  <si>
    <t>Hierarch Square</t>
  </si>
  <si>
    <t>The quest starts where Triss holds shelter</t>
  </si>
  <si>
    <t>A midnight clear</t>
  </si>
  <si>
    <t>Quest: Dead man's Party</t>
  </si>
  <si>
    <t>Upper Mill</t>
  </si>
  <si>
    <t>A Mysterious Passenger</t>
  </si>
  <si>
    <t>Contract: The Beast of Honorton</t>
  </si>
  <si>
    <t>Crow's Perch</t>
  </si>
  <si>
    <t>Oreton</t>
  </si>
  <si>
    <t>DLC  - initially listed as a witcher contract (The Beast of Honorton), then transforms into a side quest (Where the Cat and Wolf Play...)</t>
  </si>
  <si>
    <t>A Poet Under Pressure</t>
  </si>
  <si>
    <t>Wheat Fields</t>
  </si>
  <si>
    <t>A Portrait of the Witcher as an Old Man</t>
  </si>
  <si>
    <t>Beauclair</t>
  </si>
  <si>
    <t>The Gran Place</t>
  </si>
  <si>
    <t>South of The Gran Palace on the south side of the market square</t>
  </si>
  <si>
    <t>A Princess in Distress</t>
  </si>
  <si>
    <t>Blackbough</t>
  </si>
  <si>
    <t>A surprise inheritance</t>
  </si>
  <si>
    <t>Question Mark</t>
  </si>
  <si>
    <t>Heddel</t>
  </si>
  <si>
    <t>North of Heddel</t>
  </si>
  <si>
    <t>A Tome Entombed</t>
  </si>
  <si>
    <t xml:space="preserve">Open your World Map and draw a mental line between the signposts for Heirarch Square and the Oxenfurt Gate. There’s an entrance (big one) to the sewers just about on the halfway point. </t>
  </si>
  <si>
    <t>A Towerful of Mice</t>
  </si>
  <si>
    <t>Keira Metz</t>
  </si>
  <si>
    <t>A walk on the waterfront</t>
  </si>
  <si>
    <t>Novigrad Docks</t>
  </si>
  <si>
    <t>Abandoned sawmill</t>
  </si>
  <si>
    <t>Kaer Trolde</t>
  </si>
  <si>
    <t>Abandoned Sawmill</t>
  </si>
  <si>
    <t>Amidst the Mill's Grist</t>
  </si>
  <si>
    <t>??</t>
  </si>
  <si>
    <t>Count de la Croix's Mill</t>
  </si>
  <si>
    <t>ASAP BUT</t>
  </si>
  <si>
    <t>This Unlocks after you took the ritual to know what Dettlaff was doing before he lost his hand. Visit the mill before going to the boot.</t>
  </si>
  <si>
    <t>An Eye for an Eye</t>
  </si>
  <si>
    <t>Quest: Get Junior</t>
  </si>
  <si>
    <t>Temerian Partisan Hideout</t>
  </si>
  <si>
    <t>An Invitation from Keira Metz</t>
  </si>
  <si>
    <t>Quest: Wandering in the Dark</t>
  </si>
  <si>
    <t>Fyke Isle</t>
  </si>
  <si>
    <t>Contract: The Merry Widow</t>
  </si>
  <si>
    <t>An Unpaid Debt</t>
  </si>
  <si>
    <t>Quest: Stranger in a Strange Land</t>
  </si>
  <si>
    <t>Kaer Trolde Harbor</t>
  </si>
  <si>
    <t>This quest is available if you’ve completed the Stranger in a Strange Land secondary quest and used Simun to escape from the prison. </t>
  </si>
  <si>
    <t>Applied Escapology</t>
  </si>
  <si>
    <t>Loot</t>
  </si>
  <si>
    <t>Toussaint South</t>
  </si>
  <si>
    <t>Toussaint Prison</t>
  </si>
  <si>
    <t>Questionmark north west of Toussaint Prison</t>
  </si>
  <si>
    <t>Armed Assault</t>
  </si>
  <si>
    <t>Rannvaig</t>
  </si>
  <si>
    <t>Around the World in... Eight Days</t>
  </si>
  <si>
    <t>Toussaint North</t>
  </si>
  <si>
    <t>Coronata Vineyard</t>
  </si>
  <si>
    <t>Questionmark east of Coronata Vineyard</t>
  </si>
  <si>
    <t>Avid Collector</t>
  </si>
  <si>
    <t>Contract: The Mystery of the Byways Murders</t>
  </si>
  <si>
    <t>Contract: Woodland Beast</t>
  </si>
  <si>
    <t>Farcorners</t>
  </si>
  <si>
    <t>Border Post</t>
  </si>
  <si>
    <t>Defender of the Faith</t>
  </si>
  <si>
    <t>Be It Ever So Humble</t>
  </si>
  <si>
    <t>Quest: Pomp and strange circumstance / Quest: Burlap is the New Strip</t>
  </si>
  <si>
    <t>Corvo Bianco Vineyard</t>
  </si>
  <si>
    <t>Berengar's blade</t>
  </si>
  <si>
    <t>Kaer Morhen</t>
  </si>
  <si>
    <t>As soon as you get to Kaer Morhen search the lower area near the main gate for a crate</t>
  </si>
  <si>
    <t>Beyond Hill and Dale (branch 1)</t>
  </si>
  <si>
    <t>Quest: The night of the Long Fangs</t>
  </si>
  <si>
    <t>Beyond Hill and Dale</t>
  </si>
  <si>
    <t>Only available in story branch 1</t>
  </si>
  <si>
    <t>Big Feet to Fill</t>
  </si>
  <si>
    <t>Ardaiso Quary</t>
  </si>
  <si>
    <t>Big Feet To Fill: The 1st Group</t>
  </si>
  <si>
    <t>Fox Hollow</t>
  </si>
  <si>
    <t>North east of Fox Hollow</t>
  </si>
  <si>
    <t>Big Feet To Fill: The 2nd Group</t>
  </si>
  <si>
    <t>Plegmund's Bridge</t>
  </si>
  <si>
    <t>South West of plegmund's bridge</t>
  </si>
  <si>
    <t>Big Feet To Fill: The 3th Group</t>
  </si>
  <si>
    <t>North of Castel Ravello Vineyard at the right bridge with a pack of wolves.</t>
  </si>
  <si>
    <t>Big Feet To Fill: The 4th Group</t>
  </si>
  <si>
    <t>The Silver Salamander Inn</t>
  </si>
  <si>
    <t>East of The Silver Salamander Inn</t>
  </si>
  <si>
    <t>Big Feet To Fill: The 5th Group</t>
  </si>
  <si>
    <t>Prophet Lebioda Statue</t>
  </si>
  <si>
    <t>North of Prophet Lebioda Statue</t>
  </si>
  <si>
    <t>Bitter Harvest</t>
  </si>
  <si>
    <t>Quest: Fake Papers / NPC</t>
  </si>
  <si>
    <t>Hanged Man's Tree</t>
  </si>
  <si>
    <t>North-West of Hanged Man's Tree</t>
  </si>
  <si>
    <t>Black Pearl</t>
  </si>
  <si>
    <t>Right outside the Golden Sturgeon in Harborside is a man named Nidas</t>
  </si>
  <si>
    <t>Blindingly Obvious</t>
  </si>
  <si>
    <t>Family Matters</t>
  </si>
  <si>
    <t>Blood on the Battlefield</t>
  </si>
  <si>
    <t>Blood Run</t>
  </si>
  <si>
    <t>Beauclair Palace</t>
  </si>
  <si>
    <t>Blood Simple (branch 1 &amp; 2)</t>
  </si>
  <si>
    <t xml:space="preserve">Optional in story branch 1. Mandatory for story branch 2. </t>
  </si>
  <si>
    <t>Fists of Fury: Velen</t>
  </si>
  <si>
    <t>Bloody Baron</t>
  </si>
  <si>
    <t>Brave Fools Die Young</t>
  </si>
  <si>
    <t>Fyresdal</t>
  </si>
  <si>
    <t>Follow the road out of Fyresdal to the north, and you'll come across a large, flaming monument.</t>
  </si>
  <si>
    <t>Broken Flowers</t>
  </si>
  <si>
    <t>go to inn to meet Dandelion after "Novigrad Dreaming" quest.</t>
  </si>
  <si>
    <t>Brothers In Arms: Nilfgaard</t>
  </si>
  <si>
    <t>Quest: Va Fail, Elaine</t>
  </si>
  <si>
    <t>Vizima</t>
  </si>
  <si>
    <t>Brothers in Arms: Novigrad</t>
  </si>
  <si>
    <t>Brothers in Arms: Skellige</t>
  </si>
  <si>
    <t>Forefathers´ Eve</t>
  </si>
  <si>
    <t>Meet with the Pellar in his house after completing the "A Towerful of Mice" or during Family Matters he'll come to Crow's Perch to ask you to help him during a cutscene.</t>
  </si>
  <si>
    <t>Burlap is the New Stripe</t>
  </si>
  <si>
    <t>Quest: Tesham Mutna</t>
  </si>
  <si>
    <t>If you did not return Syanna’s ribbon in Beyond Hill and Dale</t>
  </si>
  <si>
    <t xml:space="preserve">But Other Than That, How Did You Enjoy the Play? </t>
  </si>
  <si>
    <t>Seidhe Llygad Amphitheater</t>
  </si>
  <si>
    <t>Cabaret</t>
  </si>
  <si>
    <t>must be done before going to the Isle of Mists - talk to Dandelion after "A Poet Under Pressure" quest</t>
  </si>
  <si>
    <t>Capture the Castle</t>
  </si>
  <si>
    <t>Quest: The man from cintra</t>
  </si>
  <si>
    <t>Carnal Sins</t>
  </si>
  <si>
    <t>Quest: Cabaret</t>
  </si>
  <si>
    <t>Child of the Elder Blood</t>
  </si>
  <si>
    <t>Undvik</t>
  </si>
  <si>
    <t>Pali Gap Coast</t>
  </si>
  <si>
    <t>Ciri´s Room</t>
  </si>
  <si>
    <t>Ciri´s Story: Breakneck Speed</t>
  </si>
  <si>
    <t>Gwent: Playing Innkeeps</t>
  </si>
  <si>
    <t>Oxenfurt Harbor</t>
  </si>
  <si>
    <t>Start with Innkeeper Stjepan in The Alchemy Inn, Oxenfurt / Spoiler : Complete before Olivier dies in "Now or Never" if you want to avoid a failed objective</t>
  </si>
  <si>
    <t>Gwent: Velen Players</t>
  </si>
  <si>
    <t>Spoiler : Complete before Baron storyline ends in "Return to Crookback Bog" or, if you ignore it, before going to the Isle of Mists if you want to avoid a failed objective</t>
  </si>
  <si>
    <t>Ciri´s Story: The King of the Wolves</t>
  </si>
  <si>
    <t>Ciri´s Story: The Race</t>
  </si>
  <si>
    <t>Ciri´s Story: Visiting Junior</t>
  </si>
  <si>
    <t>Coast of Wrecks</t>
  </si>
  <si>
    <t>Ursten</t>
  </si>
  <si>
    <t>Island group west of Ursten</t>
  </si>
  <si>
    <t>Coin Doesn't Stink</t>
  </si>
  <si>
    <t>Dun Tynne Crossroads</t>
  </si>
  <si>
    <t>Questionmark north-west bridge from Dun Tynne Crossroads</t>
  </si>
  <si>
    <t>In Ciri´s Footsteps</t>
  </si>
  <si>
    <t>Contract: An Elusive Thief</t>
  </si>
  <si>
    <t>Contract: Big Game Hunter</t>
  </si>
  <si>
    <t>Toussaint East</t>
  </si>
  <si>
    <t>The Cockatrice Inn</t>
  </si>
  <si>
    <t>Contract: Bovine Blues</t>
  </si>
  <si>
    <t>Flovive</t>
  </si>
  <si>
    <t>Contract: Deadly Delights</t>
  </si>
  <si>
    <t>Notice board at the docks</t>
  </si>
  <si>
    <t>Contract: Devil by the Well</t>
  </si>
  <si>
    <t>Contract: Doors Slamming Shut</t>
  </si>
  <si>
    <t>Contract: Dragon</t>
  </si>
  <si>
    <t>Contract: Equine Phantoms</t>
  </si>
  <si>
    <t>Exclamation mark on a road leading north east from Dun Tynne Crossroads.</t>
  </si>
  <si>
    <t>Contract: Feet as Cold as Ice</t>
  </si>
  <si>
    <t>Nilfgaardian Embassy</t>
  </si>
  <si>
    <t>You can also find Francois sleeping close to Grottore’s Cave North West of Beauclair Palace</t>
  </si>
  <si>
    <t>Contract: Here Comes the Groom</t>
  </si>
  <si>
    <t>Spikeroog</t>
  </si>
  <si>
    <t>Svorlag </t>
  </si>
  <si>
    <t>Contract: Jenny o´ the Woods</t>
  </si>
  <si>
    <t>Contract: Lord of the Wood</t>
  </si>
  <si>
    <t>Glory Gate</t>
  </si>
  <si>
    <t>Ladies of the Wood</t>
  </si>
  <si>
    <t>The Orphans of Crookback Bog</t>
  </si>
  <si>
    <t>Contract: Missing Miners</t>
  </si>
  <si>
    <t>Blandare</t>
  </si>
  <si>
    <t>Contract: Missing Son</t>
  </si>
  <si>
    <t>Talk to man on crossroads</t>
  </si>
  <si>
    <t>Contract: Muire D´yaeblen</t>
  </si>
  <si>
    <t>Master Armorers</t>
  </si>
  <si>
    <t>Scavenger Hunt: Cat School Gear Upgrade Diagrams - Part 1</t>
  </si>
  <si>
    <t>Shop</t>
  </si>
  <si>
    <t>Vendor and blacksmith in Blackbough, Velen</t>
  </si>
  <si>
    <t>Scavenger Hunt: Cat School Gear Upgrade Diagrams - Part 2</t>
  </si>
  <si>
    <t>Contract: Shrieker</t>
  </si>
  <si>
    <t>Contract: Skellige´s Most Wanted</t>
  </si>
  <si>
    <t>Contract: Strange Beast</t>
  </si>
  <si>
    <t>Hindarsfjall</t>
  </si>
  <si>
    <t>Larvik</t>
  </si>
  <si>
    <t>In Prima Guide it's called 'Contract: Waylaid Transport'</t>
  </si>
  <si>
    <t>Scavenger Hunt: Cat School Gear Upgrade Diagrams - Part 3</t>
  </si>
  <si>
    <t>"Adalbert Kermith's Third Map" sold by Crow's Perch Vendor</t>
  </si>
  <si>
    <t>Contract: The Apiarian Phantom</t>
  </si>
  <si>
    <t>Vegelbud</t>
  </si>
  <si>
    <t>Yantra</t>
  </si>
  <si>
    <t>Scavenger Hunt: Griffin School Gear Upgrade Diagrams - Part 1</t>
  </si>
  <si>
    <t>"Edwin Greloff's First Map" sold by Armourer in Midcopse</t>
  </si>
  <si>
    <t>Contract: The Creature from Oxenfurt Forest</t>
  </si>
  <si>
    <t>Scavenger Hunt: Griffin School Gear Upgrade Diagrams - Part 2</t>
  </si>
  <si>
    <t>The Fall of the House of Reardon</t>
  </si>
  <si>
    <t>Recieve this quest from the woman next to the Notice Board</t>
  </si>
  <si>
    <t>The Truth is in the Stars</t>
  </si>
  <si>
    <t>Benek</t>
  </si>
  <si>
    <t>Contract: The Oxenfurt Drunk</t>
  </si>
  <si>
    <t>Contract: The Phantom of Eldberg</t>
  </si>
  <si>
    <t>Quest: The King Is Dead - Long Live the King</t>
  </si>
  <si>
    <t>Bridge to Kaer Trolde</t>
  </si>
  <si>
    <t>Contract: The Tufo Monster</t>
  </si>
  <si>
    <t>Contract: The White Lady</t>
  </si>
  <si>
    <t>A Barnful of Trouble</t>
  </si>
  <si>
    <t>Carsten</t>
  </si>
  <si>
    <t>Coronation</t>
  </si>
  <si>
    <t>Quest: King’s Gambit</t>
  </si>
  <si>
    <t>Gedyneith</t>
  </si>
  <si>
    <t>Count Reuven´s Treasure</t>
  </si>
  <si>
    <t>available after quest "Broken Flowers". Talk to Sigi Reuven in the Bathhouse</t>
  </si>
  <si>
    <t>Crime and Punishment</t>
  </si>
  <si>
    <t>Ancient Crypt</t>
  </si>
  <si>
    <t>Sail the coast to the east, be sure to visit Rogne afterwards</t>
  </si>
  <si>
    <t>Dead man's Party</t>
  </si>
  <si>
    <t>Death by Fire</t>
  </si>
  <si>
    <t>Codger’s Quarry</t>
  </si>
  <si>
    <t>West of Codgers' Quarry</t>
  </si>
  <si>
    <t>A Costly Mistake</t>
  </si>
  <si>
    <t>Hangman’s Alley crossroads</t>
  </si>
  <si>
    <t>West of Hangman's Alley</t>
  </si>
  <si>
    <t>Deserter gold</t>
  </si>
  <si>
    <t>Cackler Bridge</t>
  </si>
  <si>
    <t>Find the spy's notes by the corpse</t>
  </si>
  <si>
    <t>Destination: Skellige</t>
  </si>
  <si>
    <t>Dirty Funds</t>
  </si>
  <si>
    <t>Notes in the crate in the campsite that are guarded by wolves</t>
  </si>
  <si>
    <t>Disturbance</t>
  </si>
  <si>
    <t>Tied in to Ugly Baby</t>
  </si>
  <si>
    <t>Don't Play with the Gods</t>
  </si>
  <si>
    <t>Duen Hen</t>
  </si>
  <si>
    <t>South-east of Duen Hen</t>
  </si>
  <si>
    <t>Don't Take Candy from a Stranger</t>
  </si>
  <si>
    <t>Questionmark south-west of Prophet Lebioda Statue</t>
  </si>
  <si>
    <t>A Dog´s Life</t>
  </si>
  <si>
    <t>Follow the road that is east of Oreton. Eventually you will reach a pack of wolves attacking a stray dog</t>
  </si>
  <si>
    <t>Duck, Duck, Goosed!</t>
  </si>
  <si>
    <t>Notice Board in the small cluster of buildings where the flint girl is during the main story quest Beyond Hill and Dale.</t>
  </si>
  <si>
    <t>Echoes of the Past</t>
  </si>
  <si>
    <t>Redgill</t>
  </si>
  <si>
    <t>Empty Coop</t>
  </si>
  <si>
    <t>Honeyfill Meadworks</t>
  </si>
  <si>
    <t xml:space="preserve"> east of Honeyfill Meadworks</t>
  </si>
  <si>
    <t>Enchanting: Quality Has Its Price</t>
  </si>
  <si>
    <t>Quest: Enchanting: Start-up Costs</t>
  </si>
  <si>
    <t>At the end of the quest you can pay 10000 and even 15000 more, but it's not needed for this quest!!</t>
  </si>
  <si>
    <t>Enchanting: Start-up Costs</t>
  </si>
  <si>
    <t>Seven Cats Inn</t>
  </si>
  <si>
    <t>A Plea Ignored</t>
  </si>
  <si>
    <t>Condyle</t>
  </si>
  <si>
    <t>South of Condyle</t>
  </si>
  <si>
    <t>Event</t>
  </si>
  <si>
    <t>North-west of Hanged Man's Tree close to some remote farm</t>
  </si>
  <si>
    <t>An Unfortunate Turn of Events</t>
  </si>
  <si>
    <t>Devil's Pit</t>
  </si>
  <si>
    <t>questionmark south of Devil's Pit</t>
  </si>
  <si>
    <t>Argument behind first house on the docks</t>
  </si>
  <si>
    <t>Talk to peasant near the travel sign</t>
  </si>
  <si>
    <t>Event: A Warm Welcome (Passing to Novigrad)</t>
  </si>
  <si>
    <t>south west of Wheat Fields</t>
  </si>
  <si>
    <t>Event: At the mercy of strangers I (soldier bound and attacked by drowners)</t>
  </si>
  <si>
    <t>Go west from Mulbrydale, towards the river and the Marauder’s Bridge. You’ll hear screaming – follow it and learn the tale of John Verdun.</t>
  </si>
  <si>
    <t>Event: Call of the Wild (Werewolf Fight)</t>
  </si>
  <si>
    <t>Arinbjorn </t>
  </si>
  <si>
    <t>east from Arinbjorn where the sounds of the forest to your right (south) indicate a pack of wolves</t>
  </si>
  <si>
    <t>Bald Mountain</t>
  </si>
  <si>
    <t>Road to Bald Mountain</t>
  </si>
  <si>
    <t>Event: Contract on a witcher</t>
  </si>
  <si>
    <t>Harbor Gate</t>
  </si>
  <si>
    <t>Event triggers after the quest 'Wine is Sacred'</t>
  </si>
  <si>
    <t>Event: Deadly crossing I</t>
  </si>
  <si>
    <t>Troll bridge</t>
  </si>
  <si>
    <t>Bandits asking tole on troll bridge</t>
  </si>
  <si>
    <t>Battle Preparations</t>
  </si>
  <si>
    <t>Battlefield Loot</t>
  </si>
  <si>
    <t>White Eagle Fort</t>
  </si>
  <si>
    <t>North-West of White Eagle Fort</t>
  </si>
  <si>
    <t>Event: Deadly Crossing IV / Highwayman's Cache (Bridge toll at Boatmakers' Hut)</t>
  </si>
  <si>
    <t>East of Boatmakers Hut</t>
  </si>
  <si>
    <t>Event: Drunken Rabble</t>
  </si>
  <si>
    <t>Close to or when exiting the Golden Sturgeon</t>
  </si>
  <si>
    <t>Event: Face Me if You Dare! I</t>
  </si>
  <si>
    <t>Ronvid the Idiot challenges you to fight</t>
  </si>
  <si>
    <t>Event: Face Me if You Dare! II</t>
  </si>
  <si>
    <t>Tretogor Gate</t>
  </si>
  <si>
    <t>He's standing near the boat south-east of Novigrad</t>
  </si>
  <si>
    <t>Event: Face Me if You Dare! III</t>
  </si>
  <si>
    <t>He's standing west of Hierarch Square</t>
  </si>
  <si>
    <t>Event: Farting Trolls</t>
  </si>
  <si>
    <t>Wild shore</t>
  </si>
  <si>
    <t>Southeast of Wild Shore</t>
  </si>
  <si>
    <t>Event: Grave Robbers 'visiting grandpa'</t>
  </si>
  <si>
    <t>Lebioda's Gate</t>
  </si>
  <si>
    <t>This is part of 'Till Death Do You Part' if you choose to relocate the male. If you choose to relocate the female you can still trigger this event.</t>
  </si>
  <si>
    <t>Event: Harassing A Troll</t>
  </si>
  <si>
    <t>North-West of the Inn at the crossroads close to the river banks</t>
  </si>
  <si>
    <t>Event: Highway Robbery</t>
  </si>
  <si>
    <t>If you walk down a forested path leading from the Boatmaker’s Hut to the southwest, you may come across a "trader" who is being attacked by three bandits.</t>
  </si>
  <si>
    <t>Southern Gate</t>
  </si>
  <si>
    <t>Event: Looters (I) - Revolting Peasants</t>
  </si>
  <si>
    <t>Woodland Gang: The wooded path east of Heatherton, and northeast of the Wolven Glade. Expect five infantry, and three horsemen looting corspes lying on the road. No cutscene involved.</t>
  </si>
  <si>
    <t>Event: Looters (II) - Ghoulish Gatherers</t>
  </si>
  <si>
    <t>Find them at the inactive Codger’s Quarry, where an initially gruff chat turns into a pleading for help.</t>
  </si>
  <si>
    <t>Event: Looters (III) - Toderas Bandits</t>
  </si>
  <si>
    <t>Find them at the village of Toderas, where a brief conversation degenerates into mindless violence</t>
  </si>
  <si>
    <t>Event: Naughty Feathers (Vivienne and Guillaume Romance)</t>
  </si>
  <si>
    <t>This unlocks after you finished the DLC Blood &amp; Wine</t>
  </si>
  <si>
    <t>Event: Never Trust Children</t>
  </si>
  <si>
    <t>Outside the Crooked House (Triss’ hideout) in The Bits, northeast of Hierarch Square</t>
  </si>
  <si>
    <t>Event: Never Trust Children II - Skellige</t>
  </si>
  <si>
    <t>Sund</t>
  </si>
  <si>
    <t>you come upon by threading the path from Sund to Arinbjorn</t>
  </si>
  <si>
    <t>Blood Gold</t>
  </si>
  <si>
    <t>Event: Racists of Novigrad (I) - Female Elf</t>
  </si>
  <si>
    <t>Portside Gate</t>
  </si>
  <si>
    <t>North of Portside Gate, at the junction close to a stall</t>
  </si>
  <si>
    <t>Event: Racists of Novigrad (II) - Male Elf</t>
  </si>
  <si>
    <t>Southeast of Tretogor Gate</t>
  </si>
  <si>
    <t>Event: Saving Moritz Diefenthal from the pyre</t>
  </si>
  <si>
    <t>See comment</t>
  </si>
  <si>
    <t>Event: Siren’s Call (shepherd vs Sirens)</t>
  </si>
  <si>
    <t>east from Arinbjorn</t>
  </si>
  <si>
    <t>Event: Strangers in the night (Merchant vs Nilfgaardian Soldier)</t>
  </si>
  <si>
    <t>West from Carsten</t>
  </si>
  <si>
    <t>Event: Suspicious Shakedown (trio of bandits and a nervous merchant)</t>
  </si>
  <si>
    <t>south of the Gate of the Hierarch and quite close to the canal</t>
  </si>
  <si>
    <t>Event: The Flame Of Hatred (discussion with a preacher)</t>
  </si>
  <si>
    <t>East of Hierarch Square a preacher starts insulting you</t>
  </si>
  <si>
    <t>Event: The Four Faces of Hemdall (three pirates and a pilgrim)</t>
  </si>
  <si>
    <t>Faroe Isle</t>
  </si>
  <si>
    <t>Trottheim</t>
  </si>
  <si>
    <t>Northwest of Trottheim</t>
  </si>
  <si>
    <t>Event: The Most Truest of Basilisks (beast tamer)</t>
  </si>
  <si>
    <t>Herbalist's Hut</t>
  </si>
  <si>
    <t>Travel Northeast of Oxenfurt Harbor near the bridge. There you will see a guy entertaining a group of guards with a caged Basilisks.</t>
  </si>
  <si>
    <t>Event: The Price Of Passage (War Tax)</t>
  </si>
  <si>
    <t>When traveling near Oxenfurt, you will be approached by two Redanian soldiers asking for a "war tax". </t>
  </si>
  <si>
    <t>Event: Trail of Echoes (Witcher Cave)</t>
  </si>
  <si>
    <t>Follow the wooded path leading northwest from Kaer Morhen almost due north of the Bastion signpost. You uncover a cave where a wolf head greets you.</t>
  </si>
  <si>
    <t>Event: Yustianna Disturbed</t>
  </si>
  <si>
    <t>Yustianna’s Grotto</t>
  </si>
  <si>
    <t>You need the Eye of Nehaleni if you want to loot it without the bandits to notice</t>
  </si>
  <si>
    <t>Evil's Soft First Touches</t>
  </si>
  <si>
    <t>If you had the expansions installed when starting a new game this quest shows up when arriving in Velen.</t>
  </si>
  <si>
    <t>Extreme Cosplay</t>
  </si>
  <si>
    <t>Gelenser Farm</t>
  </si>
  <si>
    <t>Exclamation mark between Mere-Lachaislongue Cemetery and Trestamara Hunting Lodge and near the big farm south west of Gelenser Farm</t>
  </si>
  <si>
    <t>Faithful Friend</t>
  </si>
  <si>
    <t>Quest: Something Ends, Something Begins</t>
  </si>
  <si>
    <t>Only available during the epilogue of the Main Quest: Something Ends, Something Begins - Emperess Ending Only</t>
  </si>
  <si>
    <t>Fake Papers</t>
  </si>
  <si>
    <t>Do not complete before "Thou Shalt Not Pass"</t>
  </si>
  <si>
    <t>Family Fortune</t>
  </si>
  <si>
    <t>Ruined Inn</t>
  </si>
  <si>
    <t>Blood Ties</t>
  </si>
  <si>
    <t>Military Camp</t>
  </si>
  <si>
    <t>Nilfgaardian Central Army Camp</t>
  </si>
  <si>
    <t>Father Knows Worst</t>
  </si>
  <si>
    <t>Fencing Lessons</t>
  </si>
  <si>
    <t>Quest: Broken Flowers</t>
  </si>
  <si>
    <t>St. Gregory's Bridge</t>
  </si>
  <si>
    <t>you must accept Rosa's lesson offer during "Broken Flowers" main quest</t>
  </si>
  <si>
    <t>Filibert Always Pays His Debts</t>
  </si>
  <si>
    <t>Casteldaccia Abandoned Estate</t>
  </si>
  <si>
    <t>Final Preparations</t>
  </si>
  <si>
    <t>Finders keepers</t>
  </si>
  <si>
    <t>Giants' Toes</t>
  </si>
  <si>
    <t>Fists of Fury: Champion of Champions</t>
  </si>
  <si>
    <t>Quest: Fist of Fury</t>
  </si>
  <si>
    <t>Hov</t>
  </si>
  <si>
    <t>Fists of Fury: Novigrad</t>
  </si>
  <si>
    <t>Quest: Fists of Fury</t>
  </si>
  <si>
    <t>Fists of Fury: Skellige</t>
  </si>
  <si>
    <t>Fists of Fury: Toussaint</t>
  </si>
  <si>
    <t>Brothers in Arms: Velen</t>
  </si>
  <si>
    <t>Flesh for sale</t>
  </si>
  <si>
    <t>Complete before starting "Following the Thread"</t>
  </si>
  <si>
    <t>Ciri´s Story: Fleeing the Bog</t>
  </si>
  <si>
    <t>Ciri´s Story: Out of the Shadows</t>
  </si>
  <si>
    <t>For Fame and Glory</t>
  </si>
  <si>
    <t>West, just outside Larvik</t>
  </si>
  <si>
    <t>For the Advancement of Learning</t>
  </si>
  <si>
    <t>Quest: A Favor for a Friend</t>
  </si>
  <si>
    <t>Contract: Patrol Gone Missing</t>
  </si>
  <si>
    <t>Free Spirit</t>
  </si>
  <si>
    <t>Northern Isles</t>
  </si>
  <si>
    <t>On the coast of big island right before the Ancient Crypt signpost</t>
  </si>
  <si>
    <t>Freya Be Praised!</t>
  </si>
  <si>
    <t>Eastside of the lake right under Blandare</t>
  </si>
  <si>
    <t>From a land far, far away</t>
  </si>
  <si>
    <t>East of Redgill there is a small island that the locals call Hemdall’s Finger</t>
  </si>
  <si>
    <t>From Ofier's Distant Shores</t>
  </si>
  <si>
    <t>Funeral Pyres</t>
  </si>
  <si>
    <t>Mulbrydale</t>
  </si>
  <si>
    <t>West of Mulbrydale, you'll pass this woman next to a shrine you pass during the Velen Races.</t>
  </si>
  <si>
    <t>Gangs of Novigrad</t>
  </si>
  <si>
    <t>Directly connected with main quest, but can still be failed - Meet Cleaver west of Hierarch Square after "Get Junior" quest is triggered</t>
  </si>
  <si>
    <t>Get Junior</t>
  </si>
  <si>
    <t>Contract: Phantom of the Trade Route</t>
  </si>
  <si>
    <t>Goodness Gracious Great Balls of Granite</t>
  </si>
  <si>
    <t>Greenhouse effect</t>
  </si>
  <si>
    <t>Iron Mine</t>
  </si>
  <si>
    <t xml:space="preserve">From the Iron Mine fasttravel point head south following the path, cross the water, past the cave. The Greenhouse is at the end of the (sometimes not so clearly) path. </t>
  </si>
  <si>
    <t>Gwent: Big City Players</t>
  </si>
  <si>
    <t>Notice board near the docks - Do not play with Serenity before unlocking Dijkstra, and complete it while he's available</t>
  </si>
  <si>
    <t>Gwent: Never Fear, Skellige’s Here</t>
  </si>
  <si>
    <t>Play Gwent in Toussaint</t>
  </si>
  <si>
    <t>Contract: Swamp Thing</t>
  </si>
  <si>
    <t>Downwarren</t>
  </si>
  <si>
    <t>Contract: The Griffin from the Highlands</t>
  </si>
  <si>
    <t>In Prima Guide it's called 'Contract: Components for an Armorer'</t>
  </si>
  <si>
    <t>Gwent: Playing Thaler</t>
  </si>
  <si>
    <t>After you help Thaler with the trolls during the quest A Deadly Plot, you will be able to talk to him. If you do not talk to him in here, you can find him in the Seven Cats Inn.</t>
  </si>
  <si>
    <t>Gwent: Skellige Style</t>
  </si>
  <si>
    <t>You need to have completed Gwent in velen and at least started the Gwent big city players(not need to complete) to have it appear / Spoiler: Make sure to play with Lugos while he's available of you will get a failed objective</t>
  </si>
  <si>
    <t>Gwent: To Everything – Turn, Turn, Tournament</t>
  </si>
  <si>
    <t>Dowry</t>
  </si>
  <si>
    <t>questionmark north of White Eagle Fort</t>
  </si>
  <si>
    <t>Hard Times</t>
  </si>
  <si>
    <t>Miner's Camp</t>
  </si>
  <si>
    <t>Haunted house</t>
  </si>
  <si>
    <t>Sometime after you complete the Act One: Novigrad quest Novigrad Dreaming you’ll find a message on a noticeboard about a haunted house</t>
  </si>
  <si>
    <t>Hazardous Goods</t>
  </si>
  <si>
    <t>Hey, You Wanna Look at my Stuff?</t>
  </si>
  <si>
    <t>You begin by talking to a halfling merchant south-west of St. Gregory's Bridge near the docks</t>
  </si>
  <si>
    <t>Hidden from the World</t>
  </si>
  <si>
    <t>Marauders' Bridge</t>
  </si>
  <si>
    <t>Across the water, southeast from the Ferry Station signpost,</t>
  </si>
  <si>
    <t>Hidden in the Depths</t>
  </si>
  <si>
    <t>Harviken </t>
  </si>
  <si>
    <t>Questionmark south west of Haviken (Should appear somewhat late in game) - Be aware that the quest auto complete's, you have to dive into the cave to find the loot</t>
  </si>
  <si>
    <t>Hidden Messages of the Nilfgaardian Kind</t>
  </si>
  <si>
    <t xml:space="preserve">Northeast of the Kingfisher Inn there you will see two shady individuals fussing about a particular patch of land close to a wooden deck. </t>
  </si>
  <si>
    <t>High Stakes</t>
  </si>
  <si>
    <t>To start this quest you’ll need to find the notice at the notice board near the St.-Gregor’s-Bridge in Novigard, mentioning the Gwent tournament / Spoiler: You will get a failed objective once some of them are no longer available, so play with them soon enough.</t>
  </si>
  <si>
    <t>Honor Among Thieves</t>
  </si>
  <si>
    <t>you must let Rico go during "Get Junior" main quest to trigger this, talk to the Beggar King afterwards</t>
  </si>
  <si>
    <t>Hunting a Witch</t>
  </si>
  <si>
    <t>Imperial Audience</t>
  </si>
  <si>
    <t>Envoys, wineboys</t>
  </si>
  <si>
    <t>Holloway</t>
  </si>
  <si>
    <t>In the Heart of the Woods</t>
  </si>
  <si>
    <t>Fayrlund</t>
  </si>
  <si>
    <t>In Wolf´s Clothing</t>
  </si>
  <si>
    <t>Inheritance</t>
  </si>
  <si>
    <t>Boxholm</t>
  </si>
  <si>
    <t>Iron Maiden</t>
  </si>
  <si>
    <t>East of Harviken</t>
  </si>
  <si>
    <t>Ironsides´ Treasure</t>
  </si>
  <si>
    <t>Grotto</t>
  </si>
  <si>
    <t>questionmark on biggest Island north of Faroe Isle (Harviken), south east of Grotto, south east of the main Skellige island</t>
  </si>
  <si>
    <t>It Takes Three to Tango</t>
  </si>
  <si>
    <t>If you romanced Triss and Yenefer</t>
  </si>
  <si>
    <t>first mission after intro scenes: geralt's dream of young ciri</t>
  </si>
  <si>
    <t>King´s Gambit</t>
  </si>
  <si>
    <t>Knight for Hire</t>
  </si>
  <si>
    <t>La Cage au Fou</t>
  </si>
  <si>
    <t>Mere-Lachaislongue Cemetery</t>
  </si>
  <si>
    <t xml:space="preserve">Option to earn "There Can Only Be One" - Thoroughly explore the WIght's Lair and when hiding in the closet try to lift the curse instead of attacking. </t>
  </si>
  <si>
    <t>Appears after Baron quests, argument left after the bridge</t>
  </si>
  <si>
    <t>Event: Caravan Attack</t>
  </si>
  <si>
    <t>You’ll find the caravan by going to the Marauder’s Bridge, then heading west.</t>
  </si>
  <si>
    <t>Lilac and Gooseberries</t>
  </si>
  <si>
    <t>Crossroads</t>
  </si>
  <si>
    <t>first mission after ariving at white orchard</t>
  </si>
  <si>
    <t>Little Red</t>
  </si>
  <si>
    <t>Event: Deadly Crossing II - Mulbrydale</t>
  </si>
  <si>
    <t>Event: Deadly Crossing III - Crookback Bog</t>
  </si>
  <si>
    <t xml:space="preserve">Lynch mob </t>
  </si>
  <si>
    <t>Magic Lamp</t>
  </si>
  <si>
    <t>can be missed by refusing to help Keira at the end of "Wandering in the Dark" main quest</t>
  </si>
  <si>
    <t>Event: Pest Man Wish (Sequel to Hazarious Goods)</t>
  </si>
  <si>
    <t>East of Reardon Manor wandering around a remote house</t>
  </si>
  <si>
    <t>Master of the Arena</t>
  </si>
  <si>
    <t>Master, Master, Master, Master</t>
  </si>
  <si>
    <t>Message from and Old Friend</t>
  </si>
  <si>
    <t>Find the book in the bookstore</t>
  </si>
  <si>
    <t>Missing in Action</t>
  </si>
  <si>
    <t>Missing Persons</t>
  </si>
  <si>
    <t>Monster Slayer</t>
  </si>
  <si>
    <t>Lakeside Hut</t>
  </si>
  <si>
    <t>North-East of Lakeside Hut sign</t>
  </si>
  <si>
    <t>Mutual of Beauclair’s Wild Kingdom</t>
  </si>
  <si>
    <t>Nameless</t>
  </si>
  <si>
    <t>Nilfgaardian Treasure</t>
  </si>
  <si>
    <t>An Skellig</t>
  </si>
  <si>
    <t>Urialla Harbor</t>
  </si>
  <si>
    <t>No Place Like Home</t>
  </si>
  <si>
    <t>Not Only Eagles Dare</t>
  </si>
  <si>
    <t>Find the wreck south-east of Svorlag</t>
  </si>
  <si>
    <t>Novigrad Dreaming</t>
  </si>
  <si>
    <t>South-east of Hierarch Square</t>
  </si>
  <si>
    <t>Novigrad Hospitality</t>
  </si>
  <si>
    <t>Follow the road leading north-west</t>
  </si>
  <si>
    <t>Novigrad, Closed City</t>
  </si>
  <si>
    <t>Novigrad, Closed city II</t>
  </si>
  <si>
    <t>Now or Never</t>
  </si>
  <si>
    <t>must be done before going to the Isle of Mists and you should complete Gwent: Playing Innkeeps before starting this quest</t>
  </si>
  <si>
    <t>Following the Thread</t>
  </si>
  <si>
    <t>Early in story BUT</t>
  </si>
  <si>
    <t>Of Sheers and a Witcher I Sing</t>
  </si>
  <si>
    <t>Exclamation Mark north West of Lebioda's Gate</t>
  </si>
  <si>
    <t>Of Swords and Dumplings</t>
  </si>
  <si>
    <t>On Death´s Bed</t>
  </si>
  <si>
    <t>Sawmill</t>
  </si>
  <si>
    <t>it's available only before unlocking Velen, so make sure to finish it before returning to Vesemir after collecting the griffin reward</t>
  </si>
  <si>
    <t>On Thin Ice</t>
  </si>
  <si>
    <t>Marlin Coast</t>
  </si>
  <si>
    <t>Open Sesame!</t>
  </si>
  <si>
    <t>Open Sesame: Breaking and Entering</t>
  </si>
  <si>
    <t>Open Sesame: The Safecracker</t>
  </si>
  <si>
    <t>Open Sesame: Witcher Seasonings</t>
  </si>
  <si>
    <t>Out of the Frying Pan, into the Fire</t>
  </si>
  <si>
    <t>Reardon Manor</t>
  </si>
  <si>
    <t>Out on Your Arse!</t>
  </si>
  <si>
    <t>Paperchase</t>
  </si>
  <si>
    <t>Exclamation mark near armorer and blacksmith in Beauclair</t>
  </si>
  <si>
    <t>Payback</t>
  </si>
  <si>
    <t>Peace Disturbed</t>
  </si>
  <si>
    <t>Cave north of Crossroads travelpoint</t>
  </si>
  <si>
    <t>Pearls of the Coast</t>
  </si>
  <si>
    <t>Eldberg Lighthouse</t>
  </si>
  <si>
    <t>South of Eldberg Lighthouse</t>
  </si>
  <si>
    <t>Pomp and Strange Circumstances</t>
  </si>
  <si>
    <t xml:space="preserve">If you returned Syanna’s ribbon in Beyond Hill and Dale or if you played What Lies Unseen </t>
  </si>
  <si>
    <t>Possession</t>
  </si>
  <si>
    <t>must be done before sailing off for the Sunstone</t>
  </si>
  <si>
    <t>Practicum in Advanced Alchemy</t>
  </si>
  <si>
    <t>Precious Cargo</t>
  </si>
  <si>
    <t>Precious Haul</t>
  </si>
  <si>
    <t>Abandoned Village</t>
  </si>
  <si>
    <t>North of Abondoned Village, on the shore</t>
  </si>
  <si>
    <t>Pyres of Novigrad</t>
  </si>
  <si>
    <t>South of Hierarch Square</t>
  </si>
  <si>
    <t>Fools´ Gold</t>
  </si>
  <si>
    <t>Lurtch</t>
  </si>
  <si>
    <t>Race: The Great Erasmus Vegelbud Memorial Derby</t>
  </si>
  <si>
    <t>Race</t>
  </si>
  <si>
    <t>Vegelbud Residence</t>
  </si>
  <si>
    <t>Races: Crow´s Perch</t>
  </si>
  <si>
    <t>Races: Swift as the Western Winds</t>
  </si>
  <si>
    <t>Raging Wolf</t>
  </si>
  <si>
    <t>Quest: Fist of Fury: Toussaint</t>
  </si>
  <si>
    <t>Beauclair Port</t>
  </si>
  <si>
    <t>Reason of State</t>
  </si>
  <si>
    <t>Quest: A Deadly Plot</t>
  </si>
  <si>
    <t>Redania´s Most Wanted</t>
  </si>
  <si>
    <t>Est Tayiar</t>
  </si>
  <si>
    <t>Ghosts of the Past</t>
  </si>
  <si>
    <t>Quest: The Fall of the House of Reardon</t>
  </si>
  <si>
    <t>you must simulate Witcher 2 choices and tell Voorhis that you spared Letho, and then you must complete it before going to the Isle of Mists</t>
  </si>
  <si>
    <t>Rose on a Red Field</t>
  </si>
  <si>
    <t>Quest: Evil's Soft First Touches</t>
  </si>
  <si>
    <t>Bowdon</t>
  </si>
  <si>
    <t>Rough Neighbourhood</t>
  </si>
  <si>
    <t>Oxenfurt Western Gate</t>
  </si>
  <si>
    <t>Ruins, Hidden Treasure, You Know</t>
  </si>
  <si>
    <t>Dorve Ruins</t>
  </si>
  <si>
    <t>Corpse with the Quest is just east through the gate of Drove Ruins - NO QUESTION MARK!</t>
  </si>
  <si>
    <t>Scavenger Hunt: Bear School Gear</t>
  </si>
  <si>
    <t>Given to you automatically once you find a related piece</t>
  </si>
  <si>
    <t>Scavenger Hunt: Bear School Gear Upgrade Diagrams - Part 1</t>
  </si>
  <si>
    <t>"Ibraham Savi's First Map" sold by Blacksmith in Oxenfurt</t>
  </si>
  <si>
    <t>Scavenger Hunt: Bear School Gear Upgrade Diagrams - Part 2</t>
  </si>
  <si>
    <t xml:space="preserve">Blacksmith near Bridge to Kaer Trolde </t>
  </si>
  <si>
    <t>Scavenger Hunt: Bear School Gear Upgrade Diagrams - Part 3</t>
  </si>
  <si>
    <t>Scavenger Hunt: Bear School Gear Upgrade Diagrams - Part 4</t>
  </si>
  <si>
    <t>Scavenger Hunt: Cat School Gear</t>
  </si>
  <si>
    <t>In a house close by the Portside Gate sign, on the dest, you'll find a diary, which - when read - begins this quest</t>
  </si>
  <si>
    <t>Gwent: Old Pals</t>
  </si>
  <si>
    <t>Best to start this quest by Playing Zoltan</t>
  </si>
  <si>
    <t>Last rites</t>
  </si>
  <si>
    <t>north of blackbough - only avaiable at night</t>
  </si>
  <si>
    <t>Lost Goods</t>
  </si>
  <si>
    <t>Ferry Station</t>
  </si>
  <si>
    <t>questionmark north of Ferry Station</t>
  </si>
  <si>
    <t>Love´s Cruel Snares</t>
  </si>
  <si>
    <t>Refugees Camp</t>
  </si>
  <si>
    <t>Should appear somewhat late in game - North of the abandoned village there's a second abandoned village, talk to Peasant after resettlement of that village.</t>
  </si>
  <si>
    <t>Scavenger Hunt: Grandmaster Feline Gear</t>
  </si>
  <si>
    <t>Quest: Master, Master, Master, Master</t>
  </si>
  <si>
    <t>Metinna Gate</t>
  </si>
  <si>
    <t>Scavenger Hunt: Grandmaster Griffen Gear</t>
  </si>
  <si>
    <t>Scavenger Hunt: Grandmaster Manticore Gear</t>
  </si>
  <si>
    <t>Scavenger Hunt: Grandmaster Ursine Gear</t>
  </si>
  <si>
    <t>Scavenger Hunt: Grandmaster Wolven Gear</t>
  </si>
  <si>
    <t>Scavenger Hunt: Griffin School Gear</t>
  </si>
  <si>
    <t>Of Diary and Darkness</t>
  </si>
  <si>
    <t>Merchant sells some quest items</t>
  </si>
  <si>
    <t>Queen Zuleyka´s Treasure</t>
  </si>
  <si>
    <t>Somewhat north of Coast of Wrecks you need to take the letter from the bed near the fireplace</t>
  </si>
  <si>
    <t>Scavenger Hunt: Griffin School Gear Upgrade Diagrams - Part 3</t>
  </si>
  <si>
    <t>map sold by Armorer near Hierarch Square, Novigrad</t>
  </si>
  <si>
    <t>Scavenger Hunt: Griffin School Gear Upgrade Diagrams - Part 4</t>
  </si>
  <si>
    <t>map sold by Hattori the master blacksmith, Novigrad</t>
  </si>
  <si>
    <t>Scavenger Hunt: Viper School Gear</t>
  </si>
  <si>
    <t>Mill</t>
  </si>
  <si>
    <t>Letter to be found near Kolgrim's corpse in the crypt</t>
  </si>
  <si>
    <t>Scavenger Hunt: Wolf School Gear</t>
  </si>
  <si>
    <t>Scavenger Hunt: Wolf School Gear Upgrade Diagrams - Part 1</t>
  </si>
  <si>
    <t>Return to the Crookback Bog</t>
  </si>
  <si>
    <t>Quest: Family Matters</t>
  </si>
  <si>
    <t>Scavenger Hunt: Wolf School Gear Upgrade Diagrams - Part 3</t>
  </si>
  <si>
    <t>Scavenger Hunt: Wolf School Gear Upgrade Diagrams - Part 4</t>
  </si>
  <si>
    <t>Scavenger Hunt: Wolf School Gear Upgrade Diagrams - Part 5</t>
  </si>
  <si>
    <t>Scavenger Hunt: Wolf School Gear Upgrade Diagrams - Part 6</t>
  </si>
  <si>
    <t>map sold by Armorer near Bridge to Kaer Trolde, The Skellige Isles</t>
  </si>
  <si>
    <t>Scenes From a marriage</t>
  </si>
  <si>
    <t>Von Everec Estate</t>
  </si>
  <si>
    <t>Shock Therapy</t>
  </si>
  <si>
    <t>Talk to one of druids</t>
  </si>
  <si>
    <t>Shortcut</t>
  </si>
  <si>
    <t>Urskar</t>
  </si>
  <si>
    <t>In north side of the small lake</t>
  </si>
  <si>
    <t>Skjall´s Grave</t>
  </si>
  <si>
    <t>Quest: The Child of the Elder Blood</t>
  </si>
  <si>
    <t>Something Ends, Something Begins</t>
  </si>
  <si>
    <t>Spooked Mare</t>
  </si>
  <si>
    <t>Novigrad Gate</t>
  </si>
  <si>
    <t>Spoontaneous Profits</t>
  </si>
  <si>
    <t>Quest: La Cage au Fou</t>
  </si>
  <si>
    <t>Trastamara Hunting Cottage</t>
  </si>
  <si>
    <t>Read a note attached to one of the spoons</t>
  </si>
  <si>
    <t>Stranger in a Strange Land</t>
  </si>
  <si>
    <t>Sunken Chest</t>
  </si>
  <si>
    <t>South of Fyke Isle</t>
  </si>
  <si>
    <t>Scavenger Hunt: Cat School Gear Upgrade Diagrams - Part 4</t>
  </si>
  <si>
    <t>"Adalbert Kermith's Fourth Map" sold by Lindenvale Vendor</t>
  </si>
  <si>
    <t>Scavenger Hunt: Wolf School Gear Upgrade Diagrams - Part 2</t>
  </si>
  <si>
    <t>map sold by Blacksmith in Lindenvale</t>
  </si>
  <si>
    <t>Taken as a lass</t>
  </si>
  <si>
    <t>Tedd Deireadth, the Final Age</t>
  </si>
  <si>
    <t>Temerian Valuables</t>
  </si>
  <si>
    <t>West of Mill you'll find the ordes in a locked crate hidden under water</t>
  </si>
  <si>
    <t>Tesham Mutna</t>
  </si>
  <si>
    <t>Quest: Beyond Hill and Dale / Quest: What Lies Unseen</t>
  </si>
  <si>
    <t>Tesham Mutna Ruins</t>
  </si>
  <si>
    <t>The Bastion</t>
  </si>
  <si>
    <t>Bastion</t>
  </si>
  <si>
    <t>requires a magic lamp, so you must have completed "Magic Lamp" first</t>
  </si>
  <si>
    <t>The Battle of Kaer Morhen</t>
  </si>
  <si>
    <t>Sunken Treasure</t>
  </si>
  <si>
    <t>North-West of Hangman's Alley</t>
  </si>
  <si>
    <t>The Beast of White Orchard</t>
  </si>
  <si>
    <t>Nilfgaardian Garrison</t>
  </si>
  <si>
    <t>If you want to experience the full mission, do NOT explore to much!</t>
  </si>
  <si>
    <t>The Black Widow</t>
  </si>
  <si>
    <t>Questionmark west of Flovive</t>
  </si>
  <si>
    <t>The Calm Before the Storm</t>
  </si>
  <si>
    <t>The Cave of Dreams</t>
  </si>
  <si>
    <t>Holmstein's Port</t>
  </si>
  <si>
    <t>South-East of Holmstein's Port on shore</t>
  </si>
  <si>
    <t>The Curse of Carnarvon</t>
  </si>
  <si>
    <t>Questionmark east of Castel Ravello Vineyard</t>
  </si>
  <si>
    <t>The cursed chapel</t>
  </si>
  <si>
    <t>North of Upper Mill</t>
  </si>
  <si>
    <t>The Dead Have No Defense</t>
  </si>
  <si>
    <t>South of Duen Hen</t>
  </si>
  <si>
    <t>The Drakenbord Redemption</t>
  </si>
  <si>
    <t>Sarrasin Grange</t>
  </si>
  <si>
    <t>North-East of Sarrasin Grange in entrance of Cave</t>
  </si>
  <si>
    <t>The Dwarven Document Dilemma</t>
  </si>
  <si>
    <t>Take What You Want</t>
  </si>
  <si>
    <t>Quest: Where the Cat and Wolf Play</t>
  </si>
  <si>
    <t>Forest Hut</t>
  </si>
  <si>
    <t>The Family Blade</t>
  </si>
  <si>
    <t>The Final Trial</t>
  </si>
  <si>
    <t>The Great Escape</t>
  </si>
  <si>
    <t>The Heroes´ Pursuits: Fayrlund</t>
  </si>
  <si>
    <t>North-east of Fayrlund</t>
  </si>
  <si>
    <t>The Heroes´ Pursuits: For the Goddess´ Glory!</t>
  </si>
  <si>
    <t>Quest: Races Skellige</t>
  </si>
  <si>
    <t>Complete the other races in Skellige first</t>
  </si>
  <si>
    <t>The Heroes´ Pursuits: Fyresdal</t>
  </si>
  <si>
    <t>The Heroes´ Pursuits: Kaer Trolde</t>
  </si>
  <si>
    <t>The Hunger Game</t>
  </si>
  <si>
    <t>It triggers after a few days at Corvo Bianco after peacefully resolving a confrontation during La Cage au Fou</t>
  </si>
  <si>
    <t>The Incident at White Orchard</t>
  </si>
  <si>
    <t>The Inconstant Gardener</t>
  </si>
  <si>
    <t>Questionmark south-west of Tesham Mutna Ruins</t>
  </si>
  <si>
    <t>The Beast of Toussaint</t>
  </si>
  <si>
    <t>Quest: Envoys, wineboys</t>
  </si>
  <si>
    <t>Stonecutter's Settlement</t>
  </si>
  <si>
    <t>Option to earn "There Can Only Be One" - After fighting the Shalemaar in the arena decide to spare its life. (Compassion)</t>
  </si>
  <si>
    <t>The King is Dead - Long Live the King</t>
  </si>
  <si>
    <t>The Last Exploits of Selina's Gang</t>
  </si>
  <si>
    <t>Questionmark located at the banks of the The old cemetry</t>
  </si>
  <si>
    <t>The Last Wish</t>
  </si>
  <si>
    <t>The Lord of Undvik</t>
  </si>
  <si>
    <t>The Man From Cintra</t>
  </si>
  <si>
    <t>Quest: Wine is sacred</t>
  </si>
  <si>
    <t>The Night of Long Fangs</t>
  </si>
  <si>
    <t>Quest: Capture the Castle</t>
  </si>
  <si>
    <t>The Nilfgaardian Connection</t>
  </si>
  <si>
    <t>The Nithing</t>
  </si>
  <si>
    <t>The nobleman statuette</t>
  </si>
  <si>
    <t>Bought from a merchant, before Triss is gone, so before "Now or Never" or before the Battle of Kaer Morhen if you romanced Triss</t>
  </si>
  <si>
    <t>The Path of Warriors</t>
  </si>
  <si>
    <t>The Perks of Being a Jailbird</t>
  </si>
  <si>
    <t>Quest: Burlap is the New Stripe</t>
  </si>
  <si>
    <t>Only available in story branch 1 when when doing Burlap is the New Stripe. Examine the loose stone on the wall at the start of Burlap is the New Stripe.</t>
  </si>
  <si>
    <t>The Play´s the Thing</t>
  </si>
  <si>
    <t>The Price of Honor</t>
  </si>
  <si>
    <t>The Royal Air Force</t>
  </si>
  <si>
    <t>North-east of Est Tayiar in ruins of castle</t>
  </si>
  <si>
    <t>The Sad Tale of the Grossbart Brothers</t>
  </si>
  <si>
    <t>The Secret Life of Count Romilly</t>
  </si>
  <si>
    <t>Arnskrone Castle Ruins</t>
  </si>
  <si>
    <t>The Soldier Statuette</t>
  </si>
  <si>
    <t>Quest: A Dangerous Game</t>
  </si>
  <si>
    <t>Found during "A Dangerous Game", must be completed before "Now or Never" or before the Battle of Kaer Morhen if you romanced Triss</t>
  </si>
  <si>
    <t>The Suffering of Young Francois</t>
  </si>
  <si>
    <t>Fort Astre Ruins</t>
  </si>
  <si>
    <t>Questionmark in Fort Astre Ruins</t>
  </si>
  <si>
    <t>The Sunstone</t>
  </si>
  <si>
    <t>The Sword, Famine and Perfidy</t>
  </si>
  <si>
    <t>Cavern</t>
  </si>
  <si>
    <t>The Taxman Cometh</t>
  </si>
  <si>
    <t>North-west of Oxenfurt Harbor</t>
  </si>
  <si>
    <t>The Things Men Do For Coin...</t>
  </si>
  <si>
    <t>The Toussaint Prison Experiment</t>
  </si>
  <si>
    <t>Questionmark west of Fort Astre Ruins</t>
  </si>
  <si>
    <t>The Tower Outta Nowheres</t>
  </si>
  <si>
    <t>The Isle of Mists</t>
  </si>
  <si>
    <t>The Volunteer</t>
  </si>
  <si>
    <t>Can't miss when you're there</t>
  </si>
  <si>
    <t>The Warble of a Smitten Knight</t>
  </si>
  <si>
    <t>Tourny Grounds</t>
  </si>
  <si>
    <t>Option to earn "There Can Only Be One" - After the horse race choose to accept the mounted duel against the prince and win it (Honor) - After following the girl into the woods and returning to camp, decide to finish the tourney and win (Valor) - Must be done before "Capture the Castle"</t>
  </si>
  <si>
    <t>The Whispering Hillock</t>
  </si>
  <si>
    <t>Ancient Oak</t>
  </si>
  <si>
    <t>If you don't trigger the quest first, you will be forced there while doing "ladies of the woods"</t>
  </si>
  <si>
    <t>The Witcher's Forge</t>
  </si>
  <si>
    <t>Find a book behind stairs, near the kitchen. You  need Eye of Nehaleni from Keira Metz to complete.</t>
  </si>
  <si>
    <t>The Words of the Prophet Are Written on Sarcophagi</t>
  </si>
  <si>
    <t>Loot the Bones of the Great Beggar's in the Temple near Prophet Lebioda Statue when being there for Quest: Scavenger Hunt: Grandmaster Manticore Gear</t>
  </si>
  <si>
    <t>There Can Be Only One</t>
  </si>
  <si>
    <t>Thou Shalt Not Pass</t>
  </si>
  <si>
    <t>Western Gate</t>
  </si>
  <si>
    <t>Start it before completing "Fake Papers" or before you talk to the baron after you visitied the fisherman's hut and found out where Tamara and the Baron's wife is.</t>
  </si>
  <si>
    <t>Through Time and Space</t>
  </si>
  <si>
    <t>Till Death Do You Part</t>
  </si>
  <si>
    <t>When you have all gwent cards already you won't recieve them when you choose to help the female. Better to relocate her and choose the reward of the male (who will not give you cards even when he tells you he will)</t>
  </si>
  <si>
    <t>Tinker, Hunter, Soldier, Spy</t>
  </si>
  <si>
    <t>Isolated Hut</t>
  </si>
  <si>
    <t>In tower east of Isolated Hut</t>
  </si>
  <si>
    <t>To Bait a Forktail...</t>
  </si>
  <si>
    <t>Tough Luck</t>
  </si>
  <si>
    <t>questionmark south east of Devil's Pit</t>
  </si>
  <si>
    <t>Turn and Face The Strange</t>
  </si>
  <si>
    <t>Exclamation mark near The Gran Palace. Option to earn "There Can Only Be One" - Give the child coin if you can! (Generosity)</t>
  </si>
  <si>
    <t>Twisted Firestarter</t>
  </si>
  <si>
    <t>Ugly Baby</t>
  </si>
  <si>
    <t>point of no return 1</t>
  </si>
  <si>
    <t>Unlucky´s Treasure</t>
  </si>
  <si>
    <t>questionmark on island where guy from the "Free Spirit"-quest lives</t>
  </si>
  <si>
    <t>Va Fail, Elaine</t>
  </si>
  <si>
    <t>Veni Vidi Vigo</t>
  </si>
  <si>
    <t>Vitner's Contract: Chuchote Cave</t>
  </si>
  <si>
    <t>Questionmark west of Castel ravello vineyard</t>
  </si>
  <si>
    <t>Vitner's Contract: Cleaning Those Hard-To-Reach Places</t>
  </si>
  <si>
    <t>Questionmark north of Gelenser Farm</t>
  </si>
  <si>
    <t>Vitner's Contract: Dun Tynne Hillside</t>
  </si>
  <si>
    <t>Questionmark west of Dun Tynne Crossroads</t>
  </si>
  <si>
    <t>Vitner's Contract: Griffin-in-the-Vines (Duchaton Crest)</t>
  </si>
  <si>
    <t>Rioux-Canned Outpost</t>
  </si>
  <si>
    <t>Questionmark south-east of Rioux-Cannes outpost</t>
  </si>
  <si>
    <t>Vitner's Contract: Rivecalme Storehouse</t>
  </si>
  <si>
    <t>Dulcinea Windmill</t>
  </si>
  <si>
    <t>Questionmark west of Dulcinea Windmill</t>
  </si>
  <si>
    <t>Waiting for Goe and Doh</t>
  </si>
  <si>
    <t>Questionmark south-east of Casteldaccia abandonned estate</t>
  </si>
  <si>
    <t>Wandering in the Dark</t>
  </si>
  <si>
    <t>From Keira</t>
  </si>
  <si>
    <t>Warehouse of Woe</t>
  </si>
  <si>
    <t>West of Novigrad Docks</t>
  </si>
  <si>
    <t>What Lies Unseen (branch 2)</t>
  </si>
  <si>
    <t>Quest: Blood Simple</t>
  </si>
  <si>
    <t>Palace Gardens</t>
  </si>
  <si>
    <t>Only available in story branch 2</t>
  </si>
  <si>
    <t>What Was This About Again?</t>
  </si>
  <si>
    <t>Questionmark in river north east of prophet lebioda statue</t>
  </si>
  <si>
    <t>Whatsoever a Man Soweth</t>
  </si>
  <si>
    <t>Where Children Toil, Toys Waste Away</t>
  </si>
  <si>
    <t>Where the Cat and Wolf Play...</t>
  </si>
  <si>
    <t>Claywich</t>
  </si>
  <si>
    <t>Initially listed as a witcher contract (The Beast of Honorton), then transforms into a side quest (Where the Cat and Wolf Play...)</t>
  </si>
  <si>
    <t>Wild at Heart</t>
  </si>
  <si>
    <t>Wine is Sacred</t>
  </si>
  <si>
    <t>Quest: Where children toil,...</t>
  </si>
  <si>
    <t>Wine Wars: Belgaard (part 1)</t>
  </si>
  <si>
    <t>Wine Wars: Belgaard (part 2)</t>
  </si>
  <si>
    <t>Quest: Wine Wars: Consorting</t>
  </si>
  <si>
    <t>Belgaard Vineyard</t>
  </si>
  <si>
    <t>Unlocks after Wine Wars: Consorting</t>
  </si>
  <si>
    <t>Wine Wars: Consorting</t>
  </si>
  <si>
    <t>Quest: Wine Wars: The Dues in the Machina</t>
  </si>
  <si>
    <t>After you completed Wine Wars - The Dues in the Machina go to the NPCs near Plegmund's Bridge</t>
  </si>
  <si>
    <t>Wine Wars: Coronata</t>
  </si>
  <si>
    <t>Quest: Wine Wars: Belgaard (part 1)</t>
  </si>
  <si>
    <t>Do not finish this quest? Read notes you find during Coronata and Vermentino and do Wine Wars - The Dues in the Machina first!</t>
  </si>
  <si>
    <t>Wine Wars: The Dues in the Machina</t>
  </si>
  <si>
    <t>Notes during quest Wine Wars: Vermentino and Wine Wars: Coronata</t>
  </si>
  <si>
    <t>This unlockes if you read the notes during quests Wine Wars: Coronota and Wine Wars: Vermentino. Do not complete the other Wine Wars Quest before you completed this one!</t>
  </si>
  <si>
    <t>Wine Wars: Vermentino</t>
  </si>
  <si>
    <t>Witcher Wannabe</t>
  </si>
  <si>
    <t>Should appear somewhat late in game</t>
  </si>
  <si>
    <t>Without a trace</t>
  </si>
  <si>
    <t>Brunwich</t>
  </si>
  <si>
    <t>Worthy of Trust</t>
  </si>
  <si>
    <t>You can meet him twice near Kaer Trolde harbor, but go to Fyresdal to meet him the last time. The quest doesn't appear in your journal after first meeting with Skelliger an the docks</t>
  </si>
  <si>
    <t>X Marks the Spot</t>
  </si>
  <si>
    <t>South-east of Blandare</t>
  </si>
  <si>
    <t>Wild Hunt</t>
  </si>
  <si>
    <t>All</t>
  </si>
  <si>
    <t>Playing NG+? State your starting level:</t>
  </si>
  <si>
    <t>CARD NAME</t>
  </si>
  <si>
    <t>DECK</t>
  </si>
  <si>
    <t>STRENGHT</t>
  </si>
  <si>
    <t>COMBAT</t>
  </si>
  <si>
    <t>ABILITIES</t>
  </si>
  <si>
    <t>$$</t>
  </si>
  <si>
    <t>LOCATION</t>
  </si>
  <si>
    <t>TERRITORY</t>
  </si>
  <si>
    <t>QUEST</t>
  </si>
  <si>
    <t>LOCATION, CHARACTER</t>
  </si>
  <si>
    <t>Logical Order</t>
  </si>
  <si>
    <t>Eredin Breacc Glas - Commander of the Red Riders</t>
  </si>
  <si>
    <t>Monsters</t>
  </si>
  <si>
    <t>Leader</t>
  </si>
  <si>
    <t>Pick any weather card from your deck and play it immediately</t>
  </si>
  <si>
    <t>Base Deck</t>
  </si>
  <si>
    <t>Geralt of Rivia</t>
  </si>
  <si>
    <t>Gwent Quest: Collect ’em all!</t>
  </si>
  <si>
    <t>Included at start of game</t>
  </si>
  <si>
    <t>Eredin Breacc Glas - King of the Wild Hunt</t>
  </si>
  <si>
    <t>Horn effect on your Close Combat row</t>
  </si>
  <si>
    <t>Buy from trader</t>
  </si>
  <si>
    <t>Innkeeper, New Port Inn, Kaer Trolde Harbor</t>
  </si>
  <si>
    <t>Eredin Breacc Glas - Bringer of Death</t>
  </si>
  <si>
    <t>Discard 2 cards from your hand, Draw 1 card of your choice from you deck</t>
  </si>
  <si>
    <t>Gwent Quest</t>
  </si>
  <si>
    <t>Reward for completing this quest</t>
  </si>
  <si>
    <t>Eredin Breacc Glas - Destroyer of Worlds</t>
  </si>
  <si>
    <t>Pick a card from your discard pile and put it back into your hand</t>
  </si>
  <si>
    <t>Secondary Quest</t>
  </si>
  <si>
    <t>Secondary Quest: High Stakes</t>
  </si>
  <si>
    <t>During quest, Passiflora, Novigrad</t>
  </si>
  <si>
    <t>Eredin Breacc Glas - The Treacherous</t>
  </si>
  <si>
    <t>Passive: doubles strength of all spies.</t>
  </si>
  <si>
    <t>Heart of Stone Bonus</t>
  </si>
  <si>
    <t>Trader, Upper Mill</t>
  </si>
  <si>
    <t>Ghoul</t>
  </si>
  <si>
    <t>Melee</t>
  </si>
  <si>
    <t>Muster</t>
  </si>
  <si>
    <t>Innkeeper, Harviken, Faroe</t>
  </si>
  <si>
    <t>Win from Crafter or Merchant</t>
  </si>
  <si>
    <t>Random</t>
  </si>
  <si>
    <t>Randomly earned</t>
  </si>
  <si>
    <t>Foglet</t>
  </si>
  <si>
    <t>Innkeeper, Svorlag, Spikeroog</t>
  </si>
  <si>
    <t>Nekker</t>
  </si>
  <si>
    <t>Secondary Quest: Following the Thread</t>
  </si>
  <si>
    <t>Looting Hammonds corpse, Trottheim</t>
  </si>
  <si>
    <t>Botchling</t>
  </si>
  <si>
    <t>Arachas</t>
  </si>
  <si>
    <t>Innkeeper, Arinbjorn</t>
  </si>
  <si>
    <t>Vampire: Fleder</t>
  </si>
  <si>
    <t>Vampire: Ekimmara</t>
  </si>
  <si>
    <t>Innkeeper, Urialla Village, An Skellig</t>
  </si>
  <si>
    <t>Vampire: Garkain</t>
  </si>
  <si>
    <t>Vampire: Bruxa</t>
  </si>
  <si>
    <t>Secondary Quest / Blood &amp; Wine sidequest</t>
  </si>
  <si>
    <t>Novigrad (Gustfields)</t>
  </si>
  <si>
    <t>Secondary Quest: A Matter of Life and Death</t>
  </si>
  <si>
    <t>Win a match at the masquerade ball at Vegelbud Estate  / Choose to help female during Till Death do you part</t>
  </si>
  <si>
    <t>Werewolf</t>
  </si>
  <si>
    <t>Forktail</t>
  </si>
  <si>
    <t>Frightener</t>
  </si>
  <si>
    <t>Griffin</t>
  </si>
  <si>
    <t>Plague Maiden</t>
  </si>
  <si>
    <t>Vampire: Katakan</t>
  </si>
  <si>
    <t>Jarl Madman Lugos, Kaer Muire, Ard Skellig</t>
  </si>
  <si>
    <t>Fiend</t>
  </si>
  <si>
    <t>Crone: Whispess</t>
  </si>
  <si>
    <t>Crone: Brewess</t>
  </si>
  <si>
    <t>Crone: Weavess</t>
  </si>
  <si>
    <t>Seer (Old Sage), Benek</t>
  </si>
  <si>
    <t>Draug</t>
  </si>
  <si>
    <t>Hero</t>
  </si>
  <si>
    <t>Crach an Craite, Kaer Trolde</t>
  </si>
  <si>
    <t>Imlerith</t>
  </si>
  <si>
    <t>Harpy</t>
  </si>
  <si>
    <t>Melee / Range</t>
  </si>
  <si>
    <t>Celaeno Harpy</t>
  </si>
  <si>
    <t>Range</t>
  </si>
  <si>
    <t>Cockatrice</t>
  </si>
  <si>
    <t>Endrega</t>
  </si>
  <si>
    <t>Gargoyle</t>
  </si>
  <si>
    <t>Wyvern</t>
  </si>
  <si>
    <t>Grave Hag</t>
  </si>
  <si>
    <t>Toad</t>
  </si>
  <si>
    <t>Scorch</t>
  </si>
  <si>
    <t>Novigrad (Oxenfurt)</t>
  </si>
  <si>
    <t>Olgierd von Everec, Oxenfurt (After A Midnight Clear quest)</t>
  </si>
  <si>
    <t>Kayran</t>
  </si>
  <si>
    <t>Morale</t>
  </si>
  <si>
    <t>Leshen</t>
  </si>
  <si>
    <t>Ermion, Gedyneith, Ard Skellig</t>
  </si>
  <si>
    <t>Ice Giant</t>
  </si>
  <si>
    <t>Siege</t>
  </si>
  <si>
    <t>Earth Elemental</t>
  </si>
  <si>
    <t>Fire Elemental</t>
  </si>
  <si>
    <t>Arachas Behemoth</t>
  </si>
  <si>
    <t>Avallac’h / Mysterious Elf</t>
  </si>
  <si>
    <t>Neutral</t>
  </si>
  <si>
    <t>Spy</t>
  </si>
  <si>
    <t>Gremita, Gedyneith, Ard Skellig</t>
  </si>
  <si>
    <t>Dandelion</t>
  </si>
  <si>
    <t>Horn effect</t>
  </si>
  <si>
    <t>Win a match at the masquerade ball at Vegelbud Estate</t>
  </si>
  <si>
    <t>Emiel Regis Rohellec Terzieff</t>
  </si>
  <si>
    <t>Zoltan Chivay</t>
  </si>
  <si>
    <t>Scholar, White Orchard (of found under his corpse at Hangman's Tree)</t>
  </si>
  <si>
    <t>Vesemir</t>
  </si>
  <si>
    <t>Vivaldi, Hierarch Square</t>
  </si>
  <si>
    <t>Triss Merigold</t>
  </si>
  <si>
    <t>Gwent: Old Friends</t>
  </si>
  <si>
    <t>Lambert, The Nowhere Inn</t>
  </si>
  <si>
    <t>Villentretenmerth</t>
  </si>
  <si>
    <t>Cirilla Fiona Elen Rianno</t>
  </si>
  <si>
    <t>Novigrad (Grassy Knoll)</t>
  </si>
  <si>
    <t>Scoia’Tael Trader at Camp, Novigrad Forest</t>
  </si>
  <si>
    <t>Thaler, Seven Cats Inn</t>
  </si>
  <si>
    <t>Cow</t>
  </si>
  <si>
    <t>Summons Avenger (8 Melee)</t>
  </si>
  <si>
    <t>Found at location</t>
  </si>
  <si>
    <t>Upper floor of the barn at the wedding</t>
  </si>
  <si>
    <t>Gaunter O’Dimm: Darkness</t>
  </si>
  <si>
    <t>Trader, Caravan near Carsten (NW) and Vegelbud Residence (W)</t>
  </si>
  <si>
    <t>Olgierd von Everec</t>
  </si>
  <si>
    <t>Shani, Oxenfurt (After A Midnight Clear Quest)</t>
  </si>
  <si>
    <t>Yennefer of Vengerberg</t>
  </si>
  <si>
    <t>Medic</t>
  </si>
  <si>
    <t>Gwent: Play Innkeepers</t>
  </si>
  <si>
    <t>Stjepan, The Alchemy Inn, Oxenfurt</t>
  </si>
  <si>
    <t>Gaunter O’Dimm</t>
  </si>
  <si>
    <t>Hilbert, Oxenfurt (During Quest: Open Sesame! - Part 1)</t>
  </si>
  <si>
    <t>Decoy</t>
  </si>
  <si>
    <t>Special</t>
  </si>
  <si>
    <t>Innkeeperess, White Orchard Tavern (or trader outside)</t>
  </si>
  <si>
    <t>Quartermaster’s, Baron’s Store, Crow’s Perch</t>
  </si>
  <si>
    <t>Inkeeper, Seven Cat’s Inn</t>
  </si>
  <si>
    <t>Commander’s Horn</t>
  </si>
  <si>
    <t>Marquise Serenity, Passiflora, Novigrad</t>
  </si>
  <si>
    <t>Innkeeper, Inn at the Crossroads</t>
  </si>
  <si>
    <t>Innkeeper, Cunny of the Goose</t>
  </si>
  <si>
    <t>Biting Frost</t>
  </si>
  <si>
    <t>Weather</t>
  </si>
  <si>
    <t>Clear Weather</t>
  </si>
  <si>
    <t>Impenetrable Fog</t>
  </si>
  <si>
    <t>Torrential Rain</t>
  </si>
  <si>
    <t>Emhyr var Emreis - His Imperial Majesty</t>
  </si>
  <si>
    <t>Nilfgaard</t>
  </si>
  <si>
    <t>Pick a Rain card from your deck and play it immediately</t>
  </si>
  <si>
    <t>Emhyr var Emreis - Emperor of Nilfgaard</t>
  </si>
  <si>
    <t>Look at 3 random cards of your opponents hand</t>
  </si>
  <si>
    <t>Emhyr var Emreis - The White Flame</t>
  </si>
  <si>
    <t>Cancel your  opponents Leader ability</t>
  </si>
  <si>
    <t>Emhyr var Emreis - The Relentless</t>
  </si>
  <si>
    <t>Draw card from opponent’s discard pile</t>
  </si>
  <si>
    <t>Emhyr var Emreis - Invader of The North</t>
  </si>
  <si>
    <t>Abilities that restore units to the field restore randomly chosen units.</t>
  </si>
  <si>
    <t>Vreemde</t>
  </si>
  <si>
    <t>Nausicaa Cavalry Rider</t>
  </si>
  <si>
    <t>Bond</t>
  </si>
  <si>
    <t>Trader, Crow’s Perch</t>
  </si>
  <si>
    <t>Morteisen</t>
  </si>
  <si>
    <t>Shopkeeper, Midcopse, Spitfire Bluff</t>
  </si>
  <si>
    <t>Impera Brigade Guard</t>
  </si>
  <si>
    <t>Rainfarn</t>
  </si>
  <si>
    <t>Trader, Lindenvale</t>
  </si>
  <si>
    <t>Vattier de Rideaux</t>
  </si>
  <si>
    <t>Young Emissary</t>
  </si>
  <si>
    <t>Cahir Mawr Dyffryn aep Ceallach</t>
  </si>
  <si>
    <t>Shilard Fitz-Oesterlen</t>
  </si>
  <si>
    <t>Stefan Skellen</t>
  </si>
  <si>
    <t>Letho of Gulet</t>
  </si>
  <si>
    <t>Boatbuilder, Oreton</t>
  </si>
  <si>
    <t>Menno Coehoorn</t>
  </si>
  <si>
    <t>Etolian Auxiliary Archers</t>
  </si>
  <si>
    <t>Trader, Claywich Village (Rescue Trader first)</t>
  </si>
  <si>
    <t>Sweers</t>
  </si>
  <si>
    <t>Albrich</t>
  </si>
  <si>
    <t>Puttkammer</t>
  </si>
  <si>
    <t>Cynthia</t>
  </si>
  <si>
    <t>Vanhemar</t>
  </si>
  <si>
    <t>Renuald aep Matsen</t>
  </si>
  <si>
    <t>Fringilla Vigo</t>
  </si>
  <si>
    <t>Secondary Quest: A Dangerous Game</t>
  </si>
  <si>
    <t>Found inside Caesar Bilzen’s home during a quest</t>
  </si>
  <si>
    <t>Assire var Anahid</t>
  </si>
  <si>
    <t>Black Infantry Archer</t>
  </si>
  <si>
    <t>Tibor Eggebracht</t>
  </si>
  <si>
    <t>Olivier, Kingfisher Inn</t>
  </si>
  <si>
    <t>Siege Technican</t>
  </si>
  <si>
    <t>Innkeeper, The Golden Sturgeon</t>
  </si>
  <si>
    <t>Rotten Mangonel</t>
  </si>
  <si>
    <t>Siege Engineer</t>
  </si>
  <si>
    <t>Heavy Zerrikanian Fire Scorpion</t>
  </si>
  <si>
    <t>Zerrikanian Fire Scorpion</t>
  </si>
  <si>
    <t>Morvran Voorhis</t>
  </si>
  <si>
    <t>Foltest - King of Temeria</t>
  </si>
  <si>
    <t>Northern Realms</t>
  </si>
  <si>
    <t>Pick a Fog card from your deck and play it immediately</t>
  </si>
  <si>
    <t>Foltest - Lord Commander of the North</t>
  </si>
  <si>
    <t>Clear any Weather effects in game</t>
  </si>
  <si>
    <t>Foltest - The Siegemaster</t>
  </si>
  <si>
    <t>Horn on Siege row</t>
  </si>
  <si>
    <t>Palace of Vizima</t>
  </si>
  <si>
    <t>Main Quest: Imperial Audience (optional)</t>
  </si>
  <si>
    <t>Nilfgaardian Nobleman</t>
  </si>
  <si>
    <t>Foltest - The Steel-Forged</t>
  </si>
  <si>
    <t>Scorch Siege if enemies Siege strengh is 10 or higher</t>
  </si>
  <si>
    <t>Foltest - Son of Medell</t>
  </si>
  <si>
    <t>Scorch Ranged</t>
  </si>
  <si>
    <t>Redanian Foot Soldier</t>
  </si>
  <si>
    <t>Poor F*cking Infantry</t>
  </si>
  <si>
    <t>Buy from trader Midcopse, Spitfire Bluff</t>
  </si>
  <si>
    <t>Yarpen Zigrin</t>
  </si>
  <si>
    <t>Blue Stripes Commando</t>
  </si>
  <si>
    <t>Sigismund Dijkstra</t>
  </si>
  <si>
    <t>The Bloody Baron / Phillip Strenger, Crow’s Perch</t>
  </si>
  <si>
    <t>Siegfried of Denesle</t>
  </si>
  <si>
    <t>Ves</t>
  </si>
  <si>
    <t>Prince Stennis</t>
  </si>
  <si>
    <t>Esterad Thyssen</t>
  </si>
  <si>
    <t>Dijkstra at the Bathhouse</t>
  </si>
  <si>
    <t>Vernon Roche</t>
  </si>
  <si>
    <t>Haddy the Card Prodigy, Midcopse</t>
  </si>
  <si>
    <t>John Natalis</t>
  </si>
  <si>
    <t>Ravvy, Golden Sturgeon Tavern</t>
  </si>
  <si>
    <t>Sabrina Glevissig</t>
  </si>
  <si>
    <t>Sheldon Skaggs</t>
  </si>
  <si>
    <t>Síle de Tansarville</t>
  </si>
  <si>
    <t>Crinfrid Reavers Dragon Hunter</t>
  </si>
  <si>
    <t>Dethmold</t>
  </si>
  <si>
    <t>Philippa Eilhart</t>
  </si>
  <si>
    <t>Kaedweni Siege Expert</t>
  </si>
  <si>
    <t>Thaler</t>
  </si>
  <si>
    <t>Dun Banner Medic</t>
  </si>
  <si>
    <t>Ballista</t>
  </si>
  <si>
    <t>Trebuchet</t>
  </si>
  <si>
    <t>Siege Tower</t>
  </si>
  <si>
    <t>Catapult</t>
  </si>
  <si>
    <t>Francesca Findabair - Pureblood Elf</t>
  </si>
  <si>
    <t>Scoia’tael</t>
  </si>
  <si>
    <t>Pick a Frost card from your deck and play it immediately</t>
  </si>
  <si>
    <t>Francesca Findabair - Daisy of the Valley</t>
  </si>
  <si>
    <t>Draw extra card at the beginning of the game</t>
  </si>
  <si>
    <t>Francesca Findabair - The Beautiful</t>
  </si>
  <si>
    <t>Horn effect on your Ranged Combat row</t>
  </si>
  <si>
    <t>Francesca Findabair - Queen of Dol Blathanna</t>
  </si>
  <si>
    <t>Scorch Close Combat if enemies Close Combat strengh is 10 or higher</t>
  </si>
  <si>
    <t>Francesca Findabair - Hope of the Aen Seidhe</t>
  </si>
  <si>
    <t>Move agile units to optimal row.</t>
  </si>
  <si>
    <t>Dwarven Skirmisher</t>
  </si>
  <si>
    <t>Mahakaman Defender</t>
  </si>
  <si>
    <t>Havekar Smuggler</t>
  </si>
  <si>
    <t>Dennis Cranmer</t>
  </si>
  <si>
    <t>Isengrim Faoiltiarna</t>
  </si>
  <si>
    <t>Found inside Zed’s home during a quest</t>
  </si>
  <si>
    <t>Ciaran aep Easnillien</t>
  </si>
  <si>
    <t>Vrihedd Brigade Veteran</t>
  </si>
  <si>
    <t>Barclay Els</t>
  </si>
  <si>
    <t>Buy from trader / Blood &amp; Wine sidequest</t>
  </si>
  <si>
    <t>Novigrad / Toussaint</t>
  </si>
  <si>
    <t>Innkeeper, The Golden Sturgeon / Choose to help female during Till Death do you part</t>
  </si>
  <si>
    <t>Dol Blathanna Scout</t>
  </si>
  <si>
    <t>Filavandrel aen Fidhail</t>
  </si>
  <si>
    <t>Yaevinn</t>
  </si>
  <si>
    <t>Sjusta the Tailor, Kaer Trolde Harbor, Ard Skellig</t>
  </si>
  <si>
    <t>Havekar Healer</t>
  </si>
  <si>
    <t>Riordain</t>
  </si>
  <si>
    <t>Toruviel</t>
  </si>
  <si>
    <t>Elven Skirmisher</t>
  </si>
  <si>
    <t>Dol Blathanna Archer</t>
  </si>
  <si>
    <t>Vrihedd Brigade Recruit</t>
  </si>
  <si>
    <t>Ida Emean aep Sivney</t>
  </si>
  <si>
    <t>Iorveth</t>
  </si>
  <si>
    <t>Secondary Quest: Shock Therapy</t>
  </si>
  <si>
    <t>Druid, Gedyneith, Ard Skellig</t>
  </si>
  <si>
    <t>Saskia / Saesenthessis</t>
  </si>
  <si>
    <t>Vernon Roche, Temerian Resistance Camp</t>
  </si>
  <si>
    <t>Eithné</t>
  </si>
  <si>
    <t>Zoltan, Rosemary and Thyme</t>
  </si>
  <si>
    <t>Milva</t>
  </si>
  <si>
    <t>Schirru</t>
  </si>
  <si>
    <t>Crach an Craite</t>
  </si>
  <si>
    <t>Shuffles all cards from each player's graveyard back into their decks.</t>
  </si>
  <si>
    <t>Automaticly recieved</t>
  </si>
  <si>
    <t>King Bran</t>
  </si>
  <si>
    <t>Units only lose half their strength in bad weather conditions.</t>
  </si>
  <si>
    <t>Ducal Camerlengo, Beauclair</t>
  </si>
  <si>
    <t>Madroeme</t>
  </si>
  <si>
    <t>Berserk Trigger</t>
  </si>
  <si>
    <t>Madame, The Belles of Beauclair - House of pleasure, Beauclair</t>
  </si>
  <si>
    <t>Base Skellige Deck</t>
  </si>
  <si>
    <t>Count Monnier, Beauclair</t>
  </si>
  <si>
    <t>Herbalist, Beauclair</t>
  </si>
  <si>
    <t>Skellige Storm</t>
  </si>
  <si>
    <t>Armorer, Tourny Grounds</t>
  </si>
  <si>
    <t>Barber, Tourny Grounds</t>
  </si>
  <si>
    <t>Butcher near Beauclair Port, Beauclair</t>
  </si>
  <si>
    <t>Cerys</t>
  </si>
  <si>
    <t>Inkeeper, Flovive</t>
  </si>
  <si>
    <t>Clan an Craite Warrior</t>
  </si>
  <si>
    <t>Blueboy Lugos</t>
  </si>
  <si>
    <t>Madman Lugos</t>
  </si>
  <si>
    <t>Clan Dummond Shield Maiden</t>
  </si>
  <si>
    <t xml:space="preserve">Inkeeper, The Cockatrice Inn </t>
  </si>
  <si>
    <t>Armorer, Francollarts</t>
  </si>
  <si>
    <t>Berserker</t>
  </si>
  <si>
    <t>Udalryk</t>
  </si>
  <si>
    <t>Clan Heymaey Skald</t>
  </si>
  <si>
    <t>Clan Tordarroch Armorsmith</t>
  </si>
  <si>
    <t>Svanrige</t>
  </si>
  <si>
    <t>Donar an Hindar</t>
  </si>
  <si>
    <t>Birna Bran</t>
  </si>
  <si>
    <t>Kambi</t>
  </si>
  <si>
    <t>Summon Avenger</t>
  </si>
  <si>
    <t>Armorer, Beauclair</t>
  </si>
  <si>
    <t>Olaf</t>
  </si>
  <si>
    <t>Sommelier, Beauclair</t>
  </si>
  <si>
    <t>Hjalmar</t>
  </si>
  <si>
    <t>Ermion</t>
  </si>
  <si>
    <t>Inkeeper, The Scarlet Cardinal Inn, Francollarts</t>
  </si>
  <si>
    <t>Clan Brokvar Archer</t>
  </si>
  <si>
    <t>Herbalist, Castel Ravello Vineyard</t>
  </si>
  <si>
    <t>Clan Dimun Pirate</t>
  </si>
  <si>
    <t>Merchant Dupont &amp; Sons, Beauclair</t>
  </si>
  <si>
    <t>Light Longship</t>
  </si>
  <si>
    <t>Merchant parfumerie, Beauclair</t>
  </si>
  <si>
    <t>Young Berserker</t>
  </si>
  <si>
    <t>Blacksmith, Tourny Grounds</t>
  </si>
  <si>
    <t>Pierre, Beauclair</t>
  </si>
  <si>
    <t>War Longship</t>
  </si>
  <si>
    <t>Inkeeper, Tourny Grounds</t>
  </si>
  <si>
    <t>Holger Blackhand</t>
  </si>
  <si>
    <t>Draig Bon-Dhu</t>
  </si>
  <si>
    <t>Inkeeper, The Pheasantry, Beauclair</t>
  </si>
  <si>
    <t>PLACE OF POWER</t>
  </si>
  <si>
    <t>Yrden</t>
  </si>
  <si>
    <t>Lake Region</t>
  </si>
  <si>
    <t>East of Abandoned Village</t>
  </si>
  <si>
    <t>Quen</t>
  </si>
  <si>
    <t>Hills</t>
  </si>
  <si>
    <t>Broken Bridge</t>
  </si>
  <si>
    <t>South of Broken Bridge</t>
  </si>
  <si>
    <t>Ravaged Lands</t>
  </si>
  <si>
    <t>East of Cackler Bridge</t>
  </si>
  <si>
    <t>Axii</t>
  </si>
  <si>
    <t>Countryside and Vulpine Woods</t>
  </si>
  <si>
    <t>North and slight east of sawmill</t>
  </si>
  <si>
    <t>Igni</t>
  </si>
  <si>
    <t>Cemetery</t>
  </si>
  <si>
    <t>North of Mill</t>
  </si>
  <si>
    <t>Aard</t>
  </si>
  <si>
    <t>The Mire</t>
  </si>
  <si>
    <t>Frischlow</t>
  </si>
  <si>
    <t>South of Frischlow Signpost</t>
  </si>
  <si>
    <t>Byways</t>
  </si>
  <si>
    <t>North and slight east of Byways, left of the Fyke Isle</t>
  </si>
  <si>
    <t>East of Road to Bald Mountain</t>
  </si>
  <si>
    <t>West of Ancient Aok</t>
  </si>
  <si>
    <t>Crookback Bog</t>
  </si>
  <si>
    <t>Dragonslayer's Grotto</t>
  </si>
  <si>
    <t>East of Dragonslayer's Groto</t>
  </si>
  <si>
    <t>Lornruk</t>
  </si>
  <si>
    <t>Gustfields</t>
  </si>
  <si>
    <t>Alness</t>
  </si>
  <si>
    <t>South east of Alness</t>
  </si>
  <si>
    <t>Temple Isle</t>
  </si>
  <si>
    <t>Elector's Square</t>
  </si>
  <si>
    <t>North east of Elector's Square</t>
  </si>
  <si>
    <t>Svorlag</t>
  </si>
  <si>
    <t>West of Svorlag</t>
  </si>
  <si>
    <t>Snidhall Isles</t>
  </si>
  <si>
    <t>Yngvar's Fang</t>
  </si>
  <si>
    <t>Can be obtained when doing King's Gambit Quest</t>
  </si>
  <si>
    <t>Nordberg</t>
  </si>
  <si>
    <t>Can be obtained when doing The Sunstone Quest</t>
  </si>
  <si>
    <t>Morskogen Forest</t>
  </si>
  <si>
    <t>North east of Redgill</t>
  </si>
  <si>
    <t>Cataclysm Site</t>
  </si>
  <si>
    <t>Druids Camp</t>
  </si>
  <si>
    <t>South west of Crossroads in the sea near the wreckage</t>
  </si>
  <si>
    <t>Snow Giant's Arm</t>
  </si>
  <si>
    <t>Fornhala</t>
  </si>
  <si>
    <t>On the road from Fornhalla to Holmstein's Port. Somewhere in the middle</t>
  </si>
  <si>
    <t>Faroe</t>
  </si>
  <si>
    <t>Harviken</t>
  </si>
  <si>
    <t>West of Harviken</t>
  </si>
  <si>
    <t>Ruined Watchtower</t>
  </si>
  <si>
    <t>North side of the lake. You have to go through the cave.</t>
  </si>
  <si>
    <t>Tir na Lia</t>
  </si>
  <si>
    <t>Can be obrained when doing Through Time and Space quest</t>
  </si>
  <si>
    <t>Arthach Palace Ruins</t>
  </si>
  <si>
    <t>North of Arthach Palace Ruins</t>
  </si>
  <si>
    <t>Rioux-Cannes Outpost</t>
  </si>
  <si>
    <t>North east of Rioux-Cannes Outpost</t>
  </si>
  <si>
    <t>Hortense Estate</t>
  </si>
  <si>
    <t>West of Hortense Estate near the coast.</t>
  </si>
  <si>
    <t>Quenn</t>
  </si>
  <si>
    <t>Termes Palace Ruins</t>
  </si>
  <si>
    <t>Inside the Ruins</t>
  </si>
  <si>
    <t>Fort Ussar Ruins</t>
  </si>
  <si>
    <t>Inside a cave</t>
  </si>
  <si>
    <t xml:space="preserve">Extra ability points: </t>
  </si>
  <si>
    <t>earn 2 by eating the Magic Acorn after the quest: "Bald Mountain"</t>
  </si>
  <si>
    <t>earn 1 by eating the Golden Egg during B&amp;W quest: "Duck Duck Goosed"</t>
  </si>
  <si>
    <t>TROPHY NAME</t>
  </si>
  <si>
    <t>SECRET</t>
  </si>
  <si>
    <t>NOTES</t>
  </si>
  <si>
    <t>WHAT TO DO?</t>
  </si>
  <si>
    <t>The Limits of the Possible</t>
  </si>
  <si>
    <t>platinum</t>
  </si>
  <si>
    <t>Collect all trophies.</t>
  </si>
  <si>
    <t>Passed the Trial</t>
  </si>
  <si>
    <t>bronze</t>
  </si>
  <si>
    <t>Finish the game on any difficulty.</t>
  </si>
  <si>
    <t>Ran the Gauntlet</t>
  </si>
  <si>
    <t>silver</t>
  </si>
  <si>
    <t>Difficulty</t>
  </si>
  <si>
    <t>Finish the game on the "Blood and Broken Bones!" or "Death March!" difficulty levels.</t>
  </si>
  <si>
    <t>Walked the Path</t>
  </si>
  <si>
    <t>gold</t>
  </si>
  <si>
    <t>Finish the game on the "Death March!" difficulty level.</t>
  </si>
  <si>
    <t>Dendrologist</t>
  </si>
  <si>
    <t>Acquire all the Abilities in one tree.</t>
  </si>
  <si>
    <t>The Enemy of My Enemy</t>
  </si>
  <si>
    <t>Use the Axii Sign to force one opponent to kill another. Do this 20 times.</t>
  </si>
  <si>
    <t>Humpty Dumpty</t>
  </si>
  <si>
    <t>Kill 10 opponents by knocking them off somewhere high with the Aard Sign.</t>
  </si>
  <si>
    <t>Environmentally Unfriendly</t>
  </si>
  <si>
    <t>Kill 50 opponents using the environment (e.g. swamp gas, insects or objects).</t>
  </si>
  <si>
    <t>Kaer Morhen Trained</t>
  </si>
  <si>
    <t>Perform 10 effective counterattacks in a row without getting hit or parrying.</t>
  </si>
  <si>
    <t>Can't Touch This!</t>
  </si>
  <si>
    <t>Kill 5 foes in a fight without taking damage (except for Toxicity) and without using the Quen Sign.</t>
  </si>
  <si>
    <t>That Is the Evilest Thing…</t>
  </si>
  <si>
    <t>Ignite the gas produced by a Dragon's Dream bomb using a burning opponent. Do this 10 times.</t>
  </si>
  <si>
    <t>Mutant</t>
  </si>
  <si>
    <t>Fill all mutagen slots.</t>
  </si>
  <si>
    <t>Butcher of Blaviken</t>
  </si>
  <si>
    <t>Kill at least 5 opponents in under 10 seconds.</t>
  </si>
  <si>
    <t>Brawler</t>
  </si>
  <si>
    <t>Defeat Olaf, the Skellige champion of unarmed combat.</t>
  </si>
  <si>
    <t>Overkill</t>
  </si>
  <si>
    <t>Make an opponent suffer from bleeding, poisoning and burning simultaneously. Do this 10 times.</t>
  </si>
  <si>
    <t>Master Marksman</t>
  </si>
  <si>
    <t>Kill 50 human and nonhuman opponents by striking them in the head with a crossbow bolt.</t>
  </si>
  <si>
    <t>Even Odds</t>
  </si>
  <si>
    <t>Missable</t>
  </si>
  <si>
    <t>Kill 2 monsters you have a contract on without using Signs, potions, mutagens, oils or bombs.</t>
  </si>
  <si>
    <t>Globetrotter</t>
  </si>
  <si>
    <t>Discover 100 fast travel points.</t>
  </si>
  <si>
    <t>Pest Control</t>
  </si>
  <si>
    <t>Destroy all monster nests in the Velen / Novigrad region, or in Skellige.</t>
  </si>
  <si>
    <t>Card Collector</t>
  </si>
  <si>
    <t>Acquire all gwent cards available in the base version of the game.</t>
  </si>
  <si>
    <t>Gwent Master</t>
  </si>
  <si>
    <t>Defeat Tybalt and win the gwent tournament held at the Passiflora.</t>
  </si>
  <si>
    <t>Let's Cook!</t>
  </si>
  <si>
    <t>Learn 12 potion formulae.</t>
  </si>
  <si>
    <t>Bombardier</t>
  </si>
  <si>
    <t>Collect the formulae for 6 different bomb types.</t>
  </si>
  <si>
    <t>Bookworm</t>
  </si>
  <si>
    <t>Read 30 books, journals or other documents.</t>
  </si>
  <si>
    <t>Armed and Dangerous</t>
  </si>
  <si>
    <t>Find and equip all the elements of one set of witcher gear.</t>
  </si>
  <si>
    <t>Power Overwhelming</t>
  </si>
  <si>
    <t>Have all possible Place of Power bonuses active at the same time.</t>
  </si>
  <si>
    <t>Brawl Master</t>
  </si>
  <si>
    <t>Complete all fistfighting quests in Velen, Skellige and Novigrad.</t>
  </si>
  <si>
    <t>Fast and Furious</t>
  </si>
  <si>
    <t>Win all the horse races in the game.</t>
  </si>
  <si>
    <t>Munchkin</t>
  </si>
  <si>
    <t>Reach character development level 35.</t>
  </si>
  <si>
    <t>Fire in the Hole</t>
  </si>
  <si>
    <t>Destroy 10 monster nests using bombs.</t>
  </si>
  <si>
    <t>Fist of the South Star</t>
  </si>
  <si>
    <t>Defeat an opponent in a fistfight without taking any damage.</t>
  </si>
  <si>
    <t>Geralt and Friends</t>
  </si>
  <si>
    <t>Win a round of gwent using only neutral cards.</t>
  </si>
  <si>
    <t>All In</t>
  </si>
  <si>
    <t>Play three hero cards in one round of gwent and win the match.</t>
  </si>
  <si>
    <t>Secret</t>
  </si>
  <si>
    <t>Story-related</t>
  </si>
  <si>
    <t>Find Yennefer of Vengerberg.</t>
  </si>
  <si>
    <t>A Friend in Need</t>
  </si>
  <si>
    <t>Find and free Dandelion.</t>
  </si>
  <si>
    <t>Necromancer</t>
  </si>
  <si>
    <t>Help Yennefer extract information from Skjall's body.</t>
  </si>
  <si>
    <t>Family Counselor</t>
  </si>
  <si>
    <t>Find the baron's wife and daughter.</t>
  </si>
  <si>
    <t>Something More</t>
  </si>
  <si>
    <t>Find Ciri.</t>
  </si>
  <si>
    <t>Xenonaut</t>
  </si>
  <si>
    <t>Visit Tir ná Lia and convince Ge'els to betray Eredin.</t>
  </si>
  <si>
    <t>The King is Dead</t>
  </si>
  <si>
    <t>Defeat Eredin.</t>
  </si>
  <si>
    <t>Geralt: The Professional</t>
  </si>
  <si>
    <t>Complete all witcher contracts.</t>
  </si>
  <si>
    <t>Kingmaker</t>
  </si>
  <si>
    <t>Complete the subplot about choosing Skellige's ruler.</t>
  </si>
  <si>
    <t>Assassin of Kings</t>
  </si>
  <si>
    <t>Take part in the assassination of King Radovid.</t>
  </si>
  <si>
    <t>Friends With Benefits</t>
  </si>
  <si>
    <t>Complete the subplot involving Keira Metz.</t>
  </si>
  <si>
    <t>Full Crew</t>
  </si>
  <si>
    <t>Bring all possible allies to Kaer Morhen for the battle against the Hunt.</t>
  </si>
  <si>
    <t>Triple Threat</t>
  </si>
  <si>
    <t>Kill 3 opponents in one fight using 3 different methods (swords, bombs, crossbow, Signs, etc.).</t>
  </si>
  <si>
    <t>What Was That?</t>
  </si>
  <si>
    <t>Attack, counter, cast a Sign and throw a bomb (in any order) in under 4 seconds.</t>
  </si>
  <si>
    <t>Shrieker</t>
  </si>
  <si>
    <t>Complete the contract on the shrieker.</t>
  </si>
  <si>
    <t>Fearless Vampire Slayer</t>
  </si>
  <si>
    <t>Complete the contract on Sarasti.</t>
  </si>
  <si>
    <t>Woodland Spirit</t>
  </si>
  <si>
    <t>Complete the contract on the Woodland Spirit.</t>
  </si>
  <si>
    <t>Fiend or Foe?</t>
  </si>
  <si>
    <t>Complete the contract on Morvudd.</t>
  </si>
  <si>
    <t>Ashes to Ashes</t>
  </si>
  <si>
    <t>Complete the contract on Therazane.</t>
  </si>
  <si>
    <t>The Doppler Effect</t>
  </si>
  <si>
    <t>Resolve the doppler problem in Novigrad.</t>
  </si>
  <si>
    <t>Return to Sender</t>
  </si>
  <si>
    <t>Kill 3 opponents with their own arrows.</t>
  </si>
  <si>
    <t>Can Quit Anytime I Want</t>
  </si>
  <si>
    <t>Be under the influence of seven potions or decoctions at the same time.</t>
  </si>
  <si>
    <t>Wild Rose Dethorned</t>
  </si>
  <si>
    <t>Defeat all the fallen knights and loot their campsites.</t>
  </si>
  <si>
    <t>I Wore Ofieri Before It Was Cool</t>
  </si>
  <si>
    <t>Collect all available Ofieri armor and horse gear, and at least one Ofieri sword.</t>
  </si>
  <si>
    <t>Killed It</t>
  </si>
  <si>
    <t>Win a round of gwent with a total strength of at least 187.</t>
  </si>
  <si>
    <t>I'm Not Kissing That</t>
  </si>
  <si>
    <t>Kill the prince cursed into a toad.</t>
  </si>
  <si>
    <t>Let the Good Times Roll!</t>
  </si>
  <si>
    <t>Participate in all the activities at the wedding.</t>
  </si>
  <si>
    <t>Shopaholic</t>
  </si>
  <si>
    <t>Buy all the items put on the block at the Borsodis' Auction House.</t>
  </si>
  <si>
    <t>Curator of Nightmares</t>
  </si>
  <si>
    <t>Recreate all of Iris' nightmares in the Painted World.</t>
  </si>
  <si>
    <t>Pacta Sunt Servanda</t>
  </si>
  <si>
    <t>Finish the "Hearts of Stone" expansion.</t>
  </si>
  <si>
    <t>When It's Many Against One…</t>
  </si>
  <si>
    <t>Provoke all Iris von Everec's Nightmares into fighting you at the same time and defeat them.</t>
  </si>
  <si>
    <t>Moo-rderer</t>
  </si>
  <si>
    <t>Kill 20 cows.</t>
  </si>
  <si>
    <t>Rad Steez, Bro!</t>
  </si>
  <si>
    <t>Slide downhill uninterrupted for at least 10 seconds.</t>
  </si>
  <si>
    <t>The Witcher's Gone South</t>
  </si>
  <si>
    <t>Travel to the Duchy of Toussaint.</t>
  </si>
  <si>
    <t>Last Action Hero</t>
  </si>
  <si>
    <t>Be decorated with the order of vitis vinifera</t>
  </si>
  <si>
    <t>Kling of the Clink</t>
  </si>
  <si>
    <t>Serve time in Toussaint</t>
  </si>
  <si>
    <t>A Knight to Remember</t>
  </si>
  <si>
    <t>Obtain a flawless victory in all the competitions during the knights’ tourney.</t>
  </si>
  <si>
    <t>Embodiment of the Five Virtues</t>
  </si>
  <si>
    <t>Be given Aerondight by the Lady of the Lake.</t>
  </si>
  <si>
    <t>Playing House</t>
  </si>
  <si>
    <t>Use all available options for developing Corvo Bianco.</t>
  </si>
  <si>
    <t>Turned every stone</t>
  </si>
  <si>
    <t>Find all grandmaster diagrams for each witcher school.</t>
  </si>
  <si>
    <t>I Have a Gwent Problem</t>
  </si>
  <si>
    <t>Collect all the cards in the Skellige deck.</t>
  </si>
  <si>
    <t>Dressed to kill</t>
  </si>
  <si>
    <t>Unlock the bonus for equipping all the witcher gear elements from one School.</t>
  </si>
  <si>
    <t>Weapon "W"</t>
  </si>
  <si>
    <t>Develop a mutation.</t>
  </si>
  <si>
    <t>The Grapes of Wrath Stomped</t>
  </si>
  <si>
    <t>Help unite the warring vineyards and have a wine named in your honor.</t>
  </si>
  <si>
    <t>Hasta la Vista</t>
  </si>
  <si>
    <t>Kill a frozen opponent with a crossbow bolt.</t>
  </si>
  <si>
    <t>David and Golyat</t>
  </si>
  <si>
    <t>Kill Golyat with a crossbow bolt to his eye.</t>
  </si>
  <si>
    <t>Note: Devil's Pit enemies respawn! You can get most non-missable trophies there!</t>
  </si>
  <si>
    <t>QUESTS</t>
  </si>
  <si>
    <t>all</t>
  </si>
  <si>
    <t>wild hunt</t>
  </si>
  <si>
    <t>hearts of stone</t>
  </si>
  <si>
    <t>blood and wine</t>
  </si>
  <si>
    <t xml:space="preserve">found: http://forums.cdprojektred.com/threads/54562-Missable-side-quests-list-and-guide/page2 </t>
  </si>
  <si>
    <t>MAPS / LOCATIONS</t>
  </si>
  <si>
    <t>ARMOR</t>
  </si>
  <si>
    <t>GWENT</t>
  </si>
  <si>
    <t>TROPHIES</t>
  </si>
  <si>
    <t>Do not start this at all before completing "Flesh for Sale". If you talk to Lambert during this quest, you won't be able to play "Flesh for Sale".</t>
  </si>
  <si>
    <t>Event: A Man's Best Friend (an aggressive dog before a hut)</t>
  </si>
  <si>
    <t>Event: Crow's perch fight</t>
  </si>
  <si>
    <t>Event: Strumpet In Distress (Couple by the docks)</t>
  </si>
  <si>
    <t>Event: Woe is Me (Palisade ambush)</t>
  </si>
  <si>
    <t>Event-Follow up: On Death's Bed</t>
  </si>
  <si>
    <t>Event-Follow up: At the mercy of strangers II</t>
  </si>
  <si>
    <t>No real event, more a followup of a choice you made: If you saved John Verdun before, he'll show up again offering you a payment you can accept or refuse.</t>
  </si>
  <si>
    <t>No real event, more a followup of a choice you made: A guy will start talking to you near the Nilfgaardian camp when you completed the quest "On Death´s Bed" telling you the outcome of that quest</t>
  </si>
  <si>
    <t>Rose of Remembrance</t>
  </si>
  <si>
    <t>Crystal skull</t>
  </si>
  <si>
    <t>Triss earring</t>
  </si>
  <si>
    <t>No real event, more a followup of a choice you made: If you told the contract issuer the truth about the "Woodland Beast" the Vernossiel will try to ambush you later on in the game</t>
  </si>
  <si>
    <t>Available after completing Bloody Baron's Story: Looters on Bridge North of Lindenvale, you can buy  'Mourner steel sword' or kill them for it.</t>
  </si>
  <si>
    <t>Event-Follow up: Scoia'tael ambush (tied to :Woodland beast)</t>
  </si>
  <si>
    <t>In the abandoned house of Triss</t>
  </si>
  <si>
    <t>Magic crow beak beginning of game after you killed the neckers</t>
  </si>
  <si>
    <t>On the Bed Yennefer throw out in Kaer Morhen</t>
  </si>
  <si>
    <t>On Death's Bed</t>
  </si>
  <si>
    <t>Before: The Incident in White Orchard</t>
  </si>
  <si>
    <t>Fails</t>
  </si>
  <si>
    <t>Before: Get Junior</t>
  </si>
  <si>
    <t>Following The Thread</t>
  </si>
  <si>
    <t>Return to Crookback Bog</t>
  </si>
  <si>
    <t>Before: Ugly Baby</t>
  </si>
  <si>
    <t>Before: Brothers In Arms (Novigrad)</t>
  </si>
  <si>
    <t>Brothers In Arms</t>
  </si>
  <si>
    <t>The King's Gambit</t>
  </si>
  <si>
    <t>Redania's Most Wanted</t>
  </si>
  <si>
    <t>Before: The Isle of Mists</t>
  </si>
  <si>
    <t>The Fall of the House of Reardon *</t>
  </si>
  <si>
    <t>Ghosts of the Past *</t>
  </si>
  <si>
    <t>Reasons of State</t>
  </si>
  <si>
    <t>The Nobleman Satuette</t>
  </si>
  <si>
    <t>Before: Final Preparations (completion)</t>
  </si>
  <si>
    <t>Flesh for Sale</t>
  </si>
  <si>
    <t>Before: Following The Thread</t>
  </si>
  <si>
    <t>Becomes unavailable if not done before</t>
  </si>
  <si>
    <t>Cave of Dreams</t>
  </si>
  <si>
    <t>Before: Possession + The Lord of Undvik (completion) - Trigger: Contract: Phantom of Eldberg</t>
  </si>
  <si>
    <t>Fails if not done immediately</t>
  </si>
  <si>
    <t>Gwent: Playing Inkeeps</t>
  </si>
  <si>
    <t>Before: Now or Never</t>
  </si>
  <si>
    <t>Before: Reasons of State</t>
  </si>
  <si>
    <t>Before: Battle Preparations</t>
  </si>
  <si>
    <t>Before: The Battle of Kaer Morhen + Reason of State</t>
  </si>
  <si>
    <t>Quest Items: Extra dialogue with potential lovers</t>
  </si>
  <si>
    <t xml:space="preserve">Lynch Mob </t>
  </si>
  <si>
    <t>Before: A Favor for a Friend</t>
  </si>
  <si>
    <t>The Gangs of Novigrad</t>
  </si>
  <si>
    <t>No real event, more a followup of a choice you made: Northwest of Southern Gate Novigrad you get stopped for questioning by 2 "guards" (happened during get junior quest)</t>
  </si>
  <si>
    <t>Event-Follow up: Eternal Flame Interrogation (tied to: The Flame Of Hatred)</t>
  </si>
  <si>
    <t>Talk to Gremist outside his home or to the herbalist east of oxenfurt</t>
  </si>
  <si>
    <t>Can be started by traveling at night between Southern and Tretogor Gates</t>
  </si>
  <si>
    <t>Yennefer dialogue</t>
  </si>
  <si>
    <t>Triss dialogue</t>
  </si>
  <si>
    <t>Magic Acorn</t>
  </si>
  <si>
    <t>2 ability points</t>
  </si>
  <si>
    <t>Ancient Leshen Mutagen</t>
  </si>
  <si>
    <t>Ancient Leshen Decoction</t>
  </si>
  <si>
    <t>Doppler Mutagen</t>
  </si>
  <si>
    <t>An Elusive Thief</t>
  </si>
  <si>
    <t>Doppler Decoction</t>
  </si>
  <si>
    <t>Succubus Mutagen</t>
  </si>
  <si>
    <t>Deadly Delights</t>
  </si>
  <si>
    <t>Succubus Decoction</t>
  </si>
  <si>
    <t>Berengar's Blade</t>
  </si>
  <si>
    <t>Ciri's Room</t>
  </si>
  <si>
    <t>A Barnful Of Trouble</t>
  </si>
  <si>
    <t>A Dog's Life</t>
  </si>
  <si>
    <t>A Feast for Crows</t>
  </si>
  <si>
    <t>Haunted House</t>
  </si>
  <si>
    <t>Novigrad, Closed City II</t>
  </si>
  <si>
    <t>Before: Return to Crookback Bog</t>
  </si>
  <si>
    <t>Not sure about</t>
  </si>
  <si>
    <t>Missable Mutagens</t>
  </si>
  <si>
    <t>Very special item</t>
  </si>
  <si>
    <t>Tied to Mad Lugos, so do it before Possession + The Lord of Undvik (completion). Approach the cottage on the southeast outskirts of Rannvaig, if nothing happens, medidate there for an hour.</t>
  </si>
  <si>
    <t>Becomes available after "a matter of life and death". You can trigger it south of the brothel and a tad north-northwest of Hattori's</t>
  </si>
  <si>
    <t>Becomes available after "a matter of life and death". You can trigger it by talking to Lussi northwest of of St. Gregory's Bridge fast travel point.</t>
  </si>
  <si>
    <t>Between the fasttravel point Crossroads and Novigrad Gate</t>
  </si>
  <si>
    <t>Event: Novigrad Lockdown (Cutscene where you get Eternal Fire Letter of Safe Conduct)</t>
  </si>
  <si>
    <t>Becomes available after "A matter of life and death"</t>
  </si>
  <si>
    <t xml:space="preserve">map sold by Blacksmith near Bridge to Kaer Trolde </t>
  </si>
  <si>
    <t>Event: Saving farmer's daughter from soldiers</t>
  </si>
  <si>
    <t>A farmer is begging a soldier to leave his daughter alone.</t>
  </si>
  <si>
    <t>Becomes available after Contract: The Oxenfurt Drunk - use only your fists! Otherwise this quest will not be triggered</t>
  </si>
  <si>
    <t>Becomes available after Contract: Deadly Delights - North of portside Gate in the Crippled Kate's Brothel</t>
  </si>
  <si>
    <t>Comes available after The Tower Outta Nowheres</t>
  </si>
  <si>
    <t>Before completing: Final Preparations</t>
  </si>
  <si>
    <t>Before completing: Final Preparations. Be careful not to beat up Dijkstra while rescuing Philippa or you will lose this quest even if you completed "A Deadly Plot"</t>
  </si>
  <si>
    <t>Before: The Battle of Kaer Morhen</t>
  </si>
  <si>
    <t>If Geralt allowed Keira to leave to bargin with Radovid during For the Advancement of Learning, or does not attempt to finish all of Keira's quests this Quest is triggered after a Bald Mountain and talking to Triss during Blindingly Obvious. When it shows up, this quest must be done ASAP.</t>
  </si>
  <si>
    <t>Before: Blindingly Obvious (rescuing Filipa)</t>
  </si>
  <si>
    <t>Only accessible if you make a specific choice during The Child of the Elder Blood.</t>
  </si>
  <si>
    <t>Event: Witch Hunter Raids I</t>
  </si>
  <si>
    <t>Event: Witch Hunter Raids II</t>
  </si>
  <si>
    <t>There is no exclamation mark!! Secondary quest you can happen upon in the Farcorners slums at the house of Remi Villeroy and Louisa Villeroy</t>
  </si>
  <si>
    <t>Available after A Matter of Life or Death, before getting involved into Now or Never. There is no exclamation mark!! Rescue him when he's burning at the stake outside the city walls post-evacuation</t>
  </si>
  <si>
    <t>Along the shore between Redgill and Grotto / don't talk with Kurisu in Freya's temple on the isle of Hindarsfjall, before start this quest or quest will be complete without any other objectives</t>
  </si>
  <si>
    <t>Event-Follow up: Yorg's Sister (tied to :Crime and Punishment)</t>
  </si>
  <si>
    <t>No real event, more a followup of a choice you made: If you completed Crime and Punishment go to Rogne to see a group of people discussing Yorg.</t>
  </si>
  <si>
    <t>Rogne</t>
  </si>
  <si>
    <t>West of the Dragonslayer’s Grotto, in the forest and next to a wooden log bridge over a ravine (author's notes: Couldn't find it during my NG+ while I searched the area multiple times during the maingame… Not sure it's there)</t>
  </si>
  <si>
    <t>Small Island northeast of Giant's toes. Search the chest in the wreck after getting rid off pirates. This quest disappears if you don't do it after you cleared the mainland of the pirates.</t>
  </si>
  <si>
    <t>Available after A Matter of Life or Death. There is no exclamation mark!! An odd Witchhunter harass peasants situation near Gildorf Square (on a road sloping up to the square). You can talk with the Witchhunter ("having fun?"), and they will become hostile. It disappears if you came to Gildorf Square and don't handle this right away.</t>
  </si>
  <si>
    <t>Event: Lost engagement ring</t>
  </si>
  <si>
    <t>Event: Karmic Justice (Elven vs Humans about fisstech)</t>
  </si>
  <si>
    <t>There is no exclamation mark!! South of Beauclair Palace Fast Travel Point. A woman standing on a small bridge is crying she lost her engagement ring. You can actually find it at the bottom of the river and return it to her. There are however no rewards.</t>
  </si>
  <si>
    <t>Only available during Something Ends, Something Begins in the Witcheress ending and when Radovid is in charge of white Orchard.</t>
  </si>
  <si>
    <t>Event: Meet Vivienne in Novigrad</t>
  </si>
  <si>
    <t>To get to this end you need to choose to lift her curse without the help of Guillaume (otherwise you get to meet the couple at at Beauclair's palace).</t>
  </si>
  <si>
    <t>Event: Save Tomira from burning</t>
  </si>
  <si>
    <t>Event: Meet the 5 dwarves who stole your boat of Isle of Mist</t>
  </si>
  <si>
    <t>Only available during Something Ends, Something Begins in the Witcheress ending. Go west of Mill. It's past the 3way intersection.</t>
  </si>
  <si>
    <t xml:space="preserve">http://forums.cdprojektred.com/forum/en/the-witcher-series/the-witcher-3-wild-hunt/story-locations-and-characters-discussion-spoilers/62713-well-hidden-details-in-quests-or-locations-you-can-miss-easily </t>
  </si>
  <si>
    <t>Event-Follow up: Dora to the rescue (tied to: Rough Neighboorhood)</t>
  </si>
  <si>
    <t xml:space="preserve">No exclamation mark! If you return to Oxenfurt a few days later after completing Rough Neighboorhood you'll be ambushed by five mercenaries on a square very close to Western Gate. Dora leaps to your rescue. </t>
  </si>
  <si>
    <t>Heatherton</t>
  </si>
  <si>
    <t>Boatmaker’s Hut</t>
  </si>
  <si>
    <t>Toderas</t>
  </si>
  <si>
    <t>http://www.tivaprojects.com/witcher3map/v/#6/197.820/111.055/w=198.859,107.188</t>
  </si>
  <si>
    <t xml:space="preserve">http://www.tivaprojects.com/witcher3map/v/#6/221.977/104.336/w=221.156,103.531 </t>
  </si>
  <si>
    <t>http://www.tivaprojects.com/witcher3map/v/#6/91.227/49.898/w=90.016,47.859</t>
  </si>
  <si>
    <t xml:space="preserve">http://www.tivaprojects.com/witcher3map/v/#6/207.992/108.117/w=210.031,109.328 </t>
  </si>
  <si>
    <t xml:space="preserve">http://www.tivaprojects.com/witcher3map/v/#6/209.680/111.789/w=211.703,112.203 </t>
  </si>
  <si>
    <t xml:space="preserve">http://www.tivaprojects.com/witcher3map/v/#6/177.055/175.164/w=178.609,176.984 </t>
  </si>
  <si>
    <t xml:space="preserve">http://www.tivaprojects.com/witcher3map/v/#6/205.977/97.227/w=207.266,97.109 </t>
  </si>
  <si>
    <t xml:space="preserve">http://www.tivaprojects.com/witcher3map/v/#6/40.273/207.930/w=42.859,204.125 </t>
  </si>
  <si>
    <t xml:space="preserve">http://www.tivaprojects.com/witcher3map/v/#6/198.477/107.945/w=199.063,107.266 </t>
  </si>
  <si>
    <t xml:space="preserve">http://www.tivaprojects.com/witcher3map/v/#6/103.414/78.617/w=106.641,74.453 </t>
  </si>
  <si>
    <t xml:space="preserve">http://www.tivaprojects.com/witcher3map/v/#6/199.852/109.867/w=198.766,106.750 </t>
  </si>
  <si>
    <t xml:space="preserve">http://www.tivaprojects.com/witcher3map/v/#6/202.727/115.148/w=204.813,114.922 </t>
  </si>
  <si>
    <t xml:space="preserve">http://www.tivaprojects.com/witcher3map/v/#6/202.727/115.148/w=204.047,114.703 </t>
  </si>
  <si>
    <t xml:space="preserve">http://www.tivaprojects.com/witcher3map/v/#6/194.383/94.664/w=195.594,96.859 </t>
  </si>
  <si>
    <t>http://www.tivaprojects.com/witcher3map/v/#6/194.383/94.664/w=195.391,88.406</t>
  </si>
  <si>
    <t xml:space="preserve">http://www.tivaprojects.com/witcher3map/v/#6/198.039/111.867/w=200.625,108.000 </t>
  </si>
  <si>
    <t xml:space="preserve">http://www.tivaprojects.com/witcher3map/v/#6/190.758/101.367/w=189.313,98.344 </t>
  </si>
  <si>
    <t xml:space="preserve">http://www.tivaprojects.com/witcher3map/v/#6/152.633/119.211/w=152.469,115.281 </t>
  </si>
  <si>
    <t xml:space="preserve">http://www.tivaprojects.com/witcher3map/v/#6/113.539/52.148/w=114.500,49.656 </t>
  </si>
  <si>
    <t xml:space="preserve">http://www.tivaprojects.com/witcher3map/v/#6/129.414/111.242/w=129.906,110.688 </t>
  </si>
  <si>
    <t xml:space="preserve">http://www.tivaprojects.com/witcher3map/v/#6/99.008/114.898/w=99.156,110.156 </t>
  </si>
  <si>
    <t>http://www.tivaprojects.com/witcher3map/v/#6/204.289/103.867/w=203.875,106.531</t>
  </si>
  <si>
    <t xml:space="preserve">http://www.tivaprojects.com/witcher3map/v/#6/210.227/98.992/w=213.063,94.750 </t>
  </si>
  <si>
    <t xml:space="preserve">http://www.tivaprojects.com/witcher3map/v/#6/236.273/127.023/w=237.203,129.391 </t>
  </si>
  <si>
    <t xml:space="preserve">http://www.tivaprojects.com/witcher3map/v/#6/74.133/33.477/w=75.547,27.547 </t>
  </si>
  <si>
    <t xml:space="preserve">http://www.tivaprojects.com/witcher3map/v/#6/209.539/107.336/w=209.625,102.781 </t>
  </si>
  <si>
    <t xml:space="preserve">http://www.tivaprojects.com/witcher3map/v/#6/218.664/104.523/w=221.500,98.813 </t>
  </si>
  <si>
    <t xml:space="preserve">http://www.tivaprojects.com/witcher3map/v/#6/211.305/98.727/w=210.656,95.484 </t>
  </si>
  <si>
    <t>http://www.tivaprojects.com/witcher3map/v/#6/215.852/105.727/w=215.938,104.234</t>
  </si>
  <si>
    <t xml:space="preserve">http://www.tivaprojects.com/witcher3map/v/#6/198.289/99.805/w=196.953,98.813 </t>
  </si>
  <si>
    <t xml:space="preserve">http://www.tivaprojects.com/witcher3map/v/#6/198.289/99.805/w=201.813,98.641 </t>
  </si>
  <si>
    <t xml:space="preserve">http://www.tivaprojects.com/witcher3map/v/#6/198.461/86.711/w=198.234,82.359 </t>
  </si>
  <si>
    <t xml:space="preserve">http://www.tivaprojects.com/witcher3map/v/#5/70.203/154.734/w=76.625,147.750 </t>
  </si>
  <si>
    <t xml:space="preserve">http://www.tivaprojects.com/witcher3map/v/#6/148.320/182.742/w=149.375,183.250 </t>
  </si>
  <si>
    <t xml:space="preserve">http://www.tivaprojects.com/witcher3map/v/#6/198.945/118.523/w=202.156,118.375 </t>
  </si>
  <si>
    <t xml:space="preserve">http://www.tivaprojects.com/witcher3map/v/#5/86.453/175.047/w=84.625,175.688 </t>
  </si>
  <si>
    <t xml:space="preserve">http://www.tivaprojects.com/witcher3map/v/#6/154.727/153.555/w=156.281,152.719 </t>
  </si>
  <si>
    <t xml:space="preserve">http://www.tivaprojects.com/witcher3map/v/#6/53.789/160.789/w=55.688,157.953 </t>
  </si>
  <si>
    <t xml:space="preserve">http://www.tivaprojects.com/witcher3map/v/#6/144.258/159.367/w=148.250,162.000 </t>
  </si>
  <si>
    <t xml:space="preserve">http://www.tivaprojects.com/witcher3map/v/#6/82.023/79.680/w=84.703,78.906 </t>
  </si>
  <si>
    <t>http://www.tivaprojects.com/witcher3map/v/#6/124.539/98.789/w=128.906,95.047</t>
  </si>
  <si>
    <t xml:space="preserve">http://www.tivaprojects.com/witcher3map/v/#6/100.383/111.117/w=99.969,109.875 </t>
  </si>
  <si>
    <t>http://www.tivaprojects.com/witcher3map/v/#6/193.508/103.414/w=191.219,102.359</t>
  </si>
  <si>
    <t>!!</t>
  </si>
  <si>
    <t xml:space="preserve">http://www.tivaprojects.com/witcher3map/v/#6/212.148/104.648/w=215.328,105.031 </t>
  </si>
  <si>
    <t>http://www.tivaprojects.com/witcher3map/v/#6/128.039/69.898/w=126.703,73.438</t>
  </si>
  <si>
    <t xml:space="preserve">http://www.tivaprojects.com/witcher3map/s/#6/-77.667/38.090/w=-78.469,42.891 </t>
  </si>
  <si>
    <t xml:space="preserve">http://www.tivaprojects.com/witcher3map/s/#6/-33.605/-1.747/w=-36.368,0.198 </t>
  </si>
  <si>
    <t>http://www.tivaprojects.com/witcher3map/s/#6/49.760/38.090/w=46.890,46.494</t>
  </si>
  <si>
    <t xml:space="preserve">http://www.tivaprojects.com/witcher3map/s/#6/-58.740/-120.685/w=-55.875,-121.245 </t>
  </si>
  <si>
    <t xml:space="preserve">http://www.tivaprojects.com/witcher3map/s/#6/-49.289/-132.858/w=-45.966,-133.923 </t>
  </si>
  <si>
    <t>http://www.tivaprojects.com/witcher3map/s/#6/-35.021/-1.813/w=-37.875,2.681</t>
  </si>
  <si>
    <t xml:space="preserve">http://www.tivaprojects.com/witcher3map/s/#6/-64.259/40.594/w=-65.676,41.396 </t>
  </si>
  <si>
    <t xml:space="preserve">http://www.tivaprojects.com/witcher3map/s/#6/35.755/-16.798/w=38.754,-21.599 </t>
  </si>
  <si>
    <t xml:space="preserve">http://www.tivaprojects.com/witcher3map/v/#6/219.758/106.930/w=218.719,106.078 </t>
  </si>
  <si>
    <t xml:space="preserve">http://www.tivaprojects.com/witcher3map/v/#6/212.195/145.492/w=213.000,145.250 </t>
  </si>
  <si>
    <t>y</t>
  </si>
  <si>
    <t>http://www.tivaprojects.com/witcher3map/v/#6/237.102/128.055/w=241.125,124.563</t>
  </si>
  <si>
    <t xml:space="preserve">http://www.tivaprojects.com/witcher3map/v/#6/192.391/149.977/w=190.875,143.922 </t>
  </si>
  <si>
    <t>http://www.tivaprojects.com/witcher3map/v/#6/183.516/157.930/w=182.688,156.125</t>
  </si>
  <si>
    <t>http://www.tivaprojects.com/witcher3map/v/#6/185.703/148.867/w=185.469,145.125</t>
  </si>
  <si>
    <t xml:space="preserve">http://www.tivaprojects.com/witcher3map/v/#6/165.016/174.180/w=163.656,177.625 </t>
  </si>
  <si>
    <t xml:space="preserve">http://www.tivaprojects.com/witcher3map/v/#6/158.469/165.742/w=157.688,163.625 </t>
  </si>
  <si>
    <t xml:space="preserve">http://www.tivaprojects.com/witcher3map/v/#6/156.328/164.102/w=154.250,163.734 </t>
  </si>
  <si>
    <t xml:space="preserve">http://www.tivaprojects.com/witcher3map/v/#6/150.578/167.680/w=148.922,166.375 </t>
  </si>
  <si>
    <t>http://www.tivaprojects.com/witcher3map/v/#6/120.484/142.211/w=120.141,142.281</t>
  </si>
  <si>
    <t xml:space="preserve">http://www.tivaprojects.com/witcher3map/v/#6/144.453/136.430/w=145.250,136.438 </t>
  </si>
  <si>
    <t>http://www.tivaprojects.com/witcher3map/v/#6/150.219/132.805/w=149.859,128.594</t>
  </si>
  <si>
    <t xml:space="preserve">http://www.tivaprojects.com/witcher3map/v/#6/148.016/120.617/w=148.031,113.594 </t>
  </si>
  <si>
    <t xml:space="preserve">http://www.tivaprojects.com/witcher3map/v/#6/143.516/108.148/w=143.484,101.922 </t>
  </si>
  <si>
    <t xml:space="preserve">http://www.tivaprojects.com/witcher3map/v/#6/129.156/107.742/w=127.797,102.063 </t>
  </si>
  <si>
    <t xml:space="preserve">http://www.tivaprojects.com/witcher3map/v/#6/114.328/115.711/w=111.969,111.188 </t>
  </si>
  <si>
    <t xml:space="preserve">http://www.tivaprojects.com/witcher3map/v/#6/42.641/201.508/w=42.688,202.797 </t>
  </si>
  <si>
    <t xml:space="preserve">http://www.tivaprojects.com/witcher3map/v/#6/88.641/163.070/w=87.063,164.313 </t>
  </si>
  <si>
    <t>http://www.tivaprojects.com/witcher3map/v/#6/101.984/167.430/w=100.375,166.063</t>
  </si>
  <si>
    <t xml:space="preserve">http://www.tivaprojects.com/witcher3map/v/#6/101.219/142.492/w=102.141,137.813 </t>
  </si>
  <si>
    <t xml:space="preserve">http://www.tivaprojects.com/witcher3map/v/#6/104.438/133.711/w=105.516,133.250 </t>
  </si>
  <si>
    <t xml:space="preserve">http://www.tivaprojects.com/witcher3map/v/#6/66.891/92.680/w=66.797,90.469 </t>
  </si>
  <si>
    <t xml:space="preserve">http://www.tivaprojects.com/witcher3map/v/#6/82.703/98.867/w=83.422,94.813 </t>
  </si>
  <si>
    <t xml:space="preserve">http://www.tivaprojects.com/witcher3map/v/#6/73.359/65.992/w=72.313,59.563 </t>
  </si>
  <si>
    <t xml:space="preserve">http://www.tivaprojects.com/witcher3map/v/#6/88.828/66.930/w=89.625,62.156 </t>
  </si>
  <si>
    <t xml:space="preserve">http://www.tivaprojects.com/witcher3map/v/#6/89.906/87.086/w=88.391,81.844 </t>
  </si>
  <si>
    <t xml:space="preserve">http://www.tivaprojects.com/witcher3map/v/#6/95.734/78.117/w=94.344,76.750 </t>
  </si>
  <si>
    <t>http://www.tivaprojects.com/witcher3map/v/#6/101.641/78.430/w=101.625,73.766</t>
  </si>
  <si>
    <t xml:space="preserve">http://www.tivaprojects.com/witcher3map/v/#6/101.641/78.430/w=102.094,78.188 </t>
  </si>
  <si>
    <t xml:space="preserve">http://www.tivaprojects.com/witcher3map/v/#6/105.859/66.180/w=104.938,59.875 </t>
  </si>
  <si>
    <t xml:space="preserve">http://www.tivaprojects.com/witcher3map/v/#6/111.813/56.414/w=111.953,54.359 </t>
  </si>
  <si>
    <t>http://www.tivaprojects.com/witcher3map/v/#6/105.391/45.867/w=104.547,40.125</t>
  </si>
  <si>
    <t>http://www.tivaprojects.com/witcher3map/v/#6/144.734/77.586/w=143.641,71.688</t>
  </si>
  <si>
    <t xml:space="preserve">http://www.tivaprojects.com/witcher3map/v/#5/169.781/99.734/w=171.438,87.000 </t>
  </si>
  <si>
    <t xml:space="preserve">http://www.tivaprojects.com/witcher3map/v/#6/196.281/88.758/w=197.125,82.516 </t>
  </si>
  <si>
    <t xml:space="preserve">http://www.tivaprojects.com/witcher3map/v/#6/197.766/93.727/w=197.313,93.516 </t>
  </si>
  <si>
    <t>http://www.tivaprojects.com/witcher3map/v/#6/195.734/104.117/w=194.766,102.703</t>
  </si>
  <si>
    <t xml:space="preserve">http://www.tivaprojects.com/witcher3map/v/#6/201.047/106.555/w=200.438,105.125 </t>
  </si>
  <si>
    <t xml:space="preserve">http://www.tivaprojects.com/witcher3map/v/#6/209.172/97.555/w=209.438,93.906 </t>
  </si>
  <si>
    <t>http://www.tivaprojects.com/witcher3map/v/#6/204.609/101.461/w=205.391,96.531</t>
  </si>
  <si>
    <t xml:space="preserve">http://www.tivaprojects.com/witcher3map/v/#6/207.734/109.430/w=206.469,106.375 </t>
  </si>
  <si>
    <t xml:space="preserve">http://www.tivaprojects.com/witcher3map/v/#6/199.141/114.805/w=199.000,117.563 </t>
  </si>
  <si>
    <t xml:space="preserve">http://www.tivaprojects.com/witcher3map/v/#6/210.094/111.789/w=210.984,107.250 </t>
  </si>
  <si>
    <t>http://www.tivaprojects.com/witcher3map/v/#6/208.109/112.523/w=210.438,109.781</t>
  </si>
  <si>
    <t xml:space="preserve">http://www.tivaprojects.com/witcher3map/w/#5/-68.090/-83.738/w=-68.943,-88.945 </t>
  </si>
  <si>
    <t xml:space="preserve">http://www.tivaprojects.com/witcher3map/w/#5/-62.319/-97.053/w=-60.392,-109.160 </t>
  </si>
  <si>
    <t xml:space="preserve">http://www.tivaprojects.com/witcher3map/w/#5/-36.085/-47.307/w=-28.768,-42.539 </t>
  </si>
  <si>
    <t xml:space="preserve">http://www.tivaprojects.com/witcher3map/w/#5/-43.533/-55.261/w=-39.232,-57.173 </t>
  </si>
  <si>
    <t xml:space="preserve">http://www.tivaprojects.com/witcher3map/w/#5/-65.577/-122.673/w=-65.982,-131.748 </t>
  </si>
  <si>
    <t xml:space="preserve">http://www.tivaprojects.com/witcher3map/w/#5/-50.388/-105.667/w=-48.283,-126.387 </t>
  </si>
  <si>
    <t xml:space="preserve">http://www.tivaprojects.com/witcher3map/w/#5/-68.488/-79.827/w=-67.407,-79.980 </t>
  </si>
  <si>
    <t xml:space="preserve">http://www.tivaprojects.com/witcher3map/w/#5/-68.488/-79.827/w=-67.743,-89.517 </t>
  </si>
  <si>
    <t xml:space="preserve">http://www.tivaprojects.com/witcher3map/w/#5/-65.613/-122.893/w=-66.267,-132.715 </t>
  </si>
  <si>
    <t xml:space="preserve">http://www.tivaprojects.com/witcher3map/w/#5/-53.917/-127.991/w=-47.843,-144.624 </t>
  </si>
  <si>
    <t xml:space="preserve">http://www.tivaprojects.com/witcher3map/w/#5/-51.166/-101.975/w=-47.220,-111.050 </t>
  </si>
  <si>
    <t xml:space="preserve">http://www.tivaprojects.com/witcher3map/w/#5/-42.989/-86.902/w=-33.064,-95.273 </t>
  </si>
  <si>
    <t xml:space="preserve">http://www.tivaprojects.com/witcher3map/k/#6/66.523/63.117/w=64.172,59.844 </t>
  </si>
  <si>
    <t xml:space="preserve">http://www.tivaprojects.com/witcher3map/k/#5/65.578/45.172/w=75.281,43.375 </t>
  </si>
  <si>
    <t xml:space="preserve">http://www.tivaprojects.com/witcher3map/k/#6/82.508/64.492/w=83.219,66.688 </t>
  </si>
  <si>
    <t xml:space="preserve">http://www.tivaprojects.com/witcher3map/k/#6/38.539/77.617/w=39.391,77.250 </t>
  </si>
  <si>
    <t xml:space="preserve">http://www.tivaprojects.com/witcher3map/k/#6/58.461/49.430/w=62.875,43.625 </t>
  </si>
  <si>
    <t xml:space="preserve">http://www.tivaprojects.com/witcher3map/k/#6/64.023/65.836/w=64.250,68.656 </t>
  </si>
  <si>
    <t xml:space="preserve">http://www.tivaprojects.com/witcher3map/v/#6/104.398/80.195/w=104.828,77.203 </t>
  </si>
  <si>
    <t xml:space="preserve">http://www.tivaprojects.com/witcher3map/v/#6/205.914/104.977/w=209.094,103.578 </t>
  </si>
  <si>
    <t xml:space="preserve">http://www.tivaprojects.com/witcher3map/v/#6/105.070/32.898/w=104.375,26.031 </t>
  </si>
  <si>
    <t xml:space="preserve">http://www.tivaprojects.com/witcher3map/v/#6/58.070/25.117/w=56.313,20.750 </t>
  </si>
  <si>
    <t>http://www.tivaprojects.com/witcher3map/v/#6/119.070/135.992/w=115.844,134.906</t>
  </si>
  <si>
    <t xml:space="preserve">http://www.tivaprojects.com/witcher3map/v/#6/166.883/85.117/w=168.547,78.875 </t>
  </si>
  <si>
    <t>island west of the Border Post</t>
  </si>
  <si>
    <t xml:space="preserve">http://www.tivaprojects.com/witcher3map/v/#6/154.414/98.617/w=154.281,96.719 </t>
  </si>
  <si>
    <t>http://www.tivaprojects.com/witcher3map/v/#6/170.250/140.445/w=171.734,139.422</t>
  </si>
  <si>
    <t>http://www.tivaprojects.com/witcher3map/v/#6/164.969/148.180/w=164.547,146.828</t>
  </si>
  <si>
    <t>http://www.tivaprojects.com/witcher3map/v/#6/55.031/49.461/w=54.938,49.797</t>
  </si>
  <si>
    <t>http://www.tivaprojects.com/witcher3map/v/#6/164.031/156.508/w=166.844,155.250</t>
  </si>
  <si>
    <t>http://www.tivaprojects.com/witcher3map/v/#6/109.656/168.336/w=112.844,162.531</t>
  </si>
  <si>
    <t>http://www.tivaprojects.com/witcher3map/v/#6/127.344/172.008/w=130.313,173.922</t>
  </si>
  <si>
    <t>http://www.tivaprojects.com/witcher3map/v/#6/109.266/151.430/w=105.547,148.281</t>
  </si>
  <si>
    <t>http://www.tivaprojects.com/witcher3map/v/#6/96.063/33.164/w=94.781,28.000</t>
  </si>
  <si>
    <t>http://www.tivaprojects.com/witcher3map/v/#6/43.719/75.273/w=39.672,70.578</t>
  </si>
  <si>
    <t xml:space="preserve">http://www.tivaprojects.com/witcher3map/v/#6/105.750/42.305/w=107.516,36.828 </t>
  </si>
  <si>
    <t>http://www.tivaprojects.com/witcher3map/v/#6/49.438/36.320/w=51.250,34.438</t>
  </si>
  <si>
    <t>http://www.tivaprojects.com/witcher3map/v/#6/123.797/143.820/w=125.547,143.609</t>
  </si>
  <si>
    <t>http://www.tivaprojects.com/witcher3map/s/#6/-42.066/-53.427/w=-44.024,-58.887</t>
  </si>
  <si>
    <t>http://www.tivaprojects.com/witcher3map/s/#6/-57.657/-45.934/w=-57.504,-49.614</t>
  </si>
  <si>
    <t>http://www.tivaprojects.com/witcher3map/s/#6/-43.628/-50.944/w=-43.437,-54.668</t>
  </si>
  <si>
    <t>http://www.tivaprojects.com/witcher3map/s/#6/-40.847/-48.307/w=-39.351,-51.196</t>
  </si>
  <si>
    <t>http://www.tivaprojects.com/witcher3map/s/#6/-76.305/57.755/w=-76.578,63.303</t>
  </si>
  <si>
    <t>http://www.tivaprojects.com/witcher3map/s/#6/-49.668/-8.558/w=-46.695,-6.877</t>
  </si>
  <si>
    <t>http://www.tivaprojects.com/witcher3map/s/#6/-3.820/3.219/w=-1.911,-1.055</t>
  </si>
  <si>
    <t>http://www.tivaprojects.com/witcher3map/s/#6/-3.930/-13.195/w=-5.485,-19.226</t>
  </si>
  <si>
    <t>http://www.tivaprojects.com/witcher3map/s/#6/-30.959/43.011/w=-33.358,43.154</t>
  </si>
  <si>
    <t>http://www.tivaprojects.com/witcher3map/s/#6/-77.186/66.962/w=-77.618,68.115</t>
  </si>
  <si>
    <t>http://www.tivaprojects.com/witcher3map/s/#6/12.512/16.469/w=12.361,12.480</t>
  </si>
  <si>
    <t>http://www.tivaprojects.com/witcher3map/s/#6/10.941/-11.063/w=12.705,-15.447</t>
  </si>
  <si>
    <t>http://www.tivaprojects.com/witcher3map/s/#6/33.943/-15.150/w=34.904,-20.391</t>
  </si>
  <si>
    <t>http://www.tivaprojects.com/witcher3map/s/#6/-6.555/-33.322/w=-7.580,-39.309</t>
  </si>
  <si>
    <t>http://www.tivaprojects.com/witcher3map/s/#6/-41.771/10.184/w=-44.024,6.921</t>
  </si>
  <si>
    <t>http://www.tivaprojects.com/witcher3map/s/#6/-41.046/-53.888/w=-42.261,-62.205</t>
  </si>
  <si>
    <t>http://www.tivaprojects.com/witcher3map/s/#6/-53.514/-106.908/w=-56.121,-112.786</t>
  </si>
  <si>
    <t>http://www.tivaprojects.com/witcher3map/s/#6/-25.105/7.592/w=-24.647,8.042</t>
  </si>
  <si>
    <t>http://www.tivaprojects.com/witcher3map/s/#6/-33.340/-17.963/w=-33.119,-20.149</t>
  </si>
  <si>
    <t>http://www.tivaprojects.com/witcher3map/s/#6/-48.792/-17.963/w=-46.408,-23.730</t>
  </si>
  <si>
    <t>http://www.tivaprojects.com/witcher3map/s/#6/-48.618/27.169/w=-45.213,25.071</t>
  </si>
  <si>
    <t>http://www.tivaprojects.com/witcher3map/s/#6/-25.681/-6.801/w=-21.841,-8.745</t>
  </si>
  <si>
    <t>http://www.tivaprojects.com/witcher3map/s/#6/-29.974/99.240/w=-29.286,94.043</t>
  </si>
  <si>
    <t>http://www.tivaprojects.com/witcher3map/s/#6/-76.715/58.524/w=-76.950,57.656</t>
  </si>
  <si>
    <t>http://www.tivaprojects.com/witcher3map/s/#6/32.695/-99.547/w=30.789,-99.932</t>
  </si>
  <si>
    <t>http://www.tivaprojects.com/witcher3map/s/#6/-18.104/-22.467/w=-13.966,-27.532</t>
  </si>
  <si>
    <t>http://www.tivaprojects.com/witcher3map/v/#6/53.578/82.352/w=52.141,79.203</t>
  </si>
  <si>
    <t xml:space="preserve">http://www.tivaprojects.com/witcher3map/v/#6/167.750/176.914/w=169.750,179.266 </t>
  </si>
  <si>
    <t>http://www.tivaprojects.com/witcher3map/s/#6/-58.654/-4.779/w=-58.825,-3.823</t>
  </si>
  <si>
    <t>http://www.tivaprojects.com/witcher3map/s/#6/-37.248/-18.424/w=-40.044,-17.996</t>
  </si>
  <si>
    <t>http://www.tivaprojects.com/witcher3map/s/#6/27.411/-103.063/w=26.215,-104.238</t>
  </si>
  <si>
    <t>http://www.tivaprojects.com/witcher3map/s/#6/-22.513/-66.215/w=-24.147,-69.829</t>
  </si>
  <si>
    <t>http://www.tivaprojects.com/witcher3map/s/#6/-22.594/13.260/w=-21.861,15.425</t>
  </si>
  <si>
    <t>http://www.tivaprojects.com/witcher3map/s/#6/49.225/36.617/w=50.247,38.826</t>
  </si>
  <si>
    <t>http://www.tivaprojects.com/witcher3map/s/#6/-76.791/45.319/w=-76.936,50.229</t>
  </si>
  <si>
    <t>http://www.tivaprojects.com/witcher3map/s/#6/-32.454/-6.559/w=-30.732,-4.614</t>
  </si>
  <si>
    <t>http://www.tivaprojects.com/witcher3map/s/#6/48.705/37.386/w=50.233,38.496</t>
  </si>
  <si>
    <t>http://www.tivaprojects.com/witcher3map/s/#6/-30.562/99.591/w=-29.133,100.042</t>
  </si>
  <si>
    <t>Marker</t>
  </si>
  <si>
    <t>Can't find this one during NG+. Anyone can provide a marker?</t>
  </si>
  <si>
    <t>http://www.tivaprojects.com/witcher3map/</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</si>
</sst>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rgb="FF000000"/>
      <name val="Calibri"/>
    </font>
    <font>
      <sz val="11"/>
      <name val="Calibri"/>
      <family val="2"/>
    </font>
    <font>
      <b/>
      <sz val="12"/>
      <color rgb="FF000000"/>
      <name val="Calibri"/>
      <family val="2"/>
    </font>
    <font>
      <b/>
      <sz val="11"/>
      <color rgb="FFEC8908"/>
      <name val="Arial"/>
      <family val="2"/>
    </font>
    <font>
      <b/>
      <sz val="11"/>
      <color rgb="FFEEECE1"/>
      <name val="Calibri"/>
      <family val="2"/>
    </font>
    <font>
      <b/>
      <sz val="11"/>
      <color rgb="FFE5DFEC"/>
      <name val="Arial"/>
      <family val="2"/>
    </font>
    <font>
      <sz val="11"/>
      <color rgb="FFE5DFEC"/>
      <name val="Arial"/>
      <family val="2"/>
    </font>
    <font>
      <u/>
      <sz val="11"/>
      <color rgb="FF0000FF"/>
      <name val="Calibri"/>
      <family val="2"/>
    </font>
    <font>
      <sz val="12"/>
      <color rgb="FF000000"/>
      <name val="Calibri"/>
      <family val="2"/>
    </font>
    <font>
      <sz val="12"/>
      <color rgb="FF000000"/>
      <name val="Arial"/>
      <family val="2"/>
    </font>
    <font>
      <u/>
      <sz val="11"/>
      <color rgb="FF0000FF"/>
      <name val="Calibri"/>
      <family val="2"/>
    </font>
    <font>
      <b/>
      <u/>
      <sz val="12"/>
      <color rgb="FF000000"/>
      <name val="Arial"/>
      <family val="2"/>
    </font>
    <font>
      <b/>
      <sz val="11"/>
      <color rgb="FF000000"/>
      <name val="Calibri"/>
      <family val="2"/>
    </font>
    <font>
      <u/>
      <sz val="11"/>
      <color rgb="FF0000FF"/>
      <name val="Calibri"/>
      <family val="2"/>
    </font>
    <font>
      <sz val="11"/>
      <color rgb="FF9BBB59"/>
      <name val="Calibri"/>
      <family val="2"/>
    </font>
    <font>
      <sz val="9"/>
      <name val="Verdana"/>
      <family val="2"/>
    </font>
    <font>
      <sz val="12"/>
      <color rgb="FF555555"/>
      <name val="Arial-0-50"/>
    </font>
    <font>
      <sz val="11"/>
      <color rgb="FF000000"/>
      <name val="Calibri"/>
      <family val="2"/>
    </font>
    <font>
      <b/>
      <sz val="11"/>
      <color rgb="FF000000"/>
      <name val="Calibri"/>
      <family val="2"/>
    </font>
    <font>
      <u/>
      <sz val="11"/>
      <color theme="10"/>
      <name val="Calibri"/>
      <family val="2"/>
    </font>
    <font>
      <sz val="11"/>
      <color rgb="FF000000"/>
      <name val="Calibri"/>
      <family val="2"/>
      <scheme val="minor"/>
    </font>
    <font>
      <b/>
      <sz val="11"/>
      <name val="Calibri"/>
      <family val="2"/>
    </font>
    <font>
      <b/>
      <sz val="11"/>
      <color rgb="FFB8CCE4"/>
      <name val="Calibri"/>
      <family val="2"/>
      <scheme val="minor"/>
    </font>
    <font>
      <sz val="11"/>
      <name val="Calibri"/>
      <family val="2"/>
      <scheme val="minor"/>
    </font>
    <font>
      <b/>
      <sz val="11"/>
      <color rgb="FF000000"/>
      <name val="Calibri"/>
      <family val="2"/>
      <scheme val="minor"/>
    </font>
  </fonts>
  <fills count="8">
    <fill>
      <patternFill patternType="none"/>
    </fill>
    <fill>
      <patternFill patternType="gray125"/>
    </fill>
    <fill>
      <patternFill patternType="solid">
        <fgColor rgb="FF0F243E"/>
        <bgColor rgb="FF0F243E"/>
      </patternFill>
    </fill>
    <fill>
      <patternFill patternType="solid">
        <fgColor rgb="FFFFFF99"/>
        <bgColor rgb="FFFFFF99"/>
      </patternFill>
    </fill>
    <fill>
      <patternFill patternType="solid">
        <fgColor rgb="FFE5B8B7"/>
        <bgColor rgb="FFE5B8B7"/>
      </patternFill>
    </fill>
    <fill>
      <patternFill patternType="solid">
        <fgColor rgb="FF302B2B"/>
        <bgColor rgb="FF302B2B"/>
      </patternFill>
    </fill>
    <fill>
      <patternFill patternType="solid">
        <fgColor rgb="FF00B050"/>
        <bgColor rgb="FF00B050"/>
      </patternFill>
    </fill>
    <fill>
      <patternFill patternType="solid">
        <fgColor rgb="FF8064A2"/>
        <bgColor rgb="FF8064A2"/>
      </patternFill>
    </fill>
  </fills>
  <borders count="4">
    <border>
      <left/>
      <right/>
      <top/>
      <bottom/>
      <diagonal/>
    </border>
    <border>
      <left style="thin">
        <color rgb="FF000000"/>
      </left>
      <right style="thin">
        <color rgb="FF000000"/>
      </right>
      <top style="medium">
        <color rgb="FF666666"/>
      </top>
      <bottom style="thin">
        <color rgb="FF000000"/>
      </bottom>
      <diagonal/>
    </border>
    <border>
      <left style="thin">
        <color rgb="FF000000"/>
      </left>
      <right style="thin">
        <color rgb="FF000000"/>
      </right>
      <top/>
      <bottom/>
      <diagonal/>
    </border>
    <border>
      <left style="thin">
        <color rgb="FF000000"/>
      </left>
      <right style="medium">
        <color rgb="FF666666"/>
      </right>
      <top style="medium">
        <color rgb="FF666666"/>
      </top>
      <bottom style="thin">
        <color rgb="FF000000"/>
      </bottom>
      <diagonal/>
    </border>
  </borders>
  <cellStyleXfs count="2">
    <xf numFmtId="0" fontId="0" fillId="0" borderId="0"/>
    <xf numFmtId="0" fontId="19" fillId="0" borderId="0" applyNumberFormat="0" applyFill="0" applyBorder="0" applyAlignment="0" applyProtection="0"/>
  </cellStyleXfs>
  <cellXfs count="67">
    <xf numFmtId="0" fontId="0" fillId="0" borderId="0" xfId="0" applyFont="1" applyAlignment="1"/>
    <xf numFmtId="0" fontId="0" fillId="0" borderId="0" xfId="0" applyFont="1"/>
    <xf numFmtId="0" fontId="1" fillId="0" borderId="0" xfId="0" applyFont="1" applyAlignment="1">
      <alignment horizontal="left"/>
    </xf>
    <xf numFmtId="0" fontId="1" fillId="0" borderId="0" xfId="0" applyFont="1"/>
    <xf numFmtId="0" fontId="0" fillId="0" borderId="0" xfId="0" applyFont="1" applyAlignment="1">
      <alignment horizontal="left"/>
    </xf>
    <xf numFmtId="0" fontId="0" fillId="0" borderId="0" xfId="0" applyFont="1" applyAlignment="1"/>
    <xf numFmtId="0" fontId="2" fillId="0" borderId="0" xfId="0" applyFont="1" applyAlignment="1">
      <alignment horizontal="right"/>
    </xf>
    <xf numFmtId="0" fontId="3" fillId="5" borderId="1" xfId="0" applyFont="1" applyFill="1" applyBorder="1" applyAlignment="1">
      <alignment horizontal="left" vertical="top" wrapText="1"/>
    </xf>
    <xf numFmtId="0" fontId="3" fillId="5" borderId="3" xfId="0" applyFont="1" applyFill="1" applyBorder="1" applyAlignment="1">
      <alignment horizontal="left" vertical="top" wrapText="1"/>
    </xf>
    <xf numFmtId="0" fontId="3" fillId="5" borderId="1" xfId="0" applyFont="1" applyFill="1" applyBorder="1" applyAlignment="1">
      <alignment vertical="top" wrapText="1"/>
    </xf>
    <xf numFmtId="0" fontId="4" fillId="6" borderId="0" xfId="0" applyFont="1" applyFill="1" applyBorder="1"/>
    <xf numFmtId="0" fontId="5" fillId="7" borderId="0" xfId="0" applyFont="1" applyFill="1" applyBorder="1"/>
    <xf numFmtId="0" fontId="6" fillId="0" borderId="0" xfId="0" applyFont="1"/>
    <xf numFmtId="0" fontId="7" fillId="0" borderId="0" xfId="0" applyFont="1" applyAlignment="1">
      <alignment vertical="top"/>
    </xf>
    <xf numFmtId="0" fontId="8" fillId="0" borderId="0" xfId="0" applyFont="1"/>
    <xf numFmtId="10" fontId="8" fillId="0" borderId="0" xfId="0" applyNumberFormat="1" applyFont="1" applyAlignment="1">
      <alignment horizontal="left"/>
    </xf>
    <xf numFmtId="0" fontId="0" fillId="0" borderId="0" xfId="0" applyFont="1" applyAlignment="1">
      <alignment horizontal="right"/>
    </xf>
    <xf numFmtId="0" fontId="9"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Alignment="1">
      <alignment horizontal="left" vertical="center" wrapText="1"/>
    </xf>
    <xf numFmtId="0" fontId="12" fillId="0" borderId="0" xfId="0" applyFont="1"/>
    <xf numFmtId="0" fontId="13" fillId="0" borderId="0" xfId="0" applyFont="1"/>
    <xf numFmtId="14" fontId="0" fillId="0" borderId="0" xfId="0" applyNumberFormat="1" applyFont="1"/>
    <xf numFmtId="0" fontId="14" fillId="0" borderId="0" xfId="0" applyFont="1" applyAlignment="1">
      <alignment horizontal="left"/>
    </xf>
    <xf numFmtId="0" fontId="15" fillId="0" borderId="0" xfId="0" applyFont="1"/>
    <xf numFmtId="0" fontId="16" fillId="0" borderId="0" xfId="0" applyFont="1"/>
    <xf numFmtId="0" fontId="0" fillId="0" borderId="0" xfId="0" applyFont="1" applyFill="1"/>
    <xf numFmtId="0" fontId="0" fillId="0" borderId="0" xfId="0" applyFont="1" applyFill="1" applyAlignment="1"/>
    <xf numFmtId="0" fontId="0" fillId="0" borderId="0" xfId="0" applyFont="1" applyFill="1" applyBorder="1"/>
    <xf numFmtId="0" fontId="17" fillId="0" borderId="0" xfId="0" applyFont="1"/>
    <xf numFmtId="0" fontId="17" fillId="0" borderId="0" xfId="0" applyFont="1" applyAlignment="1"/>
    <xf numFmtId="0" fontId="18" fillId="0" borderId="0" xfId="0" applyFont="1" applyAlignment="1"/>
    <xf numFmtId="0" fontId="1" fillId="0" borderId="0" xfId="0" applyFont="1" applyFill="1" applyAlignment="1">
      <alignment horizontal="left"/>
    </xf>
    <xf numFmtId="0" fontId="0" fillId="0" borderId="0" xfId="0" applyFont="1" applyFill="1" applyBorder="1" applyAlignment="1"/>
    <xf numFmtId="0" fontId="20" fillId="0" borderId="0" xfId="0" applyFont="1" applyFill="1" applyBorder="1"/>
    <xf numFmtId="0" fontId="12" fillId="0" borderId="0" xfId="0" applyFont="1" applyAlignment="1"/>
    <xf numFmtId="0" fontId="19" fillId="0" borderId="0" xfId="1" applyFill="1" applyBorder="1"/>
    <xf numFmtId="0" fontId="0" fillId="0" borderId="0" xfId="0" applyFont="1" applyFill="1" applyAlignment="1">
      <alignment horizontal="left"/>
    </xf>
    <xf numFmtId="0" fontId="1" fillId="0" borderId="0" xfId="0" applyFont="1" applyFill="1"/>
    <xf numFmtId="0" fontId="1" fillId="0" borderId="0" xfId="0" applyFont="1" applyAlignment="1"/>
    <xf numFmtId="0" fontId="21" fillId="0" borderId="0" xfId="0" applyFont="1" applyAlignment="1"/>
    <xf numFmtId="0" fontId="19" fillId="0" borderId="0" xfId="1" applyAlignment="1">
      <alignment vertical="top"/>
    </xf>
    <xf numFmtId="0" fontId="22" fillId="2" borderId="1" xfId="0" applyFont="1" applyFill="1" applyBorder="1" applyAlignment="1">
      <alignment vertical="top" wrapText="1"/>
    </xf>
    <xf numFmtId="0" fontId="22" fillId="2" borderId="2" xfId="0" applyFont="1" applyFill="1" applyBorder="1" applyAlignment="1">
      <alignment vertical="top" wrapText="1"/>
    </xf>
    <xf numFmtId="0" fontId="22" fillId="2" borderId="1" xfId="0" applyFont="1" applyFill="1" applyBorder="1" applyAlignment="1">
      <alignment horizontal="left" vertical="top" wrapText="1"/>
    </xf>
    <xf numFmtId="0" fontId="22" fillId="2" borderId="2" xfId="0" applyFont="1" applyFill="1" applyBorder="1" applyAlignment="1">
      <alignment horizontal="left" vertical="top" wrapText="1"/>
    </xf>
    <xf numFmtId="0" fontId="20" fillId="0" borderId="0" xfId="0" applyFont="1" applyAlignment="1"/>
    <xf numFmtId="0" fontId="20" fillId="0" borderId="0" xfId="0" applyFont="1"/>
    <xf numFmtId="0" fontId="20" fillId="0" borderId="0" xfId="0" applyFont="1" applyAlignment="1">
      <alignment horizontal="center"/>
    </xf>
    <xf numFmtId="0" fontId="23" fillId="0" borderId="0" xfId="0" applyFont="1" applyAlignment="1">
      <alignment horizontal="left"/>
    </xf>
    <xf numFmtId="0" fontId="23" fillId="0" borderId="0" xfId="0" applyFont="1"/>
    <xf numFmtId="0" fontId="20" fillId="0" borderId="0" xfId="0" applyFont="1" applyAlignment="1">
      <alignment horizontal="left"/>
    </xf>
    <xf numFmtId="0" fontId="23" fillId="0" borderId="0" xfId="0" applyFont="1" applyAlignment="1">
      <alignment horizontal="center"/>
    </xf>
    <xf numFmtId="0" fontId="20" fillId="3" borderId="0" xfId="0" applyFont="1" applyFill="1" applyBorder="1"/>
    <xf numFmtId="0" fontId="20" fillId="4" borderId="0" xfId="0" applyFont="1" applyFill="1" applyBorder="1"/>
    <xf numFmtId="0" fontId="23" fillId="0" borderId="0" xfId="0" applyFont="1" applyAlignment="1"/>
    <xf numFmtId="0" fontId="23" fillId="4" borderId="0" xfId="0" applyFont="1" applyFill="1" applyBorder="1"/>
    <xf numFmtId="0" fontId="23" fillId="0" borderId="0" xfId="0" applyFont="1" applyFill="1" applyAlignment="1">
      <alignment horizontal="left"/>
    </xf>
    <xf numFmtId="0" fontId="23" fillId="0" borderId="0" xfId="0" applyFont="1" applyFill="1"/>
    <xf numFmtId="0" fontId="20" fillId="0" borderId="0" xfId="0" applyFont="1" applyFill="1"/>
    <xf numFmtId="10" fontId="20" fillId="0" borderId="0" xfId="0" applyNumberFormat="1" applyFont="1" applyAlignment="1">
      <alignment horizontal="center"/>
    </xf>
    <xf numFmtId="0" fontId="24" fillId="0" borderId="0" xfId="0" applyFont="1" applyAlignment="1">
      <alignment horizontal="right"/>
    </xf>
    <xf numFmtId="0" fontId="19" fillId="0" borderId="0" xfId="1" applyAlignment="1">
      <alignment wrapText="1"/>
    </xf>
    <xf numFmtId="0" fontId="20" fillId="0" borderId="0" xfId="0" applyFont="1" applyAlignment="1">
      <alignment wrapText="1"/>
    </xf>
    <xf numFmtId="0" fontId="20" fillId="0" borderId="0" xfId="0" applyFont="1" applyFill="1" applyBorder="1" applyAlignment="1">
      <alignment wrapText="1"/>
    </xf>
    <xf numFmtId="0" fontId="19" fillId="0" borderId="0" xfId="1" applyFill="1" applyBorder="1" applyAlignment="1">
      <alignment wrapText="1"/>
    </xf>
    <xf numFmtId="0" fontId="23" fillId="0" borderId="0" xfId="0" applyFont="1" applyAlignment="1">
      <alignment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495300</xdr:colOff>
      <xdr:row>8</xdr:row>
      <xdr:rowOff>114300</xdr:rowOff>
    </xdr:to>
    <xdr:sp macro="" textlink="">
      <xdr:nvSpPr>
        <xdr:cNvPr id="2" name="EsriDoNotEdit">
          <a:extLst>
            <a:ext uri="{FF2B5EF4-FFF2-40B4-BE49-F238E27FC236}">
              <a16:creationId xmlns="" xmlns:a16="http://schemas.microsoft.com/office/drawing/2014/main" id="{00000000-0008-0000-0500-000002000000}"/>
            </a:ext>
          </a:extLst>
        </xdr:cNvPr>
        <xdr:cNvSpPr/>
      </xdr:nvSpPr>
      <xdr:spPr>
        <a:xfrm>
          <a:off x="0" y="0"/>
          <a:ext cx="10892021" cy="1650965"/>
        </a:xfrm>
        <a:prstGeom prst="rect">
          <a:avLst/>
        </a:prstGeom>
        <a:noFill/>
      </xdr:spPr>
      <xdr:txBody>
        <a:bodyPr wrap="none" lIns="91440" tIns="45720" rIns="91440" bIns="45720">
          <a:spAutoFit/>
        </a:bodyPr>
        <a:lstStyle/>
        <a:p>
          <a:pPr lvl="0" algn="ctr"/>
          <a:r>
            <a:rPr lang="nl-NL"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NIET BEWERKEN </a:t>
          </a:r>
        </a:p>
        <a:p>
          <a:pPr lvl="0" algn="ctr"/>
          <a:r>
            <a:rPr lang="nl-NL"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Alleen voor gebruik door Esri</a:t>
          </a:r>
        </a:p>
      </xdr:txBody>
    </xdr:sp>
    <xdr:clientData fLocksWithSheet="0"/>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tivaprojects.com/witcher3map/w/" TargetMode="External"/><Relationship Id="rId21" Type="http://schemas.openxmlformats.org/officeDocument/2006/relationships/hyperlink" Target="http://www.tivaprojects.com/witcher3map/v/" TargetMode="External"/><Relationship Id="rId42" Type="http://schemas.openxmlformats.org/officeDocument/2006/relationships/hyperlink" Target="http://www.tivaprojects.com/witcher3map/v/" TargetMode="External"/><Relationship Id="rId63" Type="http://schemas.openxmlformats.org/officeDocument/2006/relationships/hyperlink" Target="http://www.tivaprojects.com/witcher3map/v/" TargetMode="External"/><Relationship Id="rId84" Type="http://schemas.openxmlformats.org/officeDocument/2006/relationships/hyperlink" Target="http://www.tivaprojects.com/witcher3map/v/" TargetMode="External"/><Relationship Id="rId138" Type="http://schemas.openxmlformats.org/officeDocument/2006/relationships/hyperlink" Target="http://www.tivaprojects.com/witcher3map/v/" TargetMode="External"/><Relationship Id="rId159" Type="http://schemas.openxmlformats.org/officeDocument/2006/relationships/hyperlink" Target="http://www.tivaprojects.com/witcher3map/s/" TargetMode="External"/><Relationship Id="rId170" Type="http://schemas.openxmlformats.org/officeDocument/2006/relationships/hyperlink" Target="http://www.tivaprojects.com/witcher3map/v/" TargetMode="External"/><Relationship Id="rId107" Type="http://schemas.openxmlformats.org/officeDocument/2006/relationships/hyperlink" Target="http://www.tivaprojects.com/witcher3map/w/" TargetMode="External"/><Relationship Id="rId11" Type="http://schemas.openxmlformats.org/officeDocument/2006/relationships/hyperlink" Target="http://www.tivaprojects.com/witcher3map/v/" TargetMode="External"/><Relationship Id="rId32" Type="http://schemas.openxmlformats.org/officeDocument/2006/relationships/hyperlink" Target="http://www.tivaprojects.com/witcher3map/v/" TargetMode="External"/><Relationship Id="rId53" Type="http://schemas.openxmlformats.org/officeDocument/2006/relationships/hyperlink" Target="http://www.tivaprojects.com/witcher3map/v/" TargetMode="External"/><Relationship Id="rId74" Type="http://schemas.openxmlformats.org/officeDocument/2006/relationships/hyperlink" Target="http://www.tivaprojects.com/witcher3map/v/" TargetMode="External"/><Relationship Id="rId128" Type="http://schemas.openxmlformats.org/officeDocument/2006/relationships/hyperlink" Target="http://www.tivaprojects.com/witcher3map/v/" TargetMode="External"/><Relationship Id="rId149" Type="http://schemas.openxmlformats.org/officeDocument/2006/relationships/hyperlink" Target="http://www.tivaprojects.com/witcher3map/s/" TargetMode="External"/><Relationship Id="rId5" Type="http://schemas.openxmlformats.org/officeDocument/2006/relationships/hyperlink" Target="http://www.tivaprojects.com/witcher3map/v/" TargetMode="External"/><Relationship Id="rId95" Type="http://schemas.openxmlformats.org/officeDocument/2006/relationships/hyperlink" Target="http://www.tivaprojects.com/witcher3map/v/" TargetMode="External"/><Relationship Id="rId160" Type="http://schemas.openxmlformats.org/officeDocument/2006/relationships/hyperlink" Target="http://www.tivaprojects.com/witcher3map/s/" TargetMode="External"/><Relationship Id="rId181" Type="http://schemas.openxmlformats.org/officeDocument/2006/relationships/printerSettings" Target="../printerSettings/printerSettings1.bin"/><Relationship Id="rId22" Type="http://schemas.openxmlformats.org/officeDocument/2006/relationships/hyperlink" Target="http://www.tivaprojects.com/witcher3map/v/" TargetMode="External"/><Relationship Id="rId43" Type="http://schemas.openxmlformats.org/officeDocument/2006/relationships/hyperlink" Target="http://www.tivaprojects.com/witcher3map/v/" TargetMode="External"/><Relationship Id="rId64" Type="http://schemas.openxmlformats.org/officeDocument/2006/relationships/hyperlink" Target="http://www.tivaprojects.com/witcher3map/v/" TargetMode="External"/><Relationship Id="rId118" Type="http://schemas.openxmlformats.org/officeDocument/2006/relationships/hyperlink" Target="http://www.tivaprojects.com/witcher3map/w/" TargetMode="External"/><Relationship Id="rId139" Type="http://schemas.openxmlformats.org/officeDocument/2006/relationships/hyperlink" Target="http://www.tivaprojects.com/witcher3map/v/" TargetMode="External"/><Relationship Id="rId85" Type="http://schemas.openxmlformats.org/officeDocument/2006/relationships/hyperlink" Target="http://www.tivaprojects.com/witcher3map/v/" TargetMode="External"/><Relationship Id="rId150" Type="http://schemas.openxmlformats.org/officeDocument/2006/relationships/hyperlink" Target="http://www.tivaprojects.com/witcher3map/s/" TargetMode="External"/><Relationship Id="rId171" Type="http://schemas.openxmlformats.org/officeDocument/2006/relationships/hyperlink" Target="http://www.tivaprojects.com/witcher3map/s/" TargetMode="External"/><Relationship Id="rId12" Type="http://schemas.openxmlformats.org/officeDocument/2006/relationships/hyperlink" Target="http://www.tivaprojects.com/witcher3map/v/" TargetMode="External"/><Relationship Id="rId33" Type="http://schemas.openxmlformats.org/officeDocument/2006/relationships/hyperlink" Target="http://www.tivaprojects.com/witcher3map/v/" TargetMode="External"/><Relationship Id="rId108" Type="http://schemas.openxmlformats.org/officeDocument/2006/relationships/hyperlink" Target="http://www.tivaprojects.com/witcher3map/w/" TargetMode="External"/><Relationship Id="rId129" Type="http://schemas.openxmlformats.org/officeDocument/2006/relationships/hyperlink" Target="http://www.tivaprojects.com/witcher3map/v/" TargetMode="External"/><Relationship Id="rId54" Type="http://schemas.openxmlformats.org/officeDocument/2006/relationships/hyperlink" Target="http://www.tivaprojects.com/witcher3map/s/" TargetMode="External"/><Relationship Id="rId75" Type="http://schemas.openxmlformats.org/officeDocument/2006/relationships/hyperlink" Target="http://www.tivaprojects.com/witcher3map/v/" TargetMode="External"/><Relationship Id="rId96" Type="http://schemas.openxmlformats.org/officeDocument/2006/relationships/hyperlink" Target="http://www.tivaprojects.com/witcher3map/v/" TargetMode="External"/><Relationship Id="rId140" Type="http://schemas.openxmlformats.org/officeDocument/2006/relationships/hyperlink" Target="http://www.tivaprojects.com/witcher3map/v/" TargetMode="External"/><Relationship Id="rId161" Type="http://schemas.openxmlformats.org/officeDocument/2006/relationships/hyperlink" Target="http://www.tivaprojects.com/witcher3map/s/" TargetMode="External"/><Relationship Id="rId6" Type="http://schemas.openxmlformats.org/officeDocument/2006/relationships/hyperlink" Target="http://www.tivaprojects.com/witcher3map/v/" TargetMode="External"/><Relationship Id="rId23" Type="http://schemas.openxmlformats.org/officeDocument/2006/relationships/hyperlink" Target="http://www.tivaprojects.com/witcher3map/v/" TargetMode="External"/><Relationship Id="rId119" Type="http://schemas.openxmlformats.org/officeDocument/2006/relationships/hyperlink" Target="http://www.tivaprojects.com/witcher3map/k/" TargetMode="External"/><Relationship Id="rId44" Type="http://schemas.openxmlformats.org/officeDocument/2006/relationships/hyperlink" Target="http://www.tivaprojects.com/witcher3map/v/" TargetMode="External"/><Relationship Id="rId60" Type="http://schemas.openxmlformats.org/officeDocument/2006/relationships/hyperlink" Target="http://www.tivaprojects.com/witcher3map/s/" TargetMode="External"/><Relationship Id="rId65" Type="http://schemas.openxmlformats.org/officeDocument/2006/relationships/hyperlink" Target="http://www.tivaprojects.com/witcher3map/v/" TargetMode="External"/><Relationship Id="rId81" Type="http://schemas.openxmlformats.org/officeDocument/2006/relationships/hyperlink" Target="http://www.tivaprojects.com/witcher3map/v/" TargetMode="External"/><Relationship Id="rId86" Type="http://schemas.openxmlformats.org/officeDocument/2006/relationships/hyperlink" Target="http://www.tivaprojects.com/witcher3map/v/" TargetMode="External"/><Relationship Id="rId130" Type="http://schemas.openxmlformats.org/officeDocument/2006/relationships/hyperlink" Target="http://www.tivaprojects.com/witcher3map/v/" TargetMode="External"/><Relationship Id="rId135" Type="http://schemas.openxmlformats.org/officeDocument/2006/relationships/hyperlink" Target="http://www.tivaprojects.com/witcher3map/v/" TargetMode="External"/><Relationship Id="rId151" Type="http://schemas.openxmlformats.org/officeDocument/2006/relationships/hyperlink" Target="http://www.tivaprojects.com/witcher3map/s/" TargetMode="External"/><Relationship Id="rId156" Type="http://schemas.openxmlformats.org/officeDocument/2006/relationships/hyperlink" Target="http://www.tivaprojects.com/witcher3map/s/" TargetMode="External"/><Relationship Id="rId177" Type="http://schemas.openxmlformats.org/officeDocument/2006/relationships/hyperlink" Target="http://www.tivaprojects.com/witcher3map/s/" TargetMode="External"/><Relationship Id="rId172" Type="http://schemas.openxmlformats.org/officeDocument/2006/relationships/hyperlink" Target="http://www.tivaprojects.com/witcher3map/s/" TargetMode="External"/><Relationship Id="rId13" Type="http://schemas.openxmlformats.org/officeDocument/2006/relationships/hyperlink" Target="http://www.tivaprojects.com/witcher3map/v/" TargetMode="External"/><Relationship Id="rId18" Type="http://schemas.openxmlformats.org/officeDocument/2006/relationships/hyperlink" Target="http://www.tivaprojects.com/witcher3map/v/" TargetMode="External"/><Relationship Id="rId39" Type="http://schemas.openxmlformats.org/officeDocument/2006/relationships/hyperlink" Target="http://www.tivaprojects.com/witcher3map/v/" TargetMode="External"/><Relationship Id="rId109" Type="http://schemas.openxmlformats.org/officeDocument/2006/relationships/hyperlink" Target="http://www.tivaprojects.com/witcher3map/w/" TargetMode="External"/><Relationship Id="rId34" Type="http://schemas.openxmlformats.org/officeDocument/2006/relationships/hyperlink" Target="http://www.tivaprojects.com/witcher3map/v/" TargetMode="External"/><Relationship Id="rId50" Type="http://schemas.openxmlformats.org/officeDocument/2006/relationships/hyperlink" Target="http://www.tivaprojects.com/witcher3map/v/" TargetMode="External"/><Relationship Id="rId55" Type="http://schemas.openxmlformats.org/officeDocument/2006/relationships/hyperlink" Target="http://www.tivaprojects.com/witcher3map/s/" TargetMode="External"/><Relationship Id="rId76" Type="http://schemas.openxmlformats.org/officeDocument/2006/relationships/hyperlink" Target="http://www.tivaprojects.com/witcher3map/v/" TargetMode="External"/><Relationship Id="rId97" Type="http://schemas.openxmlformats.org/officeDocument/2006/relationships/hyperlink" Target="http://www.tivaprojects.com/witcher3map/v/" TargetMode="External"/><Relationship Id="rId104" Type="http://schemas.openxmlformats.org/officeDocument/2006/relationships/hyperlink" Target="http://www.tivaprojects.com/witcher3map/v/" TargetMode="External"/><Relationship Id="rId120" Type="http://schemas.openxmlformats.org/officeDocument/2006/relationships/hyperlink" Target="http://www.tivaprojects.com/witcher3map/k/" TargetMode="External"/><Relationship Id="rId125" Type="http://schemas.openxmlformats.org/officeDocument/2006/relationships/hyperlink" Target="http://www.tivaprojects.com/witcher3map/v/" TargetMode="External"/><Relationship Id="rId141" Type="http://schemas.openxmlformats.org/officeDocument/2006/relationships/hyperlink" Target="http://www.tivaprojects.com/witcher3map/v/" TargetMode="External"/><Relationship Id="rId146" Type="http://schemas.openxmlformats.org/officeDocument/2006/relationships/hyperlink" Target="http://www.tivaprojects.com/witcher3map/s/" TargetMode="External"/><Relationship Id="rId167" Type="http://schemas.openxmlformats.org/officeDocument/2006/relationships/hyperlink" Target="http://www.tivaprojects.com/witcher3map/s/" TargetMode="External"/><Relationship Id="rId7" Type="http://schemas.openxmlformats.org/officeDocument/2006/relationships/hyperlink" Target="http://www.tivaprojects.com/witcher3map/v/" TargetMode="External"/><Relationship Id="rId71" Type="http://schemas.openxmlformats.org/officeDocument/2006/relationships/hyperlink" Target="http://www.tivaprojects.com/witcher3map/v/" TargetMode="External"/><Relationship Id="rId92" Type="http://schemas.openxmlformats.org/officeDocument/2006/relationships/hyperlink" Target="http://www.tivaprojects.com/witcher3map/v/" TargetMode="External"/><Relationship Id="rId162" Type="http://schemas.openxmlformats.org/officeDocument/2006/relationships/hyperlink" Target="http://www.tivaprojects.com/witcher3map/s/" TargetMode="External"/><Relationship Id="rId2" Type="http://schemas.openxmlformats.org/officeDocument/2006/relationships/hyperlink" Target="http://www.tivaprojects.com/witcher3map/v/" TargetMode="External"/><Relationship Id="rId29" Type="http://schemas.openxmlformats.org/officeDocument/2006/relationships/hyperlink" Target="http://www.tivaprojects.com/witcher3map/v/" TargetMode="External"/><Relationship Id="rId24" Type="http://schemas.openxmlformats.org/officeDocument/2006/relationships/hyperlink" Target="http://www.tivaprojects.com/witcher3map/v/" TargetMode="External"/><Relationship Id="rId40" Type="http://schemas.openxmlformats.org/officeDocument/2006/relationships/hyperlink" Target="http://www.tivaprojects.com/witcher3map/v/" TargetMode="External"/><Relationship Id="rId45" Type="http://schemas.openxmlformats.org/officeDocument/2006/relationships/hyperlink" Target="http://www.tivaprojects.com/witcher3map/v/" TargetMode="External"/><Relationship Id="rId66" Type="http://schemas.openxmlformats.org/officeDocument/2006/relationships/hyperlink" Target="http://www.tivaprojects.com/witcher3map/v/" TargetMode="External"/><Relationship Id="rId87" Type="http://schemas.openxmlformats.org/officeDocument/2006/relationships/hyperlink" Target="http://www.tivaprojects.com/witcher3map/v/" TargetMode="External"/><Relationship Id="rId110" Type="http://schemas.openxmlformats.org/officeDocument/2006/relationships/hyperlink" Target="http://www.tivaprojects.com/witcher3map/w/" TargetMode="External"/><Relationship Id="rId115" Type="http://schemas.openxmlformats.org/officeDocument/2006/relationships/hyperlink" Target="http://www.tivaprojects.com/witcher3map/w/" TargetMode="External"/><Relationship Id="rId131" Type="http://schemas.openxmlformats.org/officeDocument/2006/relationships/hyperlink" Target="http://www.tivaprojects.com/witcher3map/v/" TargetMode="External"/><Relationship Id="rId136" Type="http://schemas.openxmlformats.org/officeDocument/2006/relationships/hyperlink" Target="http://www.tivaprojects.com/witcher3map/v/" TargetMode="External"/><Relationship Id="rId157" Type="http://schemas.openxmlformats.org/officeDocument/2006/relationships/hyperlink" Target="http://www.tivaprojects.com/witcher3map/s/" TargetMode="External"/><Relationship Id="rId178" Type="http://schemas.openxmlformats.org/officeDocument/2006/relationships/hyperlink" Target="http://www.tivaprojects.com/witcher3map/s/" TargetMode="External"/><Relationship Id="rId61" Type="http://schemas.openxmlformats.org/officeDocument/2006/relationships/hyperlink" Target="http://www.tivaprojects.com/witcher3map/s/" TargetMode="External"/><Relationship Id="rId82" Type="http://schemas.openxmlformats.org/officeDocument/2006/relationships/hyperlink" Target="http://www.tivaprojects.com/witcher3map/v/" TargetMode="External"/><Relationship Id="rId152" Type="http://schemas.openxmlformats.org/officeDocument/2006/relationships/hyperlink" Target="http://www.tivaprojects.com/witcher3map/s/" TargetMode="External"/><Relationship Id="rId173" Type="http://schemas.openxmlformats.org/officeDocument/2006/relationships/hyperlink" Target="http://www.tivaprojects.com/witcher3map/s/" TargetMode="External"/><Relationship Id="rId19" Type="http://schemas.openxmlformats.org/officeDocument/2006/relationships/hyperlink" Target="http://www.tivaprojects.com/witcher3map/v/" TargetMode="External"/><Relationship Id="rId14" Type="http://schemas.openxmlformats.org/officeDocument/2006/relationships/hyperlink" Target="http://www.tivaprojects.com/witcher3map/v/" TargetMode="External"/><Relationship Id="rId30" Type="http://schemas.openxmlformats.org/officeDocument/2006/relationships/hyperlink" Target="http://www.tivaprojects.com/witcher3map/v/" TargetMode="External"/><Relationship Id="rId35" Type="http://schemas.openxmlformats.org/officeDocument/2006/relationships/hyperlink" Target="http://www.tivaprojects.com/witcher3map/v/" TargetMode="External"/><Relationship Id="rId56" Type="http://schemas.openxmlformats.org/officeDocument/2006/relationships/hyperlink" Target="http://www.tivaprojects.com/witcher3map/s/" TargetMode="External"/><Relationship Id="rId77" Type="http://schemas.openxmlformats.org/officeDocument/2006/relationships/hyperlink" Target="http://www.tivaprojects.com/witcher3map/v/" TargetMode="External"/><Relationship Id="rId100" Type="http://schemas.openxmlformats.org/officeDocument/2006/relationships/hyperlink" Target="http://www.tivaprojects.com/witcher3map/v/" TargetMode="External"/><Relationship Id="rId105" Type="http://schemas.openxmlformats.org/officeDocument/2006/relationships/hyperlink" Target="http://www.tivaprojects.com/witcher3map/v/" TargetMode="External"/><Relationship Id="rId126" Type="http://schemas.openxmlformats.org/officeDocument/2006/relationships/hyperlink" Target="http://www.tivaprojects.com/witcher3map/v/" TargetMode="External"/><Relationship Id="rId147" Type="http://schemas.openxmlformats.org/officeDocument/2006/relationships/hyperlink" Target="http://www.tivaprojects.com/witcher3map/s/" TargetMode="External"/><Relationship Id="rId168" Type="http://schemas.openxmlformats.org/officeDocument/2006/relationships/hyperlink" Target="http://www.tivaprojects.com/witcher3map/s/" TargetMode="External"/><Relationship Id="rId8" Type="http://schemas.openxmlformats.org/officeDocument/2006/relationships/hyperlink" Target="http://www.tivaprojects.com/witcher3map/v/" TargetMode="External"/><Relationship Id="rId51" Type="http://schemas.openxmlformats.org/officeDocument/2006/relationships/hyperlink" Target="http://www.tivaprojects.com/witcher3map/v/" TargetMode="External"/><Relationship Id="rId72" Type="http://schemas.openxmlformats.org/officeDocument/2006/relationships/hyperlink" Target="http://www.tivaprojects.com/witcher3map/v/" TargetMode="External"/><Relationship Id="rId93" Type="http://schemas.openxmlformats.org/officeDocument/2006/relationships/hyperlink" Target="http://www.tivaprojects.com/witcher3map/v/" TargetMode="External"/><Relationship Id="rId98" Type="http://schemas.openxmlformats.org/officeDocument/2006/relationships/hyperlink" Target="http://www.tivaprojects.com/witcher3map/v/" TargetMode="External"/><Relationship Id="rId121" Type="http://schemas.openxmlformats.org/officeDocument/2006/relationships/hyperlink" Target="http://www.tivaprojects.com/witcher3map/k/" TargetMode="External"/><Relationship Id="rId142" Type="http://schemas.openxmlformats.org/officeDocument/2006/relationships/hyperlink" Target="http://www.tivaprojects.com/witcher3map/v/" TargetMode="External"/><Relationship Id="rId163" Type="http://schemas.openxmlformats.org/officeDocument/2006/relationships/hyperlink" Target="http://www.tivaprojects.com/witcher3map/s/" TargetMode="External"/><Relationship Id="rId3" Type="http://schemas.openxmlformats.org/officeDocument/2006/relationships/hyperlink" Target="http://www.tivaprojects.com/witcher3map/v/" TargetMode="External"/><Relationship Id="rId25" Type="http://schemas.openxmlformats.org/officeDocument/2006/relationships/hyperlink" Target="http://www.tivaprojects.com/witcher3map/v/" TargetMode="External"/><Relationship Id="rId46" Type="http://schemas.openxmlformats.org/officeDocument/2006/relationships/hyperlink" Target="http://www.tivaprojects.com/witcher3map/v/" TargetMode="External"/><Relationship Id="rId67" Type="http://schemas.openxmlformats.org/officeDocument/2006/relationships/hyperlink" Target="http://www.tivaprojects.com/witcher3map/v/" TargetMode="External"/><Relationship Id="rId116" Type="http://schemas.openxmlformats.org/officeDocument/2006/relationships/hyperlink" Target="http://www.tivaprojects.com/witcher3map/w/" TargetMode="External"/><Relationship Id="rId137" Type="http://schemas.openxmlformats.org/officeDocument/2006/relationships/hyperlink" Target="http://www.tivaprojects.com/witcher3map/v/" TargetMode="External"/><Relationship Id="rId158" Type="http://schemas.openxmlformats.org/officeDocument/2006/relationships/hyperlink" Target="http://www.tivaprojects.com/witcher3map/s/" TargetMode="External"/><Relationship Id="rId20" Type="http://schemas.openxmlformats.org/officeDocument/2006/relationships/hyperlink" Target="http://www.tivaprojects.com/witcher3map/v/" TargetMode="External"/><Relationship Id="rId41" Type="http://schemas.openxmlformats.org/officeDocument/2006/relationships/hyperlink" Target="http://www.tivaprojects.com/witcher3map/v/" TargetMode="External"/><Relationship Id="rId62" Type="http://schemas.openxmlformats.org/officeDocument/2006/relationships/hyperlink" Target="http://www.tivaprojects.com/witcher3map/v/" TargetMode="External"/><Relationship Id="rId83" Type="http://schemas.openxmlformats.org/officeDocument/2006/relationships/hyperlink" Target="http://www.tivaprojects.com/witcher3map/v/" TargetMode="External"/><Relationship Id="rId88" Type="http://schemas.openxmlformats.org/officeDocument/2006/relationships/hyperlink" Target="http://www.tivaprojects.com/witcher3map/v/" TargetMode="External"/><Relationship Id="rId111" Type="http://schemas.openxmlformats.org/officeDocument/2006/relationships/hyperlink" Target="http://www.tivaprojects.com/witcher3map/w/" TargetMode="External"/><Relationship Id="rId132" Type="http://schemas.openxmlformats.org/officeDocument/2006/relationships/hyperlink" Target="http://www.tivaprojects.com/witcher3map/v/" TargetMode="External"/><Relationship Id="rId153" Type="http://schemas.openxmlformats.org/officeDocument/2006/relationships/hyperlink" Target="http://www.tivaprojects.com/witcher3map/s/" TargetMode="External"/><Relationship Id="rId174" Type="http://schemas.openxmlformats.org/officeDocument/2006/relationships/hyperlink" Target="http://www.tivaprojects.com/witcher3map/s/" TargetMode="External"/><Relationship Id="rId179" Type="http://schemas.openxmlformats.org/officeDocument/2006/relationships/hyperlink" Target="http://www.tivaprojects.com/witcher3map/s/" TargetMode="External"/><Relationship Id="rId15" Type="http://schemas.openxmlformats.org/officeDocument/2006/relationships/hyperlink" Target="http://www.tivaprojects.com/witcher3map/v/" TargetMode="External"/><Relationship Id="rId36" Type="http://schemas.openxmlformats.org/officeDocument/2006/relationships/hyperlink" Target="http://www.tivaprojects.com/witcher3map/v/" TargetMode="External"/><Relationship Id="rId57" Type="http://schemas.openxmlformats.org/officeDocument/2006/relationships/hyperlink" Target="http://www.tivaprojects.com/witcher3map/s/" TargetMode="External"/><Relationship Id="rId106" Type="http://schemas.openxmlformats.org/officeDocument/2006/relationships/hyperlink" Target="http://www.tivaprojects.com/witcher3map/v/" TargetMode="External"/><Relationship Id="rId127" Type="http://schemas.openxmlformats.org/officeDocument/2006/relationships/hyperlink" Target="http://www.tivaprojects.com/witcher3map/v/" TargetMode="External"/><Relationship Id="rId10" Type="http://schemas.openxmlformats.org/officeDocument/2006/relationships/hyperlink" Target="http://www.tivaprojects.com/witcher3map/v/" TargetMode="External"/><Relationship Id="rId31" Type="http://schemas.openxmlformats.org/officeDocument/2006/relationships/hyperlink" Target="http://www.tivaprojects.com/witcher3map/v/" TargetMode="External"/><Relationship Id="rId52" Type="http://schemas.openxmlformats.org/officeDocument/2006/relationships/hyperlink" Target="http://www.tivaprojects.com/witcher3map/v/" TargetMode="External"/><Relationship Id="rId73" Type="http://schemas.openxmlformats.org/officeDocument/2006/relationships/hyperlink" Target="http://www.tivaprojects.com/witcher3map/v/" TargetMode="External"/><Relationship Id="rId78" Type="http://schemas.openxmlformats.org/officeDocument/2006/relationships/hyperlink" Target="http://www.tivaprojects.com/witcher3map/v/" TargetMode="External"/><Relationship Id="rId94" Type="http://schemas.openxmlformats.org/officeDocument/2006/relationships/hyperlink" Target="http://www.tivaprojects.com/witcher3map/v/" TargetMode="External"/><Relationship Id="rId99" Type="http://schemas.openxmlformats.org/officeDocument/2006/relationships/hyperlink" Target="http://www.tivaprojects.com/witcher3map/v/" TargetMode="External"/><Relationship Id="rId101" Type="http://schemas.openxmlformats.org/officeDocument/2006/relationships/hyperlink" Target="http://www.tivaprojects.com/witcher3map/v/" TargetMode="External"/><Relationship Id="rId122" Type="http://schemas.openxmlformats.org/officeDocument/2006/relationships/hyperlink" Target="http://www.tivaprojects.com/witcher3map/k/" TargetMode="External"/><Relationship Id="rId143" Type="http://schemas.openxmlformats.org/officeDocument/2006/relationships/hyperlink" Target="http://www.tivaprojects.com/witcher3map/v/" TargetMode="External"/><Relationship Id="rId148" Type="http://schemas.openxmlformats.org/officeDocument/2006/relationships/hyperlink" Target="http://www.tivaprojects.com/witcher3map/s/" TargetMode="External"/><Relationship Id="rId164" Type="http://schemas.openxmlformats.org/officeDocument/2006/relationships/hyperlink" Target="http://www.tivaprojects.com/witcher3map/s/" TargetMode="External"/><Relationship Id="rId169" Type="http://schemas.openxmlformats.org/officeDocument/2006/relationships/hyperlink" Target="http://www.tivaprojects.com/witcher3map/s/" TargetMode="External"/><Relationship Id="rId4" Type="http://schemas.openxmlformats.org/officeDocument/2006/relationships/hyperlink" Target="http://www.tivaprojects.com/witcher3map/v/" TargetMode="External"/><Relationship Id="rId9" Type="http://schemas.openxmlformats.org/officeDocument/2006/relationships/hyperlink" Target="http://www.tivaprojects.com/witcher3map/v/" TargetMode="External"/><Relationship Id="rId180" Type="http://schemas.openxmlformats.org/officeDocument/2006/relationships/hyperlink" Target="http://www.tivaprojects.com/witcher3map/s/" TargetMode="External"/><Relationship Id="rId26" Type="http://schemas.openxmlformats.org/officeDocument/2006/relationships/hyperlink" Target="http://www.tivaprojects.com/witcher3map/v/" TargetMode="External"/><Relationship Id="rId47" Type="http://schemas.openxmlformats.org/officeDocument/2006/relationships/hyperlink" Target="http://www.tivaprojects.com/witcher3map/v/" TargetMode="External"/><Relationship Id="rId68" Type="http://schemas.openxmlformats.org/officeDocument/2006/relationships/hyperlink" Target="http://www.tivaprojects.com/witcher3map/v/" TargetMode="External"/><Relationship Id="rId89" Type="http://schemas.openxmlformats.org/officeDocument/2006/relationships/hyperlink" Target="http://www.tivaprojects.com/witcher3map/v/" TargetMode="External"/><Relationship Id="rId112" Type="http://schemas.openxmlformats.org/officeDocument/2006/relationships/hyperlink" Target="http://www.tivaprojects.com/witcher3map/w/" TargetMode="External"/><Relationship Id="rId133" Type="http://schemas.openxmlformats.org/officeDocument/2006/relationships/hyperlink" Target="http://www.tivaprojects.com/witcher3map/v/" TargetMode="External"/><Relationship Id="rId154" Type="http://schemas.openxmlformats.org/officeDocument/2006/relationships/hyperlink" Target="http://www.tivaprojects.com/witcher3map/s/" TargetMode="External"/><Relationship Id="rId175" Type="http://schemas.openxmlformats.org/officeDocument/2006/relationships/hyperlink" Target="http://www.tivaprojects.com/witcher3map/s/" TargetMode="External"/><Relationship Id="rId16" Type="http://schemas.openxmlformats.org/officeDocument/2006/relationships/hyperlink" Target="http://www.tivaprojects.com/witcher3map/v/" TargetMode="External"/><Relationship Id="rId37" Type="http://schemas.openxmlformats.org/officeDocument/2006/relationships/hyperlink" Target="http://www.tivaprojects.com/witcher3map/v/" TargetMode="External"/><Relationship Id="rId58" Type="http://schemas.openxmlformats.org/officeDocument/2006/relationships/hyperlink" Target="http://www.tivaprojects.com/witcher3map/s/" TargetMode="External"/><Relationship Id="rId79" Type="http://schemas.openxmlformats.org/officeDocument/2006/relationships/hyperlink" Target="http://www.tivaprojects.com/witcher3map/v/" TargetMode="External"/><Relationship Id="rId102" Type="http://schemas.openxmlformats.org/officeDocument/2006/relationships/hyperlink" Target="http://www.tivaprojects.com/witcher3map/v/" TargetMode="External"/><Relationship Id="rId123" Type="http://schemas.openxmlformats.org/officeDocument/2006/relationships/hyperlink" Target="http://www.tivaprojects.com/witcher3map/k/" TargetMode="External"/><Relationship Id="rId144" Type="http://schemas.openxmlformats.org/officeDocument/2006/relationships/hyperlink" Target="http://www.tivaprojects.com/witcher3map/s/" TargetMode="External"/><Relationship Id="rId90" Type="http://schemas.openxmlformats.org/officeDocument/2006/relationships/hyperlink" Target="http://www.tivaprojects.com/witcher3map/v/" TargetMode="External"/><Relationship Id="rId165" Type="http://schemas.openxmlformats.org/officeDocument/2006/relationships/hyperlink" Target="http://www.tivaprojects.com/witcher3map/s/" TargetMode="External"/><Relationship Id="rId27" Type="http://schemas.openxmlformats.org/officeDocument/2006/relationships/hyperlink" Target="http://www.tivaprojects.com/witcher3map/v/" TargetMode="External"/><Relationship Id="rId48" Type="http://schemas.openxmlformats.org/officeDocument/2006/relationships/hyperlink" Target="http://www.tivaprojects.com/witcher3map/v/" TargetMode="External"/><Relationship Id="rId69" Type="http://schemas.openxmlformats.org/officeDocument/2006/relationships/hyperlink" Target="http://www.tivaprojects.com/witcher3map/v/" TargetMode="External"/><Relationship Id="rId113" Type="http://schemas.openxmlformats.org/officeDocument/2006/relationships/hyperlink" Target="http://www.tivaprojects.com/witcher3map/w/" TargetMode="External"/><Relationship Id="rId134" Type="http://schemas.openxmlformats.org/officeDocument/2006/relationships/hyperlink" Target="http://www.tivaprojects.com/witcher3map/v/" TargetMode="External"/><Relationship Id="rId80" Type="http://schemas.openxmlformats.org/officeDocument/2006/relationships/hyperlink" Target="http://www.tivaprojects.com/witcher3map/v/" TargetMode="External"/><Relationship Id="rId155" Type="http://schemas.openxmlformats.org/officeDocument/2006/relationships/hyperlink" Target="http://www.tivaprojects.com/witcher3map/s/" TargetMode="External"/><Relationship Id="rId176" Type="http://schemas.openxmlformats.org/officeDocument/2006/relationships/hyperlink" Target="http://www.tivaprojects.com/witcher3map/s/" TargetMode="External"/><Relationship Id="rId17" Type="http://schemas.openxmlformats.org/officeDocument/2006/relationships/hyperlink" Target="http://www.tivaprojects.com/witcher3map/v/" TargetMode="External"/><Relationship Id="rId38" Type="http://schemas.openxmlformats.org/officeDocument/2006/relationships/hyperlink" Target="http://www.tivaprojects.com/witcher3map/v/" TargetMode="External"/><Relationship Id="rId59" Type="http://schemas.openxmlformats.org/officeDocument/2006/relationships/hyperlink" Target="http://www.tivaprojects.com/witcher3map/s/" TargetMode="External"/><Relationship Id="rId103" Type="http://schemas.openxmlformats.org/officeDocument/2006/relationships/hyperlink" Target="http://www.tivaprojects.com/witcher3map/v/" TargetMode="External"/><Relationship Id="rId124" Type="http://schemas.openxmlformats.org/officeDocument/2006/relationships/hyperlink" Target="http://www.tivaprojects.com/witcher3map/k/" TargetMode="External"/><Relationship Id="rId70" Type="http://schemas.openxmlformats.org/officeDocument/2006/relationships/hyperlink" Target="http://www.tivaprojects.com/witcher3map/v/" TargetMode="External"/><Relationship Id="rId91" Type="http://schemas.openxmlformats.org/officeDocument/2006/relationships/hyperlink" Target="http://www.tivaprojects.com/witcher3map/v/" TargetMode="External"/><Relationship Id="rId145" Type="http://schemas.openxmlformats.org/officeDocument/2006/relationships/hyperlink" Target="http://www.tivaprojects.com/witcher3map/s/" TargetMode="External"/><Relationship Id="rId166" Type="http://schemas.openxmlformats.org/officeDocument/2006/relationships/hyperlink" Target="http://www.tivaprojects.com/witcher3map/s/" TargetMode="External"/><Relationship Id="rId1" Type="http://schemas.openxmlformats.org/officeDocument/2006/relationships/hyperlink" Target="http://www.tivaprojects.com/witcher3map/v/" TargetMode="External"/><Relationship Id="rId28" Type="http://schemas.openxmlformats.org/officeDocument/2006/relationships/hyperlink" Target="http://www.tivaprojects.com/witcher3map/v/" TargetMode="External"/><Relationship Id="rId49" Type="http://schemas.openxmlformats.org/officeDocument/2006/relationships/hyperlink" Target="http://www.tivaprojects.com/witcher3map/v/" TargetMode="External"/><Relationship Id="rId114" Type="http://schemas.openxmlformats.org/officeDocument/2006/relationships/hyperlink" Target="http://www.tivaprojects.com/witcher3map/w/"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youtube.com/watch?v=swrtyZZjtk0"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usgamer.net/articles/the-witcher-3-hearts-of-stone-secondary-quest-guide" TargetMode="External"/><Relationship Id="rId13" Type="http://schemas.openxmlformats.org/officeDocument/2006/relationships/hyperlink" Target="https://www.youtube.com/channel/UCwxlgYFD2LRxmTtB4lph6Dg/search?query=witcher+blood+wine" TargetMode="External"/><Relationship Id="rId18" Type="http://schemas.openxmlformats.org/officeDocument/2006/relationships/hyperlink" Target="http://www.gosunoob.com/witcher-3/best-armor/" TargetMode="External"/><Relationship Id="rId3" Type="http://schemas.openxmlformats.org/officeDocument/2006/relationships/hyperlink" Target="http://guides.gamepressure.com/thewitcher3/guide.asp?ID=32147" TargetMode="External"/><Relationship Id="rId21" Type="http://schemas.openxmlformats.org/officeDocument/2006/relationships/hyperlink" Target="http://gwentcards.com/checklist" TargetMode="External"/><Relationship Id="rId7" Type="http://schemas.openxmlformats.org/officeDocument/2006/relationships/hyperlink" Target="https://www.primagames.com/games/witcher-3/coverage/witcher-3-wild-hunt-walkthrough-and-collectibles" TargetMode="External"/><Relationship Id="rId12" Type="http://schemas.openxmlformats.org/officeDocument/2006/relationships/hyperlink" Target="http://www.eurogamer.net/articles/2016-05-31-the-witcher-3-blood-and-wine-guide-4050" TargetMode="External"/><Relationship Id="rId17" Type="http://schemas.openxmlformats.org/officeDocument/2006/relationships/hyperlink" Target="http://guides.gamepressure.com/thewitcher3/" TargetMode="External"/><Relationship Id="rId25" Type="http://schemas.openxmlformats.org/officeDocument/2006/relationships/hyperlink" Target="http://forums.cdprojektred.com/forum/en/the-witcher-series/the-witcher-3-wild-hunt/story-locations-and-characters-discussion-spoilers/62713-well-hidden-details-in-quests-or-locations-you-can-miss-easily" TargetMode="External"/><Relationship Id="rId2" Type="http://schemas.openxmlformats.org/officeDocument/2006/relationships/hyperlink" Target="http://www.ign.com/wikis/the-witcher-3-wild-hunt/Walkthrough" TargetMode="External"/><Relationship Id="rId16" Type="http://schemas.openxmlformats.org/officeDocument/2006/relationships/hyperlink" Target="https://witcher3map.com/" TargetMode="External"/><Relationship Id="rId20" Type="http://schemas.openxmlformats.org/officeDocument/2006/relationships/hyperlink" Target="http://gwent-cards.com/" TargetMode="External"/><Relationship Id="rId1" Type="http://schemas.openxmlformats.org/officeDocument/2006/relationships/hyperlink" Target="http://witcher.wikia.com/wiki/The_Witcher_3:_Wild_Hunt_-_Guide_to_Main_Quests" TargetMode="External"/><Relationship Id="rId6" Type="http://schemas.openxmlformats.org/officeDocument/2006/relationships/hyperlink" Target="http://www.eurogamer.net/articles/2015-05-18-the-witcher-3-walkthrough-3696" TargetMode="External"/><Relationship Id="rId11" Type="http://schemas.openxmlformats.org/officeDocument/2006/relationships/hyperlink" Target="http://www.gamersheroes.com/category/game-guides/the-witcher-3-wild-hunt-guides/" TargetMode="External"/><Relationship Id="rId24" Type="http://schemas.openxmlformats.org/officeDocument/2006/relationships/hyperlink" Target="http://www.tivaprojects.com/witcher3map/" TargetMode="External"/><Relationship Id="rId5" Type="http://schemas.openxmlformats.org/officeDocument/2006/relationships/hyperlink" Target="http://www.gamerguides.com/witcher3/" TargetMode="External"/><Relationship Id="rId15" Type="http://schemas.openxmlformats.org/officeDocument/2006/relationships/hyperlink" Target="https://docs.google.com/spreadsheets/d/10IqES1G1RDV2y-imL_h9B_c0N8uU_xr-9qynRNboke4/edit?usp=sharing" TargetMode="External"/><Relationship Id="rId23" Type="http://schemas.openxmlformats.org/officeDocument/2006/relationships/hyperlink" Target="http://www.playstationtrophies.org/game/the-witcher-3-wild-hunt/trophies/" TargetMode="External"/><Relationship Id="rId10" Type="http://schemas.openxmlformats.org/officeDocument/2006/relationships/hyperlink" Target="http://guides.gamepressure.com/thewitcher3bloodandwine/" TargetMode="External"/><Relationship Id="rId19" Type="http://schemas.openxmlformats.org/officeDocument/2006/relationships/hyperlink" Target="http://gwent.gamepedia.com/Gwent_Wiki" TargetMode="External"/><Relationship Id="rId4" Type="http://schemas.openxmlformats.org/officeDocument/2006/relationships/hyperlink" Target="http://www.gosunoob.com/witcher-3/witcher-3-quests/" TargetMode="External"/><Relationship Id="rId9" Type="http://schemas.openxmlformats.org/officeDocument/2006/relationships/hyperlink" Target="https://www.vg247.com/2016/05/31/the-witcher-3-blood-and-wine-guide-walkthrough-pc-ps4-xbox-one/" TargetMode="External"/><Relationship Id="rId14" Type="http://schemas.openxmlformats.org/officeDocument/2006/relationships/hyperlink" Target="https://docs.google.com/spreadsheets/d/1MTbfxSDQ2zuzv4ZA7DWmR6FtwzNY5QoMEvii1KVH0dI/edit" TargetMode="External"/><Relationship Id="rId22" Type="http://schemas.openxmlformats.org/officeDocument/2006/relationships/hyperlink" Target="http://www.gosunoob.com/witcher-3/blood-and-wine-gwent-cards/"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4"/>
  <sheetViews>
    <sheetView zoomScale="85" zoomScaleNormal="85" workbookViewId="0">
      <pane xSplit="1" ySplit="1" topLeftCell="B431" activePane="bottomRight" state="frozen"/>
      <selection pane="topRight" activeCell="B1" sqref="B1"/>
      <selection pane="bottomLeft" activeCell="A2" sqref="A2"/>
      <selection pane="bottomRight" activeCell="O4" sqref="O4"/>
    </sheetView>
  </sheetViews>
  <sheetFormatPr baseColWidth="10" defaultColWidth="17.28515625" defaultRowHeight="15" customHeight="1"/>
  <cols>
    <col min="1" max="1" width="60.140625" style="46" customWidth="1"/>
    <col min="2" max="2" width="5.7109375" style="46" customWidth="1"/>
    <col min="3" max="4" width="7.7109375" style="46" customWidth="1"/>
    <col min="5" max="6" width="23.5703125" style="46" customWidth="1"/>
    <col min="7" max="7" width="14" style="46" customWidth="1"/>
    <col min="8" max="8" width="16.42578125" style="46" customWidth="1"/>
    <col min="9" max="9" width="30" style="46" customWidth="1"/>
    <col min="10" max="10" width="11.42578125" style="63" customWidth="1"/>
    <col min="11" max="11" width="2.85546875" style="46" hidden="1" customWidth="1"/>
    <col min="12" max="12" width="16.28515625" style="46" customWidth="1"/>
    <col min="13" max="13" width="38.42578125" style="46" customWidth="1"/>
    <col min="14" max="14" width="21.7109375" style="46" customWidth="1"/>
    <col min="15" max="15" width="6.7109375" style="46" customWidth="1"/>
    <col min="16" max="16" width="20.5703125" style="46" customWidth="1"/>
    <col min="17" max="17" width="8.7109375" style="46" customWidth="1"/>
    <col min="18" max="16384" width="17.28515625" style="46"/>
  </cols>
  <sheetData>
    <row r="1" spans="1:17" ht="15" customHeight="1">
      <c r="A1" s="42" t="str">
        <f>"QUEST NAME (current number: " &amp; COUNTIFS($N:$N,"*",$B:$B,"OK")+3 &amp;")"</f>
        <v>QUEST NAME (current number: 3)</v>
      </c>
      <c r="B1" s="42" t="s">
        <v>0</v>
      </c>
      <c r="C1" s="44" t="s">
        <v>2</v>
      </c>
      <c r="D1" s="44" t="s">
        <v>3</v>
      </c>
      <c r="E1" s="43" t="s">
        <v>4</v>
      </c>
      <c r="F1" s="42" t="s">
        <v>5</v>
      </c>
      <c r="G1" s="44" t="s">
        <v>6</v>
      </c>
      <c r="H1" s="45" t="s">
        <v>7</v>
      </c>
      <c r="I1" s="43" t="s">
        <v>8</v>
      </c>
      <c r="J1" s="43" t="s">
        <v>1779</v>
      </c>
      <c r="K1" s="43"/>
      <c r="L1" s="42" t="s">
        <v>9</v>
      </c>
      <c r="M1" s="42" t="s">
        <v>10</v>
      </c>
      <c r="N1" s="42" t="s">
        <v>11</v>
      </c>
      <c r="O1" s="43" t="s">
        <v>1</v>
      </c>
      <c r="P1" s="43" t="s">
        <v>12</v>
      </c>
      <c r="Q1" s="49"/>
    </row>
    <row r="2" spans="1:17" ht="15" customHeight="1">
      <c r="A2" s="47" t="s">
        <v>13</v>
      </c>
      <c r="B2" s="47"/>
      <c r="C2" s="48">
        <v>15</v>
      </c>
      <c r="D2" s="48">
        <f t="shared" ref="D2:D10" si="0">IF(($F$451+C2)&lt;100, $F$451+C2, 100)</f>
        <v>69</v>
      </c>
      <c r="E2" s="47" t="s">
        <v>14</v>
      </c>
      <c r="F2" s="47" t="s">
        <v>15</v>
      </c>
      <c r="G2" s="49" t="s">
        <v>16</v>
      </c>
      <c r="H2" s="49" t="s">
        <v>17</v>
      </c>
      <c r="I2" s="50" t="s">
        <v>18</v>
      </c>
      <c r="J2" s="62" t="s">
        <v>1755</v>
      </c>
      <c r="K2" s="47"/>
      <c r="L2" s="47"/>
      <c r="M2" s="46" t="s">
        <v>19</v>
      </c>
      <c r="N2" s="47" t="s">
        <v>20</v>
      </c>
      <c r="O2" s="47">
        <v>273</v>
      </c>
      <c r="P2" s="47"/>
      <c r="Q2" s="47"/>
    </row>
    <row r="3" spans="1:17" ht="15" customHeight="1">
      <c r="A3" s="47" t="s">
        <v>285</v>
      </c>
      <c r="B3" s="47"/>
      <c r="C3" s="48">
        <v>11</v>
      </c>
      <c r="D3" s="48">
        <f t="shared" si="0"/>
        <v>65</v>
      </c>
      <c r="E3" s="47" t="s">
        <v>14</v>
      </c>
      <c r="F3" s="47" t="s">
        <v>15</v>
      </c>
      <c r="G3" s="49" t="s">
        <v>29</v>
      </c>
      <c r="H3" s="49" t="s">
        <v>269</v>
      </c>
      <c r="I3" s="50" t="s">
        <v>286</v>
      </c>
      <c r="J3" s="62" t="s">
        <v>1662</v>
      </c>
      <c r="K3" s="47" t="s">
        <v>1659</v>
      </c>
      <c r="L3" s="47" t="s">
        <v>67</v>
      </c>
      <c r="N3" s="47" t="s">
        <v>20</v>
      </c>
      <c r="O3" s="47">
        <v>138</v>
      </c>
      <c r="P3" s="47"/>
      <c r="Q3" s="47"/>
    </row>
    <row r="4" spans="1:17" ht="15" customHeight="1">
      <c r="A4" s="47" t="s">
        <v>299</v>
      </c>
      <c r="B4" s="47"/>
      <c r="C4" s="48">
        <v>18</v>
      </c>
      <c r="D4" s="48">
        <f t="shared" si="0"/>
        <v>72</v>
      </c>
      <c r="E4" s="47" t="s">
        <v>40</v>
      </c>
      <c r="F4" s="47" t="s">
        <v>97</v>
      </c>
      <c r="G4" s="49" t="s">
        <v>29</v>
      </c>
      <c r="H4" s="49" t="s">
        <v>55</v>
      </c>
      <c r="I4" s="47" t="s">
        <v>300</v>
      </c>
      <c r="J4" s="62" t="s">
        <v>1723</v>
      </c>
      <c r="K4" s="47"/>
      <c r="L4" s="47"/>
      <c r="M4" s="46" t="s">
        <v>301</v>
      </c>
      <c r="N4" s="47" t="s">
        <v>20</v>
      </c>
      <c r="O4" s="47">
        <v>82</v>
      </c>
      <c r="P4" s="47"/>
      <c r="Q4" s="47"/>
    </row>
    <row r="5" spans="1:17" ht="15" customHeight="1">
      <c r="A5" s="47" t="s">
        <v>32</v>
      </c>
      <c r="B5" s="47"/>
      <c r="C5" s="48">
        <v>12</v>
      </c>
      <c r="D5" s="48">
        <f t="shared" si="0"/>
        <v>66</v>
      </c>
      <c r="E5" s="47" t="s">
        <v>14</v>
      </c>
      <c r="F5" s="47" t="s">
        <v>33</v>
      </c>
      <c r="G5" s="49" t="s">
        <v>34</v>
      </c>
      <c r="H5" s="49" t="s">
        <v>35</v>
      </c>
      <c r="I5" s="47" t="s">
        <v>36</v>
      </c>
      <c r="J5" s="62" t="s">
        <v>1603</v>
      </c>
      <c r="K5" s="47"/>
      <c r="L5" s="47" t="s">
        <v>37</v>
      </c>
      <c r="M5" s="46" t="s">
        <v>38</v>
      </c>
      <c r="N5" s="47" t="s">
        <v>20</v>
      </c>
      <c r="O5" s="47">
        <v>166</v>
      </c>
      <c r="P5" s="47"/>
      <c r="Q5" s="47"/>
    </row>
    <row r="6" spans="1:17" ht="15" customHeight="1">
      <c r="A6" s="47" t="s">
        <v>46</v>
      </c>
      <c r="B6" s="47"/>
      <c r="C6" s="48">
        <v>14</v>
      </c>
      <c r="D6" s="48">
        <f t="shared" si="0"/>
        <v>68</v>
      </c>
      <c r="E6" s="47" t="s">
        <v>14</v>
      </c>
      <c r="F6" s="47" t="s">
        <v>47</v>
      </c>
      <c r="G6" s="49" t="s">
        <v>34</v>
      </c>
      <c r="H6" s="49" t="s">
        <v>35</v>
      </c>
      <c r="I6" s="47" t="s">
        <v>48</v>
      </c>
      <c r="J6" s="62" t="s">
        <v>1604</v>
      </c>
      <c r="K6" s="47"/>
      <c r="L6" s="47" t="s">
        <v>37</v>
      </c>
      <c r="M6" s="46" t="s">
        <v>49</v>
      </c>
      <c r="N6" s="47" t="s">
        <v>20</v>
      </c>
      <c r="O6" s="47">
        <v>236</v>
      </c>
      <c r="P6" s="47"/>
      <c r="Q6" s="47"/>
    </row>
    <row r="7" spans="1:17" ht="15" customHeight="1">
      <c r="A7" s="47" t="s">
        <v>315</v>
      </c>
      <c r="C7" s="48">
        <v>5</v>
      </c>
      <c r="D7" s="48">
        <f t="shared" si="0"/>
        <v>59</v>
      </c>
      <c r="E7" s="47" t="s">
        <v>14</v>
      </c>
      <c r="F7" s="47" t="s">
        <v>15</v>
      </c>
      <c r="G7" s="49" t="s">
        <v>29</v>
      </c>
      <c r="H7" s="49" t="s">
        <v>55</v>
      </c>
      <c r="I7" s="47" t="s">
        <v>86</v>
      </c>
      <c r="J7" s="62" t="s">
        <v>1680</v>
      </c>
      <c r="K7" s="47" t="s">
        <v>1659</v>
      </c>
      <c r="L7" s="47" t="s">
        <v>67</v>
      </c>
      <c r="M7" s="46" t="s">
        <v>316</v>
      </c>
      <c r="N7" s="47" t="s">
        <v>20</v>
      </c>
      <c r="O7" s="47">
        <v>61</v>
      </c>
      <c r="P7" s="47"/>
      <c r="Q7" s="47"/>
    </row>
    <row r="8" spans="1:17" ht="15" customHeight="1">
      <c r="A8" s="47" t="s">
        <v>53</v>
      </c>
      <c r="B8" s="47"/>
      <c r="C8" s="48">
        <v>6</v>
      </c>
      <c r="D8" s="48">
        <f t="shared" si="0"/>
        <v>60</v>
      </c>
      <c r="E8" s="47" t="s">
        <v>14</v>
      </c>
      <c r="F8" s="47" t="s">
        <v>54</v>
      </c>
      <c r="G8" s="49" t="s">
        <v>29</v>
      </c>
      <c r="H8" s="49" t="s">
        <v>55</v>
      </c>
      <c r="I8" s="47" t="s">
        <v>55</v>
      </c>
      <c r="J8" s="62" t="s">
        <v>1605</v>
      </c>
      <c r="K8" s="47"/>
      <c r="L8" s="47" t="s">
        <v>37</v>
      </c>
      <c r="M8" s="46" t="s">
        <v>56</v>
      </c>
      <c r="N8" s="47" t="s">
        <v>20</v>
      </c>
      <c r="O8" s="47">
        <v>50</v>
      </c>
      <c r="P8" s="47"/>
      <c r="Q8" s="47"/>
    </row>
    <row r="9" spans="1:17" ht="15" customHeight="1">
      <c r="A9" s="47" t="s">
        <v>57</v>
      </c>
      <c r="B9" s="47"/>
      <c r="C9" s="48">
        <v>9</v>
      </c>
      <c r="D9" s="48">
        <f t="shared" si="0"/>
        <v>63</v>
      </c>
      <c r="E9" s="47" t="s">
        <v>58</v>
      </c>
      <c r="F9" s="47" t="s">
        <v>23</v>
      </c>
      <c r="G9" s="49" t="s">
        <v>34</v>
      </c>
      <c r="H9" s="49" t="s">
        <v>59</v>
      </c>
      <c r="I9" s="47" t="s">
        <v>25</v>
      </c>
      <c r="J9" s="63" t="s">
        <v>1646</v>
      </c>
      <c r="K9" s="47"/>
      <c r="L9" s="47"/>
      <c r="N9" s="47" t="s">
        <v>20</v>
      </c>
      <c r="O9" s="47">
        <v>127</v>
      </c>
      <c r="P9" s="47"/>
      <c r="Q9" s="47"/>
    </row>
    <row r="10" spans="1:17" ht="15" customHeight="1">
      <c r="A10" s="47" t="s">
        <v>60</v>
      </c>
      <c r="B10" s="47"/>
      <c r="C10" s="48">
        <v>20</v>
      </c>
      <c r="D10" s="48">
        <f t="shared" si="0"/>
        <v>74</v>
      </c>
      <c r="E10" s="47" t="s">
        <v>14</v>
      </c>
      <c r="F10" s="47" t="s">
        <v>15</v>
      </c>
      <c r="G10" s="49" t="s">
        <v>34</v>
      </c>
      <c r="H10" s="49" t="s">
        <v>35</v>
      </c>
      <c r="I10" s="47" t="s">
        <v>36</v>
      </c>
      <c r="J10" s="62" t="s">
        <v>1696</v>
      </c>
      <c r="K10" s="47" t="s">
        <v>1659</v>
      </c>
      <c r="L10" s="47" t="s">
        <v>61</v>
      </c>
      <c r="M10" s="46" t="s">
        <v>62</v>
      </c>
      <c r="N10" s="47" t="s">
        <v>20</v>
      </c>
      <c r="O10" s="47">
        <v>122</v>
      </c>
      <c r="P10" s="47"/>
      <c r="Q10" s="47"/>
    </row>
    <row r="11" spans="1:17" ht="15" customHeight="1">
      <c r="A11" s="47" t="s">
        <v>63</v>
      </c>
      <c r="B11" s="47"/>
      <c r="C11" s="48" t="s">
        <v>22</v>
      </c>
      <c r="D11" s="48" t="s">
        <v>22</v>
      </c>
      <c r="E11" s="47" t="s">
        <v>14</v>
      </c>
      <c r="F11" s="47" t="s">
        <v>33</v>
      </c>
      <c r="G11" s="49" t="s">
        <v>34</v>
      </c>
      <c r="H11" s="49" t="s">
        <v>35</v>
      </c>
      <c r="I11" s="47" t="s">
        <v>36</v>
      </c>
      <c r="J11" s="62" t="s">
        <v>1613</v>
      </c>
      <c r="K11" s="47"/>
      <c r="L11" s="47" t="s">
        <v>61</v>
      </c>
      <c r="M11" s="46" t="s">
        <v>1574</v>
      </c>
      <c r="N11" s="47" t="s">
        <v>20</v>
      </c>
      <c r="O11" s="47"/>
      <c r="P11" s="47"/>
      <c r="Q11" s="47"/>
    </row>
    <row r="12" spans="1:17" ht="15" customHeight="1">
      <c r="A12" s="47" t="s">
        <v>64</v>
      </c>
      <c r="B12" s="47"/>
      <c r="C12" s="48" t="s">
        <v>22</v>
      </c>
      <c r="D12" s="48" t="s">
        <v>22</v>
      </c>
      <c r="E12" s="47" t="s">
        <v>14</v>
      </c>
      <c r="F12" s="47" t="s">
        <v>33</v>
      </c>
      <c r="G12" s="49" t="s">
        <v>65</v>
      </c>
      <c r="H12" s="49" t="s">
        <v>65</v>
      </c>
      <c r="I12" s="47" t="s">
        <v>66</v>
      </c>
      <c r="J12" s="62" t="s">
        <v>1704</v>
      </c>
      <c r="K12" s="47"/>
      <c r="L12" s="47" t="s">
        <v>67</v>
      </c>
      <c r="N12" s="47" t="s">
        <v>20</v>
      </c>
      <c r="O12" s="47">
        <v>4</v>
      </c>
      <c r="P12" s="47"/>
      <c r="Q12" s="47"/>
    </row>
    <row r="13" spans="1:17" ht="15" customHeight="1">
      <c r="A13" s="47" t="s">
        <v>68</v>
      </c>
      <c r="B13" s="47"/>
      <c r="C13" s="48">
        <v>7</v>
      </c>
      <c r="D13" s="48">
        <f>IF(($F$451+C13)&lt;100, $F$451+C13, 100)</f>
        <v>61</v>
      </c>
      <c r="E13" s="47" t="s">
        <v>14</v>
      </c>
      <c r="F13" s="47" t="s">
        <v>33</v>
      </c>
      <c r="G13" s="49" t="s">
        <v>29</v>
      </c>
      <c r="H13" s="49" t="s">
        <v>55</v>
      </c>
      <c r="I13" s="47" t="s">
        <v>69</v>
      </c>
      <c r="J13" s="62" t="s">
        <v>1682</v>
      </c>
      <c r="K13" s="47" t="s">
        <v>1659</v>
      </c>
      <c r="L13" s="47"/>
      <c r="M13" s="46" t="s">
        <v>70</v>
      </c>
      <c r="N13" s="47" t="s">
        <v>20</v>
      </c>
      <c r="O13" s="47">
        <v>53</v>
      </c>
      <c r="P13" s="47"/>
      <c r="Q13" s="47"/>
    </row>
    <row r="14" spans="1:17" ht="15" customHeight="1">
      <c r="A14" s="47" t="s">
        <v>71</v>
      </c>
      <c r="B14" s="47"/>
      <c r="C14" s="48">
        <v>12</v>
      </c>
      <c r="D14" s="48">
        <f>IF(($F$451+C14)&lt;100, $F$451+C14, 100)</f>
        <v>66</v>
      </c>
      <c r="E14" s="47" t="s">
        <v>14</v>
      </c>
      <c r="F14" s="50" t="s">
        <v>28</v>
      </c>
      <c r="G14" s="49" t="s">
        <v>16</v>
      </c>
      <c r="H14" s="49" t="s">
        <v>17</v>
      </c>
      <c r="I14" s="47" t="s">
        <v>17</v>
      </c>
      <c r="J14" s="63" t="s">
        <v>1646</v>
      </c>
      <c r="K14" s="47"/>
      <c r="L14" s="47"/>
      <c r="N14" s="47" t="s">
        <v>20</v>
      </c>
      <c r="O14" s="47">
        <v>194</v>
      </c>
      <c r="P14" s="47"/>
      <c r="Q14" s="47"/>
    </row>
    <row r="15" spans="1:17" ht="15" customHeight="1">
      <c r="A15" s="47" t="s">
        <v>77</v>
      </c>
      <c r="B15" s="47"/>
      <c r="C15" s="48">
        <v>12</v>
      </c>
      <c r="D15" s="48">
        <f>IF(($F$451+C15)&lt;100, $F$451+C15, 100)</f>
        <v>66</v>
      </c>
      <c r="E15" s="47" t="s">
        <v>14</v>
      </c>
      <c r="F15" s="47" t="s">
        <v>33</v>
      </c>
      <c r="G15" s="49" t="s">
        <v>34</v>
      </c>
      <c r="H15" s="49" t="s">
        <v>35</v>
      </c>
      <c r="I15" s="47" t="s">
        <v>78</v>
      </c>
      <c r="J15" s="62" t="s">
        <v>1606</v>
      </c>
      <c r="K15" s="47"/>
      <c r="L15" s="47" t="s">
        <v>37</v>
      </c>
      <c r="M15" s="46" t="s">
        <v>79</v>
      </c>
      <c r="N15" s="47" t="s">
        <v>20</v>
      </c>
      <c r="O15" s="47">
        <v>173</v>
      </c>
      <c r="P15" s="47"/>
      <c r="Q15" s="47"/>
    </row>
    <row r="16" spans="1:17" ht="15" customHeight="1">
      <c r="A16" s="47" t="s">
        <v>83</v>
      </c>
      <c r="B16" s="47"/>
      <c r="C16" s="48" t="s">
        <v>22</v>
      </c>
      <c r="D16" s="48" t="s">
        <v>22</v>
      </c>
      <c r="E16" s="47" t="s">
        <v>14</v>
      </c>
      <c r="F16" s="47" t="s">
        <v>23</v>
      </c>
      <c r="G16" s="49" t="s">
        <v>16</v>
      </c>
      <c r="H16" s="49" t="s">
        <v>24</v>
      </c>
      <c r="I16" s="47" t="s">
        <v>25</v>
      </c>
      <c r="J16" s="63" t="s">
        <v>1646</v>
      </c>
      <c r="K16" s="47"/>
      <c r="L16" s="47"/>
      <c r="N16" s="47" t="s">
        <v>20</v>
      </c>
      <c r="O16" s="47">
        <v>210</v>
      </c>
      <c r="P16" s="47"/>
      <c r="Q16" s="47"/>
    </row>
    <row r="17" spans="1:17" ht="15" customHeight="1">
      <c r="A17" s="47" t="s">
        <v>329</v>
      </c>
      <c r="B17" s="47"/>
      <c r="C17" s="48">
        <v>28</v>
      </c>
      <c r="D17" s="48">
        <f t="shared" ref="D17:D26" si="1">IF(($F$451+C17)&lt;100, $F$451+C17, 100)</f>
        <v>82</v>
      </c>
      <c r="E17" s="47" t="s">
        <v>40</v>
      </c>
      <c r="F17" s="47" t="s">
        <v>97</v>
      </c>
      <c r="G17" s="49" t="s">
        <v>29</v>
      </c>
      <c r="H17" s="49" t="s">
        <v>119</v>
      </c>
      <c r="I17" s="47" t="s">
        <v>330</v>
      </c>
      <c r="J17" s="62" t="s">
        <v>1724</v>
      </c>
      <c r="K17" s="47"/>
      <c r="L17" s="47"/>
      <c r="M17" s="46" t="s">
        <v>331</v>
      </c>
      <c r="N17" s="47" t="s">
        <v>20</v>
      </c>
      <c r="O17" s="47">
        <v>156</v>
      </c>
      <c r="P17" s="47"/>
      <c r="Q17" s="47"/>
    </row>
    <row r="18" spans="1:17" ht="15" customHeight="1">
      <c r="A18" s="47" t="s">
        <v>88</v>
      </c>
      <c r="B18" s="47"/>
      <c r="C18" s="48">
        <v>13</v>
      </c>
      <c r="D18" s="48">
        <f t="shared" si="1"/>
        <v>67</v>
      </c>
      <c r="E18" s="47" t="s">
        <v>58</v>
      </c>
      <c r="F18" s="47" t="s">
        <v>23</v>
      </c>
      <c r="G18" s="49" t="s">
        <v>34</v>
      </c>
      <c r="H18" s="49" t="s">
        <v>35</v>
      </c>
      <c r="I18" s="47" t="s">
        <v>89</v>
      </c>
      <c r="J18" s="63" t="s">
        <v>1646</v>
      </c>
      <c r="K18" s="47"/>
      <c r="L18" s="47"/>
      <c r="N18" s="47" t="s">
        <v>20</v>
      </c>
      <c r="O18" s="47">
        <v>130</v>
      </c>
      <c r="P18" s="47"/>
      <c r="Q18" s="47"/>
    </row>
    <row r="19" spans="1:17" ht="15" customHeight="1">
      <c r="A19" s="47" t="s">
        <v>94</v>
      </c>
      <c r="B19" s="47"/>
      <c r="C19" s="48">
        <v>5</v>
      </c>
      <c r="D19" s="48">
        <f t="shared" si="1"/>
        <v>59</v>
      </c>
      <c r="E19" s="47" t="s">
        <v>58</v>
      </c>
      <c r="F19" s="47" t="s">
        <v>23</v>
      </c>
      <c r="G19" s="49" t="s">
        <v>29</v>
      </c>
      <c r="H19" s="49" t="s">
        <v>85</v>
      </c>
      <c r="I19" s="47" t="s">
        <v>95</v>
      </c>
      <c r="J19" s="63" t="s">
        <v>1646</v>
      </c>
      <c r="K19" s="47"/>
      <c r="L19" s="47"/>
      <c r="N19" s="47" t="s">
        <v>20</v>
      </c>
      <c r="O19" s="47">
        <v>31</v>
      </c>
      <c r="P19" s="47"/>
      <c r="Q19" s="47"/>
    </row>
    <row r="20" spans="1:17" ht="15" customHeight="1">
      <c r="A20" s="47" t="s">
        <v>100</v>
      </c>
      <c r="B20" s="47"/>
      <c r="C20" s="48">
        <v>13</v>
      </c>
      <c r="D20" s="48">
        <f t="shared" si="1"/>
        <v>67</v>
      </c>
      <c r="E20" s="47" t="s">
        <v>14</v>
      </c>
      <c r="F20" s="47" t="s">
        <v>15</v>
      </c>
      <c r="G20" s="49" t="s">
        <v>34</v>
      </c>
      <c r="H20" s="49" t="s">
        <v>35</v>
      </c>
      <c r="I20" s="47" t="s">
        <v>78</v>
      </c>
      <c r="J20" s="62" t="s">
        <v>1607</v>
      </c>
      <c r="K20" s="47"/>
      <c r="L20" s="47"/>
      <c r="M20" s="46" t="s">
        <v>101</v>
      </c>
      <c r="N20" s="47" t="s">
        <v>20</v>
      </c>
      <c r="O20" s="47">
        <v>167</v>
      </c>
      <c r="P20" s="47"/>
      <c r="Q20" s="47"/>
    </row>
    <row r="21" spans="1:17" ht="15" customHeight="1">
      <c r="A21" s="47" t="s">
        <v>102</v>
      </c>
      <c r="B21" s="47"/>
      <c r="C21" s="48">
        <v>6</v>
      </c>
      <c r="D21" s="48">
        <f t="shared" si="1"/>
        <v>60</v>
      </c>
      <c r="E21" s="47" t="s">
        <v>14</v>
      </c>
      <c r="F21" s="47" t="s">
        <v>103</v>
      </c>
      <c r="G21" s="49" t="s">
        <v>29</v>
      </c>
      <c r="H21" s="49" t="s">
        <v>55</v>
      </c>
      <c r="I21" s="47" t="s">
        <v>55</v>
      </c>
      <c r="J21" s="62" t="s">
        <v>1605</v>
      </c>
      <c r="K21" s="47"/>
      <c r="L21" s="47" t="s">
        <v>37</v>
      </c>
      <c r="M21" s="46" t="s">
        <v>56</v>
      </c>
      <c r="N21" s="47" t="s">
        <v>20</v>
      </c>
      <c r="O21" s="47">
        <v>49</v>
      </c>
      <c r="P21" s="47"/>
      <c r="Q21" s="47"/>
    </row>
    <row r="22" spans="1:17" ht="15" customHeight="1">
      <c r="A22" s="50" t="s">
        <v>104</v>
      </c>
      <c r="B22" s="47"/>
      <c r="C22" s="48">
        <v>12</v>
      </c>
      <c r="D22" s="48">
        <f t="shared" si="1"/>
        <v>66</v>
      </c>
      <c r="E22" s="47" t="s">
        <v>14</v>
      </c>
      <c r="F22" s="47" t="s">
        <v>15</v>
      </c>
      <c r="G22" s="49" t="s">
        <v>34</v>
      </c>
      <c r="H22" s="49" t="s">
        <v>35</v>
      </c>
      <c r="I22" s="47" t="s">
        <v>105</v>
      </c>
      <c r="J22" s="62" t="s">
        <v>1694</v>
      </c>
      <c r="K22" s="47" t="s">
        <v>1659</v>
      </c>
      <c r="L22" s="47" t="s">
        <v>67</v>
      </c>
      <c r="N22" s="47" t="s">
        <v>20</v>
      </c>
      <c r="O22" s="47">
        <v>101</v>
      </c>
      <c r="P22" s="47"/>
      <c r="Q22" s="47"/>
    </row>
    <row r="23" spans="1:17" ht="15" customHeight="1">
      <c r="A23" s="47" t="s">
        <v>106</v>
      </c>
      <c r="B23" s="47"/>
      <c r="C23" s="48">
        <v>24</v>
      </c>
      <c r="D23" s="48">
        <f t="shared" si="1"/>
        <v>78</v>
      </c>
      <c r="E23" s="47" t="s">
        <v>14</v>
      </c>
      <c r="F23" s="47" t="s">
        <v>15</v>
      </c>
      <c r="G23" s="49" t="s">
        <v>16</v>
      </c>
      <c r="H23" s="49" t="s">
        <v>107</v>
      </c>
      <c r="I23" s="47" t="s">
        <v>108</v>
      </c>
      <c r="J23" s="62" t="s">
        <v>1758</v>
      </c>
      <c r="K23" s="47"/>
      <c r="L23" s="47"/>
      <c r="N23" s="47" t="s">
        <v>20</v>
      </c>
      <c r="O23" s="47">
        <v>275</v>
      </c>
      <c r="P23" s="47"/>
      <c r="Q23" s="47"/>
    </row>
    <row r="24" spans="1:17" ht="15" customHeight="1">
      <c r="A24" s="47" t="s">
        <v>114</v>
      </c>
      <c r="B24" s="47"/>
      <c r="C24" s="48">
        <v>12</v>
      </c>
      <c r="D24" s="48">
        <f t="shared" si="1"/>
        <v>66</v>
      </c>
      <c r="E24" s="47" t="s">
        <v>14</v>
      </c>
      <c r="F24" s="47" t="s">
        <v>115</v>
      </c>
      <c r="G24" s="49" t="s">
        <v>34</v>
      </c>
      <c r="H24" s="49" t="s">
        <v>35</v>
      </c>
      <c r="I24" s="47" t="s">
        <v>116</v>
      </c>
      <c r="J24" s="62" t="s">
        <v>1608</v>
      </c>
      <c r="K24" s="47"/>
      <c r="L24" s="47" t="s">
        <v>37</v>
      </c>
      <c r="M24" s="46" t="s">
        <v>56</v>
      </c>
      <c r="N24" s="47" t="s">
        <v>20</v>
      </c>
      <c r="O24" s="47">
        <v>161</v>
      </c>
      <c r="P24" s="47"/>
      <c r="Q24" s="47"/>
    </row>
    <row r="25" spans="1:17" ht="15" customHeight="1">
      <c r="A25" s="47" t="s">
        <v>117</v>
      </c>
      <c r="B25" s="47"/>
      <c r="C25" s="48">
        <v>6</v>
      </c>
      <c r="D25" s="48">
        <f t="shared" si="1"/>
        <v>60</v>
      </c>
      <c r="E25" s="47" t="s">
        <v>14</v>
      </c>
      <c r="F25" s="47" t="s">
        <v>118</v>
      </c>
      <c r="G25" s="49" t="s">
        <v>29</v>
      </c>
      <c r="H25" s="49" t="s">
        <v>119</v>
      </c>
      <c r="I25" s="47" t="s">
        <v>55</v>
      </c>
      <c r="J25" s="62" t="s">
        <v>1605</v>
      </c>
      <c r="K25" s="47"/>
      <c r="L25" s="47" t="s">
        <v>37</v>
      </c>
      <c r="M25" s="46" t="s">
        <v>56</v>
      </c>
      <c r="N25" s="47" t="s">
        <v>20</v>
      </c>
      <c r="O25" s="47">
        <v>48</v>
      </c>
      <c r="P25" s="47"/>
      <c r="Q25" s="47"/>
    </row>
    <row r="26" spans="1:17" ht="15" customHeight="1">
      <c r="A26" s="47" t="s">
        <v>334</v>
      </c>
      <c r="B26" s="47"/>
      <c r="C26" s="48">
        <v>4</v>
      </c>
      <c r="D26" s="48">
        <f t="shared" si="1"/>
        <v>58</v>
      </c>
      <c r="E26" s="47" t="s">
        <v>40</v>
      </c>
      <c r="F26" s="47" t="s">
        <v>97</v>
      </c>
      <c r="G26" s="49" t="s">
        <v>29</v>
      </c>
      <c r="H26" s="49" t="s">
        <v>30</v>
      </c>
      <c r="I26" s="47" t="s">
        <v>335</v>
      </c>
      <c r="J26" s="62" t="s">
        <v>1725</v>
      </c>
      <c r="K26" s="47"/>
      <c r="L26" s="47"/>
      <c r="M26" s="46" t="s">
        <v>336</v>
      </c>
      <c r="N26" s="47" t="s">
        <v>20</v>
      </c>
      <c r="O26" s="47">
        <v>63</v>
      </c>
      <c r="P26" s="47"/>
      <c r="Q26" s="47"/>
    </row>
    <row r="27" spans="1:17" ht="15" customHeight="1">
      <c r="A27" s="50" t="s">
        <v>121</v>
      </c>
      <c r="B27" s="47"/>
      <c r="C27" s="48" t="s">
        <v>110</v>
      </c>
      <c r="D27" s="48" t="s">
        <v>110</v>
      </c>
      <c r="E27" s="47" t="s">
        <v>14</v>
      </c>
      <c r="F27" s="47" t="s">
        <v>122</v>
      </c>
      <c r="G27" s="49" t="s">
        <v>16</v>
      </c>
      <c r="H27" s="49" t="s">
        <v>107</v>
      </c>
      <c r="I27" s="47" t="s">
        <v>123</v>
      </c>
      <c r="J27" s="63" t="s">
        <v>1646</v>
      </c>
      <c r="K27" s="47"/>
      <c r="L27" s="47"/>
      <c r="M27" s="46" t="s">
        <v>124</v>
      </c>
      <c r="N27" s="47" t="s">
        <v>20</v>
      </c>
      <c r="O27" s="47">
        <v>276</v>
      </c>
      <c r="P27" s="47"/>
      <c r="Q27" s="47"/>
    </row>
    <row r="28" spans="1:17" ht="15" customHeight="1">
      <c r="A28" s="50" t="s">
        <v>130</v>
      </c>
      <c r="B28" s="47"/>
      <c r="C28" s="48" t="s">
        <v>110</v>
      </c>
      <c r="D28" s="48" t="s">
        <v>110</v>
      </c>
      <c r="E28" s="47" t="s">
        <v>14</v>
      </c>
      <c r="F28" s="47" t="s">
        <v>15</v>
      </c>
      <c r="G28" s="49" t="s">
        <v>16</v>
      </c>
      <c r="H28" s="49" t="s">
        <v>107</v>
      </c>
      <c r="I28" s="47" t="s">
        <v>131</v>
      </c>
      <c r="J28" s="62" t="s">
        <v>1759</v>
      </c>
      <c r="K28" s="47"/>
      <c r="L28" s="47" t="s">
        <v>67</v>
      </c>
      <c r="M28" s="46" t="s">
        <v>1559</v>
      </c>
      <c r="N28" s="47" t="s">
        <v>20</v>
      </c>
      <c r="O28" s="47">
        <v>154</v>
      </c>
      <c r="P28" s="47"/>
      <c r="Q28" s="47"/>
    </row>
    <row r="29" spans="1:17" ht="15" customHeight="1">
      <c r="A29" s="47" t="s">
        <v>346</v>
      </c>
      <c r="B29" s="47"/>
      <c r="C29" s="48">
        <v>26</v>
      </c>
      <c r="D29" s="48">
        <f t="shared" ref="D29:D39" si="2">IF(($F$451+C29)&lt;100, $F$451+C29, 100)</f>
        <v>80</v>
      </c>
      <c r="E29" s="47" t="s">
        <v>58</v>
      </c>
      <c r="F29" s="47" t="s">
        <v>23</v>
      </c>
      <c r="G29" s="49" t="s">
        <v>29</v>
      </c>
      <c r="H29" s="49" t="s">
        <v>346</v>
      </c>
      <c r="I29" s="47" t="s">
        <v>347</v>
      </c>
      <c r="J29" s="63" t="s">
        <v>1646</v>
      </c>
      <c r="K29" s="47"/>
      <c r="L29" s="47"/>
      <c r="N29" s="47" t="s">
        <v>20</v>
      </c>
      <c r="O29" s="47">
        <v>281</v>
      </c>
      <c r="P29" s="47"/>
      <c r="Q29" s="50"/>
    </row>
    <row r="30" spans="1:17" ht="15" customHeight="1">
      <c r="A30" s="50" t="s">
        <v>354</v>
      </c>
      <c r="B30" s="47"/>
      <c r="C30" s="48">
        <v>28</v>
      </c>
      <c r="D30" s="48">
        <f t="shared" si="2"/>
        <v>82</v>
      </c>
      <c r="E30" s="47" t="s">
        <v>58</v>
      </c>
      <c r="F30" s="47" t="s">
        <v>23</v>
      </c>
      <c r="G30" s="49" t="s">
        <v>24</v>
      </c>
      <c r="H30" s="49" t="s">
        <v>24</v>
      </c>
      <c r="I30" s="47" t="s">
        <v>105</v>
      </c>
      <c r="J30" s="63" t="s">
        <v>1646</v>
      </c>
      <c r="K30" s="47"/>
      <c r="L30" s="47"/>
      <c r="N30" s="47" t="s">
        <v>20</v>
      </c>
      <c r="O30" s="47">
        <v>292</v>
      </c>
      <c r="P30" s="47"/>
      <c r="Q30" s="47"/>
    </row>
    <row r="31" spans="1:17" ht="15" customHeight="1">
      <c r="A31" s="47" t="s">
        <v>355</v>
      </c>
      <c r="B31" s="47"/>
      <c r="C31" s="48">
        <v>20</v>
      </c>
      <c r="D31" s="48">
        <f t="shared" si="2"/>
        <v>74</v>
      </c>
      <c r="E31" s="47" t="s">
        <v>40</v>
      </c>
      <c r="F31" s="47" t="s">
        <v>97</v>
      </c>
      <c r="G31" s="49" t="s">
        <v>29</v>
      </c>
      <c r="H31" s="49" t="s">
        <v>30</v>
      </c>
      <c r="I31" s="47" t="s">
        <v>356</v>
      </c>
      <c r="J31" s="62" t="s">
        <v>1729</v>
      </c>
      <c r="K31" s="47"/>
      <c r="L31" s="47"/>
      <c r="M31" s="46" t="s">
        <v>357</v>
      </c>
      <c r="N31" s="47" t="s">
        <v>20</v>
      </c>
      <c r="O31" s="47">
        <v>67</v>
      </c>
      <c r="P31" s="47"/>
      <c r="Q31" s="47"/>
    </row>
    <row r="32" spans="1:17" ht="15" customHeight="1">
      <c r="A32" s="47" t="s">
        <v>145</v>
      </c>
      <c r="B32" s="47"/>
      <c r="C32" s="48">
        <v>27</v>
      </c>
      <c r="D32" s="48">
        <f t="shared" si="2"/>
        <v>81</v>
      </c>
      <c r="E32" s="47" t="s">
        <v>14</v>
      </c>
      <c r="F32" s="47" t="s">
        <v>126</v>
      </c>
      <c r="G32" s="49" t="s">
        <v>146</v>
      </c>
      <c r="H32" s="49" t="s">
        <v>146</v>
      </c>
      <c r="I32" s="47" t="s">
        <v>146</v>
      </c>
      <c r="J32" s="62" t="s">
        <v>1715</v>
      </c>
      <c r="K32" s="47"/>
      <c r="L32" s="47" t="s">
        <v>67</v>
      </c>
      <c r="M32" s="46" t="s">
        <v>147</v>
      </c>
      <c r="N32" s="47" t="s">
        <v>20</v>
      </c>
      <c r="O32" s="47">
        <v>221</v>
      </c>
      <c r="P32" s="47"/>
      <c r="Q32" s="47"/>
    </row>
    <row r="33" spans="1:17" ht="15" customHeight="1">
      <c r="A33" s="47" t="s">
        <v>168</v>
      </c>
      <c r="B33" s="47"/>
      <c r="C33" s="48">
        <v>9</v>
      </c>
      <c r="D33" s="48">
        <f t="shared" si="2"/>
        <v>63</v>
      </c>
      <c r="E33" s="47" t="s">
        <v>14</v>
      </c>
      <c r="F33" s="47" t="s">
        <v>169</v>
      </c>
      <c r="G33" s="49" t="s">
        <v>29</v>
      </c>
      <c r="H33" s="49" t="s">
        <v>30</v>
      </c>
      <c r="I33" s="47" t="s">
        <v>170</v>
      </c>
      <c r="J33" s="62" t="s">
        <v>1671</v>
      </c>
      <c r="K33" s="47" t="s">
        <v>1659</v>
      </c>
      <c r="L33" s="47" t="s">
        <v>67</v>
      </c>
      <c r="M33" s="46" t="s">
        <v>171</v>
      </c>
      <c r="N33" s="47" t="s">
        <v>20</v>
      </c>
      <c r="O33" s="47">
        <v>34</v>
      </c>
      <c r="P33" s="47"/>
      <c r="Q33" s="47"/>
    </row>
    <row r="34" spans="1:17" ht="15" customHeight="1">
      <c r="A34" s="47" t="s">
        <v>172</v>
      </c>
      <c r="B34" s="47"/>
      <c r="C34" s="48">
        <v>13</v>
      </c>
      <c r="D34" s="48">
        <f t="shared" si="2"/>
        <v>67</v>
      </c>
      <c r="E34" s="47" t="s">
        <v>14</v>
      </c>
      <c r="F34" s="47" t="s">
        <v>33</v>
      </c>
      <c r="G34" s="49" t="s">
        <v>34</v>
      </c>
      <c r="H34" s="49" t="s">
        <v>35</v>
      </c>
      <c r="I34" s="47" t="s">
        <v>78</v>
      </c>
      <c r="J34" s="62" t="s">
        <v>1609</v>
      </c>
      <c r="K34" s="47"/>
      <c r="L34" s="47"/>
      <c r="M34" s="46" t="s">
        <v>173</v>
      </c>
      <c r="N34" s="47" t="s">
        <v>20</v>
      </c>
      <c r="O34" s="47">
        <v>162</v>
      </c>
      <c r="P34" s="47"/>
      <c r="Q34" s="47"/>
    </row>
    <row r="35" spans="1:17" ht="15" customHeight="1">
      <c r="A35" s="47" t="s">
        <v>174</v>
      </c>
      <c r="B35" s="47"/>
      <c r="C35" s="48">
        <v>28</v>
      </c>
      <c r="D35" s="48">
        <f t="shared" si="2"/>
        <v>82</v>
      </c>
      <c r="E35" s="47" t="s">
        <v>58</v>
      </c>
      <c r="F35" s="47" t="s">
        <v>23</v>
      </c>
      <c r="G35" s="49" t="s">
        <v>34</v>
      </c>
      <c r="H35" s="49" t="s">
        <v>35</v>
      </c>
      <c r="I35" s="47" t="s">
        <v>36</v>
      </c>
      <c r="J35" s="63" t="s">
        <v>1646</v>
      </c>
      <c r="K35" s="47"/>
      <c r="L35" s="47"/>
      <c r="N35" s="47" t="s">
        <v>20</v>
      </c>
      <c r="O35" s="47">
        <v>284</v>
      </c>
      <c r="P35" s="47"/>
      <c r="Q35" s="47"/>
    </row>
    <row r="36" spans="1:17" ht="15" customHeight="1">
      <c r="A36" s="47" t="s">
        <v>393</v>
      </c>
      <c r="B36" s="47"/>
      <c r="C36" s="48">
        <v>18</v>
      </c>
      <c r="D36" s="48">
        <f t="shared" si="2"/>
        <v>72</v>
      </c>
      <c r="E36" s="47" t="s">
        <v>40</v>
      </c>
      <c r="F36" s="47" t="s">
        <v>97</v>
      </c>
      <c r="G36" s="49" t="s">
        <v>29</v>
      </c>
      <c r="H36" s="49" t="s">
        <v>30</v>
      </c>
      <c r="I36" s="47" t="s">
        <v>356</v>
      </c>
      <c r="J36" s="62" t="s">
        <v>1730</v>
      </c>
      <c r="K36" s="47"/>
      <c r="L36" s="47"/>
      <c r="M36" s="46" t="s">
        <v>357</v>
      </c>
      <c r="N36" s="47" t="s">
        <v>20</v>
      </c>
      <c r="O36" s="47">
        <v>65</v>
      </c>
      <c r="P36" s="47"/>
      <c r="Q36" s="47"/>
    </row>
    <row r="37" spans="1:17" ht="15" customHeight="1">
      <c r="A37" s="47" t="s">
        <v>176</v>
      </c>
      <c r="B37" s="47"/>
      <c r="C37" s="48">
        <v>20</v>
      </c>
      <c r="D37" s="48">
        <f t="shared" si="2"/>
        <v>74</v>
      </c>
      <c r="E37" s="47" t="s">
        <v>58</v>
      </c>
      <c r="F37" s="47" t="s">
        <v>23</v>
      </c>
      <c r="G37" s="49" t="s">
        <v>146</v>
      </c>
      <c r="H37" s="49" t="s">
        <v>146</v>
      </c>
      <c r="I37" s="47" t="s">
        <v>146</v>
      </c>
      <c r="J37" s="63" t="s">
        <v>1646</v>
      </c>
      <c r="K37" s="47"/>
      <c r="L37" s="47"/>
      <c r="N37" s="47" t="s">
        <v>20</v>
      </c>
      <c r="O37" s="47">
        <v>280</v>
      </c>
      <c r="P37" s="47"/>
      <c r="Q37" s="47"/>
    </row>
    <row r="38" spans="1:17" ht="15" customHeight="1">
      <c r="A38" s="47" t="s">
        <v>435</v>
      </c>
      <c r="B38" s="47"/>
      <c r="C38" s="48">
        <v>12</v>
      </c>
      <c r="D38" s="48">
        <f t="shared" si="2"/>
        <v>66</v>
      </c>
      <c r="E38" s="47" t="s">
        <v>14</v>
      </c>
      <c r="F38" s="47" t="s">
        <v>33</v>
      </c>
      <c r="G38" s="49" t="s">
        <v>29</v>
      </c>
      <c r="H38" s="49" t="s">
        <v>436</v>
      </c>
      <c r="I38" s="47" t="s">
        <v>437</v>
      </c>
      <c r="J38" s="62" t="s">
        <v>1610</v>
      </c>
      <c r="K38" s="47"/>
      <c r="L38" s="47"/>
      <c r="N38" s="47" t="s">
        <v>20</v>
      </c>
      <c r="O38" s="47">
        <v>76</v>
      </c>
      <c r="P38" s="47"/>
      <c r="Q38" s="47"/>
    </row>
    <row r="39" spans="1:17" ht="15" customHeight="1">
      <c r="A39" s="47" t="s">
        <v>182</v>
      </c>
      <c r="B39" s="47"/>
      <c r="C39" s="48">
        <v>6</v>
      </c>
      <c r="D39" s="48">
        <f t="shared" si="2"/>
        <v>60</v>
      </c>
      <c r="E39" s="47" t="s">
        <v>58</v>
      </c>
      <c r="F39" s="47" t="s">
        <v>23</v>
      </c>
      <c r="G39" s="49" t="s">
        <v>29</v>
      </c>
      <c r="H39" s="49" t="s">
        <v>85</v>
      </c>
      <c r="I39" s="47" t="s">
        <v>85</v>
      </c>
      <c r="J39" s="63" t="s">
        <v>1646</v>
      </c>
      <c r="K39" s="47"/>
      <c r="L39" s="47"/>
      <c r="N39" s="47" t="s">
        <v>20</v>
      </c>
      <c r="O39" s="47">
        <v>18</v>
      </c>
      <c r="P39" s="47"/>
      <c r="Q39" s="47"/>
    </row>
    <row r="40" spans="1:17" ht="15" customHeight="1">
      <c r="A40" s="47" t="s">
        <v>183</v>
      </c>
      <c r="B40" s="47"/>
      <c r="C40" s="48" t="s">
        <v>22</v>
      </c>
      <c r="D40" s="48" t="s">
        <v>22</v>
      </c>
      <c r="E40" s="47" t="s">
        <v>14</v>
      </c>
      <c r="F40" s="47" t="s">
        <v>15</v>
      </c>
      <c r="G40" s="49" t="s">
        <v>16</v>
      </c>
      <c r="H40" s="49" t="s">
        <v>17</v>
      </c>
      <c r="I40" s="47" t="s">
        <v>184</v>
      </c>
      <c r="J40" s="62" t="s">
        <v>1760</v>
      </c>
      <c r="K40" s="47"/>
      <c r="L40" s="47" t="s">
        <v>67</v>
      </c>
      <c r="M40" s="46" t="s">
        <v>185</v>
      </c>
      <c r="N40" s="47" t="s">
        <v>20</v>
      </c>
      <c r="O40" s="47">
        <v>245</v>
      </c>
      <c r="P40" s="47"/>
      <c r="Q40" s="47"/>
    </row>
    <row r="41" spans="1:17" ht="15" customHeight="1">
      <c r="A41" s="47" t="s">
        <v>186</v>
      </c>
      <c r="B41" s="47"/>
      <c r="C41" s="48">
        <v>11</v>
      </c>
      <c r="D41" s="48">
        <f t="shared" ref="D41:D56" si="3">IF(($F$451+C41)&lt;100, $F$451+C41, 100)</f>
        <v>65</v>
      </c>
      <c r="E41" s="47" t="s">
        <v>58</v>
      </c>
      <c r="F41" s="47" t="s">
        <v>23</v>
      </c>
      <c r="G41" s="49" t="s">
        <v>34</v>
      </c>
      <c r="H41" s="49" t="s">
        <v>35</v>
      </c>
      <c r="I41" s="47" t="s">
        <v>36</v>
      </c>
      <c r="J41" s="63" t="s">
        <v>1646</v>
      </c>
      <c r="K41" s="47"/>
      <c r="L41" s="47"/>
      <c r="M41" s="46" t="s">
        <v>187</v>
      </c>
      <c r="N41" s="47" t="s">
        <v>20</v>
      </c>
      <c r="O41" s="47">
        <v>108</v>
      </c>
      <c r="P41" s="47"/>
      <c r="Q41" s="47"/>
    </row>
    <row r="42" spans="1:17" ht="15" customHeight="1">
      <c r="A42" s="47" t="s">
        <v>188</v>
      </c>
      <c r="B42" s="47"/>
      <c r="C42" s="48">
        <v>22</v>
      </c>
      <c r="D42" s="48">
        <f t="shared" si="3"/>
        <v>76</v>
      </c>
      <c r="E42" s="47" t="s">
        <v>14</v>
      </c>
      <c r="F42" s="47" t="s">
        <v>189</v>
      </c>
      <c r="G42" s="49" t="s">
        <v>190</v>
      </c>
      <c r="H42" s="49" t="s">
        <v>190</v>
      </c>
      <c r="I42" s="47" t="s">
        <v>25</v>
      </c>
      <c r="J42" s="63" t="s">
        <v>1646</v>
      </c>
      <c r="K42" s="47"/>
      <c r="L42" s="47"/>
      <c r="N42" s="47" t="s">
        <v>20</v>
      </c>
      <c r="O42" s="47">
        <v>239</v>
      </c>
      <c r="P42" s="47"/>
      <c r="Q42" s="47"/>
    </row>
    <row r="43" spans="1:17" ht="15" customHeight="1">
      <c r="A43" s="47" t="s">
        <v>191</v>
      </c>
      <c r="B43" s="47"/>
      <c r="C43" s="48">
        <v>22</v>
      </c>
      <c r="D43" s="48">
        <f t="shared" si="3"/>
        <v>76</v>
      </c>
      <c r="E43" s="47" t="s">
        <v>14</v>
      </c>
      <c r="F43" s="47" t="s">
        <v>189</v>
      </c>
      <c r="G43" s="49" t="s">
        <v>34</v>
      </c>
      <c r="H43" s="49" t="s">
        <v>35</v>
      </c>
      <c r="I43" s="47" t="s">
        <v>25</v>
      </c>
      <c r="J43" s="63" t="s">
        <v>1646</v>
      </c>
      <c r="K43" s="47"/>
      <c r="L43" s="47"/>
      <c r="N43" s="47" t="s">
        <v>20</v>
      </c>
      <c r="O43" s="47">
        <v>238</v>
      </c>
      <c r="P43" s="47"/>
      <c r="Q43" s="47"/>
    </row>
    <row r="44" spans="1:17" ht="15" customHeight="1">
      <c r="A44" s="47" t="s">
        <v>192</v>
      </c>
      <c r="B44" s="47"/>
      <c r="C44" s="48">
        <v>22</v>
      </c>
      <c r="D44" s="48">
        <f t="shared" si="3"/>
        <v>76</v>
      </c>
      <c r="E44" s="47" t="s">
        <v>14</v>
      </c>
      <c r="F44" s="47" t="s">
        <v>189</v>
      </c>
      <c r="G44" s="49" t="s">
        <v>16</v>
      </c>
      <c r="H44" s="49" t="s">
        <v>107</v>
      </c>
      <c r="I44" s="47" t="s">
        <v>25</v>
      </c>
      <c r="J44" s="63" t="s">
        <v>1646</v>
      </c>
      <c r="K44" s="47"/>
      <c r="L44" s="47"/>
      <c r="N44" s="47" t="s">
        <v>20</v>
      </c>
      <c r="O44" s="47">
        <v>234</v>
      </c>
      <c r="P44" s="47"/>
      <c r="Q44" s="47"/>
    </row>
    <row r="45" spans="1:17" ht="15" customHeight="1">
      <c r="A45" s="47" t="s">
        <v>455</v>
      </c>
      <c r="B45" s="47"/>
      <c r="C45" s="48">
        <v>22</v>
      </c>
      <c r="D45" s="48">
        <f t="shared" si="3"/>
        <v>76</v>
      </c>
      <c r="E45" s="47" t="s">
        <v>14</v>
      </c>
      <c r="F45" s="47" t="s">
        <v>189</v>
      </c>
      <c r="G45" s="49" t="s">
        <v>29</v>
      </c>
      <c r="H45" s="49" t="s">
        <v>55</v>
      </c>
      <c r="I45" s="47" t="s">
        <v>25</v>
      </c>
      <c r="J45" s="63" t="s">
        <v>1646</v>
      </c>
      <c r="K45" s="47"/>
      <c r="L45" s="47"/>
      <c r="N45" s="47" t="s">
        <v>20</v>
      </c>
      <c r="O45" s="47">
        <v>231</v>
      </c>
      <c r="P45" s="47"/>
      <c r="Q45" s="47"/>
    </row>
    <row r="46" spans="1:17" ht="15" customHeight="1">
      <c r="A46" s="47" t="s">
        <v>200</v>
      </c>
      <c r="B46" s="47"/>
      <c r="C46" s="48">
        <v>14</v>
      </c>
      <c r="D46" s="48">
        <f t="shared" si="3"/>
        <v>68</v>
      </c>
      <c r="E46" s="47" t="s">
        <v>14</v>
      </c>
      <c r="F46" s="47" t="s">
        <v>33</v>
      </c>
      <c r="G46" s="49" t="s">
        <v>34</v>
      </c>
      <c r="H46" s="49" t="s">
        <v>35</v>
      </c>
      <c r="I46" s="47" t="s">
        <v>36</v>
      </c>
      <c r="J46" s="62" t="s">
        <v>1611</v>
      </c>
      <c r="K46" s="47"/>
      <c r="L46" s="47" t="s">
        <v>37</v>
      </c>
      <c r="M46" s="46" t="s">
        <v>201</v>
      </c>
      <c r="N46" s="47" t="s">
        <v>20</v>
      </c>
      <c r="O46" s="47">
        <v>170</v>
      </c>
      <c r="P46" s="47"/>
      <c r="Q46" s="47"/>
    </row>
    <row r="47" spans="1:17" ht="15" customHeight="1">
      <c r="A47" s="47" t="s">
        <v>204</v>
      </c>
      <c r="B47" s="47"/>
      <c r="C47" s="48">
        <v>16</v>
      </c>
      <c r="D47" s="48">
        <f t="shared" si="3"/>
        <v>70</v>
      </c>
      <c r="E47" s="47" t="s">
        <v>14</v>
      </c>
      <c r="F47" s="47" t="s">
        <v>205</v>
      </c>
      <c r="G47" s="49" t="s">
        <v>34</v>
      </c>
      <c r="H47" s="49" t="s">
        <v>35</v>
      </c>
      <c r="I47" s="47" t="s">
        <v>36</v>
      </c>
      <c r="J47" s="62" t="s">
        <v>1611</v>
      </c>
      <c r="K47" s="47"/>
      <c r="L47" s="47" t="s">
        <v>37</v>
      </c>
      <c r="M47" s="46" t="s">
        <v>56</v>
      </c>
      <c r="N47" s="47" t="s">
        <v>20</v>
      </c>
      <c r="O47" s="47">
        <v>171</v>
      </c>
      <c r="P47" s="47"/>
      <c r="Q47" s="47"/>
    </row>
    <row r="48" spans="1:17" ht="15" customHeight="1">
      <c r="A48" s="47" t="s">
        <v>206</v>
      </c>
      <c r="B48" s="47"/>
      <c r="C48" s="48">
        <v>31</v>
      </c>
      <c r="D48" s="48">
        <f t="shared" si="3"/>
        <v>85</v>
      </c>
      <c r="E48" s="47" t="s">
        <v>58</v>
      </c>
      <c r="F48" s="47" t="s">
        <v>23</v>
      </c>
      <c r="G48" s="49" t="s">
        <v>16</v>
      </c>
      <c r="H48" s="49" t="s">
        <v>207</v>
      </c>
      <c r="I48" s="47" t="s">
        <v>208</v>
      </c>
      <c r="J48" s="63" t="s">
        <v>1646</v>
      </c>
      <c r="K48" s="47"/>
      <c r="L48" s="47"/>
      <c r="N48" s="47" t="s">
        <v>20</v>
      </c>
      <c r="O48" s="47">
        <v>289</v>
      </c>
      <c r="P48" s="47"/>
      <c r="Q48" s="47"/>
    </row>
    <row r="49" spans="1:17" ht="15" customHeight="1">
      <c r="A49" s="47" t="s">
        <v>209</v>
      </c>
      <c r="B49" s="47"/>
      <c r="C49" s="48">
        <v>5</v>
      </c>
      <c r="D49" s="48">
        <f t="shared" si="3"/>
        <v>59</v>
      </c>
      <c r="E49" s="47" t="s">
        <v>14</v>
      </c>
      <c r="F49" s="47" t="s">
        <v>23</v>
      </c>
      <c r="G49" s="49" t="s">
        <v>29</v>
      </c>
      <c r="H49" s="49" t="s">
        <v>85</v>
      </c>
      <c r="I49" s="47" t="s">
        <v>85</v>
      </c>
      <c r="J49" s="62" t="s">
        <v>1612</v>
      </c>
      <c r="K49" s="47"/>
      <c r="L49" s="47" t="s">
        <v>37</v>
      </c>
      <c r="M49" s="46" t="s">
        <v>56</v>
      </c>
      <c r="N49" s="47" t="s">
        <v>20</v>
      </c>
      <c r="O49" s="47">
        <v>20</v>
      </c>
      <c r="P49" s="47"/>
      <c r="Q49" s="47"/>
    </row>
    <row r="50" spans="1:17" ht="15" customHeight="1">
      <c r="A50" s="47" t="s">
        <v>210</v>
      </c>
      <c r="B50" s="47"/>
      <c r="C50" s="48">
        <v>11</v>
      </c>
      <c r="D50" s="48">
        <f t="shared" si="3"/>
        <v>65</v>
      </c>
      <c r="E50" s="47" t="s">
        <v>58</v>
      </c>
      <c r="F50" s="47" t="s">
        <v>23</v>
      </c>
      <c r="G50" s="49" t="s">
        <v>34</v>
      </c>
      <c r="H50" s="49" t="s">
        <v>35</v>
      </c>
      <c r="I50" s="47" t="s">
        <v>25</v>
      </c>
      <c r="J50" s="63" t="s">
        <v>1646</v>
      </c>
      <c r="K50" s="47"/>
      <c r="L50" s="47"/>
      <c r="N50" s="47" t="s">
        <v>20</v>
      </c>
      <c r="O50" s="47">
        <v>129</v>
      </c>
      <c r="P50" s="47"/>
      <c r="Q50" s="47"/>
    </row>
    <row r="51" spans="1:17" ht="15" customHeight="1">
      <c r="A51" s="47" t="s">
        <v>458</v>
      </c>
      <c r="B51" s="47"/>
      <c r="C51" s="48">
        <v>5</v>
      </c>
      <c r="D51" s="48">
        <f t="shared" si="3"/>
        <v>59</v>
      </c>
      <c r="E51" s="47" t="s">
        <v>58</v>
      </c>
      <c r="F51" s="47" t="s">
        <v>23</v>
      </c>
      <c r="G51" s="49" t="s">
        <v>29</v>
      </c>
      <c r="H51" s="49" t="s">
        <v>85</v>
      </c>
      <c r="I51" s="47" t="s">
        <v>25</v>
      </c>
      <c r="J51" s="63" t="s">
        <v>1646</v>
      </c>
      <c r="K51" s="47"/>
      <c r="L51" s="47"/>
      <c r="N51" s="47" t="s">
        <v>20</v>
      </c>
      <c r="O51" s="47">
        <v>86</v>
      </c>
      <c r="P51" s="47"/>
      <c r="Q51" s="47"/>
    </row>
    <row r="52" spans="1:17" ht="15" customHeight="1">
      <c r="A52" s="47" t="s">
        <v>459</v>
      </c>
      <c r="B52" s="47"/>
      <c r="C52" s="48">
        <v>5</v>
      </c>
      <c r="D52" s="48">
        <f t="shared" si="3"/>
        <v>59</v>
      </c>
      <c r="E52" s="47" t="s">
        <v>58</v>
      </c>
      <c r="F52" s="47" t="s">
        <v>23</v>
      </c>
      <c r="G52" s="49" t="s">
        <v>29</v>
      </c>
      <c r="H52" s="49" t="s">
        <v>85</v>
      </c>
      <c r="I52" s="47" t="s">
        <v>25</v>
      </c>
      <c r="J52" s="63" t="s">
        <v>1646</v>
      </c>
      <c r="K52" s="47"/>
      <c r="L52" s="47"/>
      <c r="N52" s="47" t="s">
        <v>20</v>
      </c>
      <c r="O52" s="47">
        <v>88</v>
      </c>
      <c r="P52" s="47"/>
      <c r="Q52" s="47"/>
    </row>
    <row r="53" spans="1:17" ht="15" customHeight="1">
      <c r="A53" s="47" t="s">
        <v>216</v>
      </c>
      <c r="B53" s="47"/>
      <c r="C53" s="48">
        <v>5</v>
      </c>
      <c r="D53" s="48">
        <f t="shared" si="3"/>
        <v>59</v>
      </c>
      <c r="E53" s="47" t="s">
        <v>58</v>
      </c>
      <c r="F53" s="47" t="s">
        <v>23</v>
      </c>
      <c r="G53" s="49" t="s">
        <v>29</v>
      </c>
      <c r="H53" s="49" t="s">
        <v>85</v>
      </c>
      <c r="I53" s="47" t="s">
        <v>25</v>
      </c>
      <c r="J53" s="63" t="s">
        <v>1646</v>
      </c>
      <c r="K53" s="47"/>
      <c r="L53" s="47"/>
      <c r="N53" s="47" t="s">
        <v>20</v>
      </c>
      <c r="O53" s="47">
        <v>19</v>
      </c>
      <c r="P53" s="47"/>
      <c r="Q53" s="47"/>
    </row>
    <row r="54" spans="1:17" ht="15" customHeight="1">
      <c r="A54" s="47" t="s">
        <v>217</v>
      </c>
      <c r="B54" s="47"/>
      <c r="C54" s="48">
        <v>5</v>
      </c>
      <c r="D54" s="48">
        <f t="shared" si="3"/>
        <v>59</v>
      </c>
      <c r="E54" s="47" t="s">
        <v>58</v>
      </c>
      <c r="F54" s="47" t="s">
        <v>23</v>
      </c>
      <c r="G54" s="49" t="s">
        <v>29</v>
      </c>
      <c r="H54" s="49" t="s">
        <v>85</v>
      </c>
      <c r="I54" s="47" t="s">
        <v>25</v>
      </c>
      <c r="J54" s="63" t="s">
        <v>1646</v>
      </c>
      <c r="K54" s="47"/>
      <c r="L54" s="47"/>
      <c r="N54" s="47" t="s">
        <v>20</v>
      </c>
      <c r="O54" s="47">
        <v>39</v>
      </c>
      <c r="P54" s="47"/>
      <c r="Q54" s="47"/>
    </row>
    <row r="55" spans="1:17" ht="15" customHeight="1">
      <c r="A55" s="47" t="s">
        <v>218</v>
      </c>
      <c r="B55" s="47"/>
      <c r="C55" s="48">
        <v>9</v>
      </c>
      <c r="D55" s="48">
        <f t="shared" si="3"/>
        <v>63</v>
      </c>
      <c r="E55" s="47" t="s">
        <v>58</v>
      </c>
      <c r="F55" s="47" t="s">
        <v>23</v>
      </c>
      <c r="G55" s="49" t="s">
        <v>34</v>
      </c>
      <c r="H55" s="49" t="s">
        <v>35</v>
      </c>
      <c r="I55" s="47" t="s">
        <v>25</v>
      </c>
      <c r="J55" s="63" t="s">
        <v>1646</v>
      </c>
      <c r="K55" s="47"/>
      <c r="L55" s="47"/>
      <c r="N55" s="47" t="s">
        <v>20</v>
      </c>
      <c r="O55" s="47">
        <v>124</v>
      </c>
      <c r="P55" s="47"/>
      <c r="Q55" s="47"/>
    </row>
    <row r="56" spans="1:17" ht="15" customHeight="1">
      <c r="A56" s="47" t="s">
        <v>219</v>
      </c>
      <c r="B56" s="34"/>
      <c r="C56" s="48">
        <v>13</v>
      </c>
      <c r="D56" s="48">
        <f t="shared" si="3"/>
        <v>67</v>
      </c>
      <c r="E56" s="47" t="s">
        <v>40</v>
      </c>
      <c r="F56" s="47" t="s">
        <v>97</v>
      </c>
      <c r="G56" s="49" t="s">
        <v>34</v>
      </c>
      <c r="H56" s="49" t="s">
        <v>139</v>
      </c>
      <c r="I56" s="47" t="s">
        <v>220</v>
      </c>
      <c r="J56" s="62" t="s">
        <v>1726</v>
      </c>
      <c r="K56" s="47"/>
      <c r="L56" s="47"/>
      <c r="M56" s="46" t="s">
        <v>221</v>
      </c>
      <c r="N56" s="47" t="s">
        <v>20</v>
      </c>
      <c r="O56" s="47">
        <v>243</v>
      </c>
      <c r="P56" s="47"/>
      <c r="Q56" s="47"/>
    </row>
    <row r="57" spans="1:17" ht="15" customHeight="1">
      <c r="A57" s="47" t="s">
        <v>21</v>
      </c>
      <c r="B57" s="47"/>
      <c r="C57" s="48" t="s">
        <v>22</v>
      </c>
      <c r="D57" s="48" t="s">
        <v>22</v>
      </c>
      <c r="E57" s="47" t="s">
        <v>14</v>
      </c>
      <c r="F57" s="47" t="s">
        <v>23</v>
      </c>
      <c r="G57" s="49" t="s">
        <v>24</v>
      </c>
      <c r="H57" s="49" t="s">
        <v>24</v>
      </c>
      <c r="I57" s="47" t="s">
        <v>25</v>
      </c>
      <c r="J57" s="64" t="s">
        <v>1646</v>
      </c>
      <c r="K57" s="47"/>
      <c r="L57" s="47"/>
      <c r="N57" s="47" t="s">
        <v>20</v>
      </c>
      <c r="O57" s="47">
        <v>240</v>
      </c>
      <c r="P57" s="47"/>
      <c r="Q57" s="47"/>
    </row>
    <row r="58" spans="1:17" ht="15" customHeight="1">
      <c r="A58" s="53" t="s">
        <v>226</v>
      </c>
      <c r="B58" s="47"/>
      <c r="C58" s="48">
        <v>13</v>
      </c>
      <c r="D58" s="48">
        <f t="shared" ref="D58:D94" si="4">IF(($F$451+C58)&lt;100, $F$451+C58, 100)</f>
        <v>67</v>
      </c>
      <c r="E58" s="47" t="s">
        <v>27</v>
      </c>
      <c r="F58" s="50" t="s">
        <v>28</v>
      </c>
      <c r="G58" s="49" t="s">
        <v>34</v>
      </c>
      <c r="H58" s="49" t="s">
        <v>35</v>
      </c>
      <c r="I58" s="47" t="s">
        <v>78</v>
      </c>
      <c r="J58" s="63" t="s">
        <v>1646</v>
      </c>
      <c r="K58" s="47"/>
      <c r="L58" s="47"/>
      <c r="N58" s="47" t="s">
        <v>20</v>
      </c>
      <c r="O58" s="47">
        <v>119</v>
      </c>
      <c r="P58" s="47"/>
      <c r="Q58" s="47"/>
    </row>
    <row r="59" spans="1:17" ht="15" customHeight="1">
      <c r="A59" s="53" t="s">
        <v>232</v>
      </c>
      <c r="B59" s="47"/>
      <c r="C59" s="48">
        <v>15</v>
      </c>
      <c r="D59" s="48">
        <f t="shared" si="4"/>
        <v>69</v>
      </c>
      <c r="E59" s="47" t="s">
        <v>27</v>
      </c>
      <c r="F59" s="50" t="s">
        <v>28</v>
      </c>
      <c r="G59" s="49" t="s">
        <v>34</v>
      </c>
      <c r="H59" s="49" t="s">
        <v>35</v>
      </c>
      <c r="I59" s="47" t="s">
        <v>78</v>
      </c>
      <c r="J59" s="63" t="s">
        <v>1646</v>
      </c>
      <c r="K59" s="47"/>
      <c r="L59" s="47"/>
      <c r="M59" s="46" t="s">
        <v>233</v>
      </c>
      <c r="N59" s="47" t="s">
        <v>20</v>
      </c>
      <c r="O59" s="47">
        <v>298</v>
      </c>
      <c r="P59" s="47"/>
      <c r="Q59" s="47"/>
    </row>
    <row r="60" spans="1:17" ht="15" customHeight="1">
      <c r="A60" s="53" t="s">
        <v>234</v>
      </c>
      <c r="B60" s="47"/>
      <c r="C60" s="48">
        <v>2</v>
      </c>
      <c r="D60" s="48">
        <f t="shared" si="4"/>
        <v>56</v>
      </c>
      <c r="E60" s="47" t="s">
        <v>27</v>
      </c>
      <c r="F60" s="50" t="s">
        <v>28</v>
      </c>
      <c r="G60" s="49" t="s">
        <v>65</v>
      </c>
      <c r="H60" s="49" t="s">
        <v>65</v>
      </c>
      <c r="I60" s="47" t="s">
        <v>66</v>
      </c>
      <c r="J60" s="63" t="s">
        <v>1646</v>
      </c>
      <c r="K60" s="47"/>
      <c r="L60" s="47"/>
      <c r="N60" s="47" t="s">
        <v>20</v>
      </c>
      <c r="O60" s="47">
        <v>6</v>
      </c>
      <c r="P60" s="47"/>
      <c r="Q60" s="47"/>
    </row>
    <row r="61" spans="1:17" ht="15" customHeight="1">
      <c r="A61" s="53" t="s">
        <v>235</v>
      </c>
      <c r="B61" s="47"/>
      <c r="C61" s="48">
        <v>24</v>
      </c>
      <c r="D61" s="48">
        <f t="shared" si="4"/>
        <v>78</v>
      </c>
      <c r="E61" s="47" t="s">
        <v>27</v>
      </c>
      <c r="F61" s="50" t="s">
        <v>28</v>
      </c>
      <c r="G61" s="49" t="s">
        <v>34</v>
      </c>
      <c r="H61" s="49" t="s">
        <v>35</v>
      </c>
      <c r="I61" s="47" t="s">
        <v>78</v>
      </c>
      <c r="J61" s="63" t="s">
        <v>1646</v>
      </c>
      <c r="K61" s="47"/>
      <c r="L61" s="47"/>
      <c r="N61" s="47" t="s">
        <v>20</v>
      </c>
      <c r="O61" s="47">
        <v>306</v>
      </c>
      <c r="P61" s="47"/>
      <c r="Q61" s="47"/>
    </row>
    <row r="62" spans="1:17" ht="15" customHeight="1">
      <c r="A62" s="53" t="s">
        <v>236</v>
      </c>
      <c r="B62" s="47"/>
      <c r="C62" s="48">
        <v>28</v>
      </c>
      <c r="D62" s="48">
        <f t="shared" si="4"/>
        <v>82</v>
      </c>
      <c r="E62" s="47" t="s">
        <v>27</v>
      </c>
      <c r="F62" s="50" t="s">
        <v>28</v>
      </c>
      <c r="G62" s="49" t="s">
        <v>16</v>
      </c>
      <c r="H62" s="49" t="s">
        <v>17</v>
      </c>
      <c r="I62" s="47" t="s">
        <v>184</v>
      </c>
      <c r="J62" s="63" t="s">
        <v>1646</v>
      </c>
      <c r="K62" s="47"/>
      <c r="L62" s="47"/>
      <c r="N62" s="47" t="s">
        <v>20</v>
      </c>
      <c r="O62" s="47"/>
      <c r="P62" s="47"/>
      <c r="Q62" s="47"/>
    </row>
    <row r="63" spans="1:17" ht="15" customHeight="1">
      <c r="A63" s="53" t="s">
        <v>242</v>
      </c>
      <c r="B63" s="47"/>
      <c r="C63" s="48">
        <v>19</v>
      </c>
      <c r="D63" s="48">
        <f t="shared" si="4"/>
        <v>73</v>
      </c>
      <c r="E63" s="47" t="s">
        <v>27</v>
      </c>
      <c r="F63" s="50" t="s">
        <v>28</v>
      </c>
      <c r="G63" s="49" t="s">
        <v>16</v>
      </c>
      <c r="H63" s="49" t="s">
        <v>243</v>
      </c>
      <c r="I63" s="47" t="s">
        <v>244</v>
      </c>
      <c r="J63" s="63" t="s">
        <v>1646</v>
      </c>
      <c r="K63" s="47"/>
      <c r="L63" s="47"/>
      <c r="N63" s="47" t="s">
        <v>20</v>
      </c>
      <c r="O63" s="47">
        <v>257</v>
      </c>
      <c r="P63" s="47"/>
      <c r="Q63" s="47"/>
    </row>
    <row r="64" spans="1:17" ht="15" customHeight="1">
      <c r="A64" s="53" t="s">
        <v>245</v>
      </c>
      <c r="B64" s="47"/>
      <c r="C64" s="48">
        <v>10</v>
      </c>
      <c r="D64" s="48">
        <f t="shared" si="4"/>
        <v>64</v>
      </c>
      <c r="E64" s="47" t="s">
        <v>27</v>
      </c>
      <c r="F64" s="50" t="s">
        <v>28</v>
      </c>
      <c r="G64" s="49" t="s">
        <v>29</v>
      </c>
      <c r="H64" s="49" t="s">
        <v>55</v>
      </c>
      <c r="I64" s="47" t="s">
        <v>55</v>
      </c>
      <c r="J64" s="63" t="s">
        <v>1646</v>
      </c>
      <c r="K64" s="47"/>
      <c r="L64" s="47"/>
      <c r="N64" s="47" t="s">
        <v>20</v>
      </c>
      <c r="O64" s="47">
        <v>55</v>
      </c>
      <c r="P64" s="47"/>
      <c r="Q64" s="47"/>
    </row>
    <row r="65" spans="1:17" ht="15" customHeight="1">
      <c r="A65" s="53" t="s">
        <v>246</v>
      </c>
      <c r="B65" s="47"/>
      <c r="C65" s="48">
        <v>25</v>
      </c>
      <c r="D65" s="48">
        <f t="shared" si="4"/>
        <v>79</v>
      </c>
      <c r="E65" s="47" t="s">
        <v>27</v>
      </c>
      <c r="F65" s="50" t="s">
        <v>28</v>
      </c>
      <c r="G65" s="49" t="s">
        <v>34</v>
      </c>
      <c r="H65" s="49" t="s">
        <v>139</v>
      </c>
      <c r="I65" s="47" t="s">
        <v>247</v>
      </c>
      <c r="J65" s="63" t="s">
        <v>1646</v>
      </c>
      <c r="K65" s="47"/>
      <c r="L65" s="47"/>
      <c r="N65" s="47" t="s">
        <v>20</v>
      </c>
      <c r="O65" s="47">
        <v>309</v>
      </c>
      <c r="P65" s="47"/>
      <c r="Q65" s="47"/>
    </row>
    <row r="66" spans="1:17" ht="15" customHeight="1">
      <c r="A66" s="53" t="s">
        <v>26</v>
      </c>
      <c r="B66" s="47"/>
      <c r="C66" s="48">
        <v>33</v>
      </c>
      <c r="D66" s="48">
        <f t="shared" si="4"/>
        <v>87</v>
      </c>
      <c r="E66" s="47" t="s">
        <v>27</v>
      </c>
      <c r="F66" s="50" t="s">
        <v>28</v>
      </c>
      <c r="G66" s="49" t="s">
        <v>29</v>
      </c>
      <c r="H66" s="49" t="s">
        <v>30</v>
      </c>
      <c r="I66" s="47" t="s">
        <v>31</v>
      </c>
      <c r="J66" s="63" t="s">
        <v>1646</v>
      </c>
      <c r="K66" s="47"/>
      <c r="L66" s="47"/>
      <c r="N66" s="47" t="s">
        <v>20</v>
      </c>
      <c r="O66" s="47">
        <v>299</v>
      </c>
      <c r="P66" s="47"/>
      <c r="Q66" s="47"/>
    </row>
    <row r="67" spans="1:17" ht="15" customHeight="1">
      <c r="A67" s="53" t="s">
        <v>250</v>
      </c>
      <c r="B67" s="47"/>
      <c r="C67" s="48">
        <v>27</v>
      </c>
      <c r="D67" s="48">
        <f t="shared" si="4"/>
        <v>81</v>
      </c>
      <c r="E67" s="47" t="s">
        <v>27</v>
      </c>
      <c r="F67" s="50" t="s">
        <v>28</v>
      </c>
      <c r="G67" s="49" t="s">
        <v>16</v>
      </c>
      <c r="H67" s="49" t="s">
        <v>107</v>
      </c>
      <c r="I67" s="47" t="s">
        <v>251</v>
      </c>
      <c r="J67" s="63" t="s">
        <v>1646</v>
      </c>
      <c r="K67" s="47"/>
      <c r="L67" s="47"/>
      <c r="N67" s="47" t="s">
        <v>20</v>
      </c>
      <c r="O67" s="47"/>
      <c r="P67" s="47"/>
      <c r="Q67" s="47"/>
    </row>
    <row r="68" spans="1:17" ht="15" customHeight="1">
      <c r="A68" s="53" t="s">
        <v>252</v>
      </c>
      <c r="B68" s="47"/>
      <c r="C68" s="48">
        <v>29</v>
      </c>
      <c r="D68" s="48">
        <f t="shared" si="4"/>
        <v>83</v>
      </c>
      <c r="E68" s="47" t="s">
        <v>27</v>
      </c>
      <c r="F68" s="50" t="s">
        <v>28</v>
      </c>
      <c r="G68" s="49" t="s">
        <v>16</v>
      </c>
      <c r="H68" s="49" t="s">
        <v>107</v>
      </c>
      <c r="I68" s="47" t="s">
        <v>131</v>
      </c>
      <c r="J68" s="63" t="s">
        <v>1646</v>
      </c>
      <c r="K68" s="47"/>
      <c r="L68" s="47"/>
      <c r="M68" s="46" t="s">
        <v>253</v>
      </c>
      <c r="N68" s="47" t="s">
        <v>20</v>
      </c>
      <c r="O68" s="47">
        <v>268</v>
      </c>
      <c r="P68" s="47"/>
      <c r="Q68" s="47"/>
    </row>
    <row r="69" spans="1:17" ht="15" customHeight="1">
      <c r="A69" s="53" t="s">
        <v>254</v>
      </c>
      <c r="B69" s="47"/>
      <c r="C69" s="48">
        <v>18</v>
      </c>
      <c r="D69" s="48">
        <f t="shared" si="4"/>
        <v>72</v>
      </c>
      <c r="E69" s="47" t="s">
        <v>27</v>
      </c>
      <c r="F69" s="50" t="s">
        <v>28</v>
      </c>
      <c r="G69" s="49" t="s">
        <v>16</v>
      </c>
      <c r="H69" s="49" t="s">
        <v>107</v>
      </c>
      <c r="I69" s="47" t="s">
        <v>123</v>
      </c>
      <c r="J69" s="63" t="s">
        <v>1646</v>
      </c>
      <c r="K69" s="47"/>
      <c r="L69" s="47"/>
      <c r="N69" s="47" t="s">
        <v>20</v>
      </c>
      <c r="O69" s="47"/>
      <c r="P69" s="47"/>
      <c r="Q69" s="47"/>
    </row>
    <row r="70" spans="1:17" ht="15" customHeight="1">
      <c r="A70" s="53" t="s">
        <v>50</v>
      </c>
      <c r="B70" s="47"/>
      <c r="C70" s="48">
        <v>20</v>
      </c>
      <c r="D70" s="48">
        <f t="shared" si="4"/>
        <v>74</v>
      </c>
      <c r="E70" s="47" t="s">
        <v>27</v>
      </c>
      <c r="F70" s="50" t="s">
        <v>28</v>
      </c>
      <c r="G70" s="49" t="s">
        <v>29</v>
      </c>
      <c r="H70" s="49" t="s">
        <v>51</v>
      </c>
      <c r="I70" s="47" t="s">
        <v>52</v>
      </c>
      <c r="J70" s="63" t="s">
        <v>1646</v>
      </c>
      <c r="K70" s="47"/>
      <c r="L70" s="47"/>
      <c r="N70" s="47" t="s">
        <v>20</v>
      </c>
      <c r="O70" s="47">
        <v>300</v>
      </c>
      <c r="P70" s="47"/>
      <c r="Q70" s="47"/>
    </row>
    <row r="71" spans="1:17" ht="15" customHeight="1">
      <c r="A71" s="53" t="s">
        <v>464</v>
      </c>
      <c r="B71" s="47"/>
      <c r="C71" s="48">
        <v>7</v>
      </c>
      <c r="D71" s="48">
        <f t="shared" si="4"/>
        <v>61</v>
      </c>
      <c r="E71" s="47" t="s">
        <v>27</v>
      </c>
      <c r="F71" s="50" t="s">
        <v>28</v>
      </c>
      <c r="G71" s="49" t="s">
        <v>29</v>
      </c>
      <c r="H71" s="49" t="s">
        <v>436</v>
      </c>
      <c r="I71" s="47" t="s">
        <v>437</v>
      </c>
      <c r="J71" s="63" t="s">
        <v>1646</v>
      </c>
      <c r="K71" s="47"/>
      <c r="L71" s="47"/>
      <c r="N71" s="47" t="s">
        <v>20</v>
      </c>
      <c r="O71" s="47">
        <v>79</v>
      </c>
      <c r="P71" s="47"/>
      <c r="Q71" s="47"/>
    </row>
    <row r="72" spans="1:17" ht="15" customHeight="1">
      <c r="A72" s="53" t="s">
        <v>479</v>
      </c>
      <c r="C72" s="48">
        <v>23</v>
      </c>
      <c r="D72" s="48">
        <f t="shared" si="4"/>
        <v>77</v>
      </c>
      <c r="E72" s="47" t="s">
        <v>27</v>
      </c>
      <c r="F72" s="47" t="s">
        <v>33</v>
      </c>
      <c r="G72" s="49" t="s">
        <v>29</v>
      </c>
      <c r="H72" s="49" t="s">
        <v>51</v>
      </c>
      <c r="I72" s="47" t="s">
        <v>278</v>
      </c>
      <c r="J72" s="63" t="s">
        <v>1646</v>
      </c>
      <c r="K72" s="47"/>
      <c r="L72" s="47"/>
      <c r="N72" s="47" t="s">
        <v>20</v>
      </c>
      <c r="O72" s="47">
        <v>297</v>
      </c>
      <c r="P72" s="47"/>
      <c r="Q72" s="47"/>
    </row>
    <row r="73" spans="1:17" ht="15" customHeight="1">
      <c r="A73" s="53" t="s">
        <v>260</v>
      </c>
      <c r="B73" s="47"/>
      <c r="C73" s="48">
        <v>8</v>
      </c>
      <c r="D73" s="48">
        <f t="shared" si="4"/>
        <v>62</v>
      </c>
      <c r="E73" s="47" t="s">
        <v>27</v>
      </c>
      <c r="F73" s="50" t="s">
        <v>28</v>
      </c>
      <c r="G73" s="49" t="s">
        <v>29</v>
      </c>
      <c r="H73" s="49" t="s">
        <v>85</v>
      </c>
      <c r="I73" s="47" t="s">
        <v>85</v>
      </c>
      <c r="J73" s="63" t="s">
        <v>1646</v>
      </c>
      <c r="K73" s="47"/>
      <c r="L73" s="47"/>
      <c r="N73" s="47" t="s">
        <v>20</v>
      </c>
      <c r="O73" s="47">
        <v>23</v>
      </c>
      <c r="P73" s="47"/>
      <c r="Q73" s="47"/>
    </row>
    <row r="74" spans="1:17" ht="15" customHeight="1">
      <c r="A74" s="53" t="s">
        <v>261</v>
      </c>
      <c r="B74" s="47"/>
      <c r="C74" s="48">
        <v>29</v>
      </c>
      <c r="D74" s="48">
        <f t="shared" si="4"/>
        <v>83</v>
      </c>
      <c r="E74" s="47" t="s">
        <v>27</v>
      </c>
      <c r="F74" s="50" t="s">
        <v>28</v>
      </c>
      <c r="G74" s="49" t="s">
        <v>16</v>
      </c>
      <c r="H74" s="49" t="s">
        <v>17</v>
      </c>
      <c r="I74" s="47" t="s">
        <v>184</v>
      </c>
      <c r="J74" s="63" t="s">
        <v>1646</v>
      </c>
      <c r="K74" s="47"/>
      <c r="L74" s="47"/>
      <c r="N74" s="47" t="s">
        <v>20</v>
      </c>
      <c r="O74" s="47"/>
      <c r="P74" s="47"/>
      <c r="Q74" s="47"/>
    </row>
    <row r="75" spans="1:17" ht="15" customHeight="1">
      <c r="A75" s="53" t="s">
        <v>262</v>
      </c>
      <c r="B75" s="47"/>
      <c r="C75" s="48">
        <v>16</v>
      </c>
      <c r="D75" s="48">
        <f t="shared" si="4"/>
        <v>70</v>
      </c>
      <c r="E75" s="47" t="s">
        <v>27</v>
      </c>
      <c r="F75" s="50" t="s">
        <v>28</v>
      </c>
      <c r="G75" s="49" t="s">
        <v>16</v>
      </c>
      <c r="H75" s="49" t="s">
        <v>263</v>
      </c>
      <c r="I75" s="47" t="s">
        <v>264</v>
      </c>
      <c r="J75" s="63" t="s">
        <v>1646</v>
      </c>
      <c r="K75" s="47"/>
      <c r="L75" s="47"/>
      <c r="M75" s="46" t="s">
        <v>265</v>
      </c>
      <c r="N75" s="47" t="s">
        <v>20</v>
      </c>
      <c r="O75" s="47"/>
      <c r="P75" s="47"/>
      <c r="Q75" s="47"/>
    </row>
    <row r="76" spans="1:17" ht="15" customHeight="1">
      <c r="A76" s="53" t="s">
        <v>488</v>
      </c>
      <c r="B76" s="47"/>
      <c r="C76" s="48">
        <v>12</v>
      </c>
      <c r="D76" s="48">
        <f t="shared" si="4"/>
        <v>66</v>
      </c>
      <c r="E76" s="47" t="s">
        <v>27</v>
      </c>
      <c r="F76" s="50" t="s">
        <v>28</v>
      </c>
      <c r="G76" s="49" t="s">
        <v>29</v>
      </c>
      <c r="H76" s="49" t="s">
        <v>51</v>
      </c>
      <c r="I76" s="47" t="s">
        <v>489</v>
      </c>
      <c r="J76" s="63" t="s">
        <v>1646</v>
      </c>
      <c r="K76" s="47"/>
      <c r="L76" s="47"/>
      <c r="N76" s="47" t="s">
        <v>20</v>
      </c>
      <c r="O76" s="47">
        <v>73</v>
      </c>
      <c r="P76" s="47"/>
      <c r="Q76" s="47"/>
    </row>
    <row r="77" spans="1:17" ht="15" customHeight="1">
      <c r="A77" s="53" t="s">
        <v>268</v>
      </c>
      <c r="B77" s="47"/>
      <c r="C77" s="48">
        <v>14</v>
      </c>
      <c r="D77" s="48">
        <f t="shared" si="4"/>
        <v>68</v>
      </c>
      <c r="E77" s="47" t="s">
        <v>27</v>
      </c>
      <c r="F77" s="50" t="s">
        <v>28</v>
      </c>
      <c r="G77" s="49" t="s">
        <v>34</v>
      </c>
      <c r="H77" s="49" t="s">
        <v>269</v>
      </c>
      <c r="I77" s="47" t="s">
        <v>270</v>
      </c>
      <c r="J77" s="63" t="s">
        <v>1646</v>
      </c>
      <c r="K77" s="47"/>
      <c r="L77" s="47"/>
      <c r="N77" s="47" t="s">
        <v>20</v>
      </c>
      <c r="O77" s="47">
        <v>304</v>
      </c>
      <c r="P77" s="47"/>
      <c r="Q77" s="47"/>
    </row>
    <row r="78" spans="1:17" ht="15" customHeight="1">
      <c r="A78" s="53" t="s">
        <v>84</v>
      </c>
      <c r="B78" s="47"/>
      <c r="C78" s="48">
        <v>24</v>
      </c>
      <c r="D78" s="48">
        <f t="shared" si="4"/>
        <v>78</v>
      </c>
      <c r="E78" s="47" t="s">
        <v>27</v>
      </c>
      <c r="F78" s="50" t="s">
        <v>28</v>
      </c>
      <c r="G78" s="49" t="s">
        <v>29</v>
      </c>
      <c r="H78" s="49" t="s">
        <v>85</v>
      </c>
      <c r="I78" s="47" t="s">
        <v>86</v>
      </c>
      <c r="J78" s="63" t="s">
        <v>1646</v>
      </c>
      <c r="K78" s="47"/>
      <c r="L78" s="47"/>
      <c r="M78" s="46" t="s">
        <v>87</v>
      </c>
      <c r="N78" s="47" t="s">
        <v>20</v>
      </c>
      <c r="O78" s="47">
        <v>301</v>
      </c>
      <c r="P78" s="47"/>
      <c r="Q78" s="47"/>
    </row>
    <row r="79" spans="1:17" ht="15" customHeight="1">
      <c r="A79" s="53" t="s">
        <v>273</v>
      </c>
      <c r="B79" s="47"/>
      <c r="C79" s="48">
        <v>35</v>
      </c>
      <c r="D79" s="48">
        <f t="shared" si="4"/>
        <v>89</v>
      </c>
      <c r="E79" s="47" t="s">
        <v>27</v>
      </c>
      <c r="F79" s="50" t="s">
        <v>28</v>
      </c>
      <c r="G79" s="49" t="s">
        <v>34</v>
      </c>
      <c r="H79" s="49" t="s">
        <v>59</v>
      </c>
      <c r="I79" s="47" t="s">
        <v>212</v>
      </c>
      <c r="J79" s="63" t="s">
        <v>1646</v>
      </c>
      <c r="K79" s="47"/>
      <c r="L79" s="47"/>
      <c r="N79" s="47" t="s">
        <v>20</v>
      </c>
      <c r="O79" s="47">
        <v>308</v>
      </c>
      <c r="P79" s="47"/>
      <c r="Q79" s="47"/>
    </row>
    <row r="80" spans="1:17" ht="15" customHeight="1">
      <c r="A80" s="53" t="s">
        <v>490</v>
      </c>
      <c r="B80" s="47"/>
      <c r="C80" s="48">
        <v>24</v>
      </c>
      <c r="D80" s="48">
        <f t="shared" si="4"/>
        <v>78</v>
      </c>
      <c r="E80" s="47" t="s">
        <v>27</v>
      </c>
      <c r="F80" s="50" t="s">
        <v>28</v>
      </c>
      <c r="G80" s="49" t="s">
        <v>29</v>
      </c>
      <c r="H80" s="49" t="s">
        <v>85</v>
      </c>
      <c r="I80" s="47" t="s">
        <v>85</v>
      </c>
      <c r="J80" s="63" t="s">
        <v>1646</v>
      </c>
      <c r="K80" s="47"/>
      <c r="L80" s="47"/>
      <c r="M80" s="46" t="s">
        <v>491</v>
      </c>
      <c r="N80" s="47" t="s">
        <v>20</v>
      </c>
      <c r="O80" s="47">
        <v>270</v>
      </c>
      <c r="P80" s="47"/>
      <c r="Q80" s="47"/>
    </row>
    <row r="81" spans="1:17" ht="15" customHeight="1">
      <c r="A81" s="53" t="s">
        <v>120</v>
      </c>
      <c r="B81" s="47"/>
      <c r="C81" s="48">
        <v>10</v>
      </c>
      <c r="D81" s="48">
        <f t="shared" si="4"/>
        <v>64</v>
      </c>
      <c r="E81" s="47" t="s">
        <v>27</v>
      </c>
      <c r="F81" s="50" t="s">
        <v>28</v>
      </c>
      <c r="G81" s="49" t="s">
        <v>29</v>
      </c>
      <c r="H81" s="49" t="s">
        <v>51</v>
      </c>
      <c r="I81" s="47" t="s">
        <v>52</v>
      </c>
      <c r="J81" s="63" t="s">
        <v>1646</v>
      </c>
      <c r="K81" s="47"/>
      <c r="L81" s="47"/>
      <c r="N81" s="47" t="s">
        <v>20</v>
      </c>
      <c r="O81" s="47">
        <v>74</v>
      </c>
      <c r="P81" s="47"/>
      <c r="Q81" s="47"/>
    </row>
    <row r="82" spans="1:17" ht="15" customHeight="1">
      <c r="A82" s="53" t="s">
        <v>137</v>
      </c>
      <c r="B82" s="47"/>
      <c r="C82" s="48">
        <v>22</v>
      </c>
      <c r="D82" s="48">
        <f t="shared" si="4"/>
        <v>76</v>
      </c>
      <c r="E82" s="47" t="s">
        <v>27</v>
      </c>
      <c r="F82" s="50" t="s">
        <v>28</v>
      </c>
      <c r="G82" s="49" t="s">
        <v>29</v>
      </c>
      <c r="H82" s="49" t="s">
        <v>55</v>
      </c>
      <c r="I82" s="47" t="s">
        <v>86</v>
      </c>
      <c r="J82" s="63" t="s">
        <v>1646</v>
      </c>
      <c r="K82" s="47"/>
      <c r="L82" s="47"/>
      <c r="N82" s="47" t="s">
        <v>20</v>
      </c>
      <c r="O82" s="47">
        <v>157</v>
      </c>
      <c r="P82" s="47"/>
      <c r="Q82" s="47"/>
    </row>
    <row r="83" spans="1:17" ht="15" customHeight="1">
      <c r="A83" s="53" t="s">
        <v>279</v>
      </c>
      <c r="B83" s="47"/>
      <c r="C83" s="48">
        <v>26</v>
      </c>
      <c r="D83" s="48">
        <f t="shared" si="4"/>
        <v>80</v>
      </c>
      <c r="E83" s="47" t="s">
        <v>27</v>
      </c>
      <c r="F83" s="50" t="s">
        <v>28</v>
      </c>
      <c r="G83" s="49" t="s">
        <v>34</v>
      </c>
      <c r="H83" s="49" t="s">
        <v>59</v>
      </c>
      <c r="I83" s="47" t="s">
        <v>212</v>
      </c>
      <c r="J83" s="63" t="s">
        <v>1646</v>
      </c>
      <c r="K83" s="47"/>
      <c r="L83" s="47"/>
      <c r="N83" s="47" t="s">
        <v>20</v>
      </c>
      <c r="O83" s="47">
        <v>310</v>
      </c>
      <c r="P83" s="47"/>
      <c r="Q83" s="47"/>
    </row>
    <row r="84" spans="1:17" ht="15" customHeight="1">
      <c r="A84" s="53" t="s">
        <v>280</v>
      </c>
      <c r="B84" s="47"/>
      <c r="C84" s="48">
        <v>17</v>
      </c>
      <c r="D84" s="48">
        <f t="shared" si="4"/>
        <v>71</v>
      </c>
      <c r="E84" s="47" t="s">
        <v>27</v>
      </c>
      <c r="F84" s="47" t="s">
        <v>281</v>
      </c>
      <c r="G84" s="49" t="s">
        <v>16</v>
      </c>
      <c r="H84" s="49" t="s">
        <v>107</v>
      </c>
      <c r="I84" s="47" t="s">
        <v>282</v>
      </c>
      <c r="J84" s="63" t="s">
        <v>1646</v>
      </c>
      <c r="K84" s="47"/>
      <c r="L84" s="47"/>
      <c r="N84" s="47" t="s">
        <v>20</v>
      </c>
      <c r="O84" s="47">
        <v>150</v>
      </c>
      <c r="P84" s="47"/>
      <c r="Q84" s="47"/>
    </row>
    <row r="85" spans="1:17" ht="15" customHeight="1">
      <c r="A85" s="53" t="s">
        <v>284</v>
      </c>
      <c r="B85" s="47"/>
      <c r="C85" s="48">
        <v>16</v>
      </c>
      <c r="D85" s="48">
        <f t="shared" si="4"/>
        <v>70</v>
      </c>
      <c r="E85" s="47" t="s">
        <v>27</v>
      </c>
      <c r="F85" s="50" t="s">
        <v>28</v>
      </c>
      <c r="G85" s="49" t="s">
        <v>34</v>
      </c>
      <c r="H85" s="49" t="s">
        <v>139</v>
      </c>
      <c r="I85" s="47" t="s">
        <v>247</v>
      </c>
      <c r="J85" s="63" t="s">
        <v>1646</v>
      </c>
      <c r="K85" s="47"/>
      <c r="L85" s="47"/>
      <c r="N85" s="47" t="s">
        <v>20</v>
      </c>
      <c r="O85" s="47">
        <v>305</v>
      </c>
      <c r="P85" s="47"/>
      <c r="Q85" s="47"/>
    </row>
    <row r="86" spans="1:17" ht="15" customHeight="1">
      <c r="A86" s="53" t="s">
        <v>138</v>
      </c>
      <c r="B86" s="47"/>
      <c r="C86" s="48">
        <v>6</v>
      </c>
      <c r="D86" s="48">
        <f t="shared" si="4"/>
        <v>60</v>
      </c>
      <c r="E86" s="47" t="s">
        <v>27</v>
      </c>
      <c r="F86" s="50" t="s">
        <v>28</v>
      </c>
      <c r="G86" s="49" t="s">
        <v>29</v>
      </c>
      <c r="H86" s="49" t="s">
        <v>139</v>
      </c>
      <c r="I86" s="47" t="s">
        <v>140</v>
      </c>
      <c r="J86" s="63" t="s">
        <v>1646</v>
      </c>
      <c r="K86" s="47"/>
      <c r="L86" s="47"/>
      <c r="N86" s="47" t="s">
        <v>20</v>
      </c>
      <c r="O86" s="47">
        <v>91</v>
      </c>
      <c r="P86" s="47"/>
      <c r="Q86" s="47"/>
    </row>
    <row r="87" spans="1:17" ht="15" customHeight="1">
      <c r="A87" s="47" t="s">
        <v>287</v>
      </c>
      <c r="B87" s="47"/>
      <c r="C87" s="48">
        <v>18</v>
      </c>
      <c r="D87" s="48">
        <f t="shared" si="4"/>
        <v>72</v>
      </c>
      <c r="E87" s="47" t="s">
        <v>14</v>
      </c>
      <c r="F87" s="47" t="s">
        <v>288</v>
      </c>
      <c r="G87" s="49" t="s">
        <v>16</v>
      </c>
      <c r="H87" s="49" t="s">
        <v>107</v>
      </c>
      <c r="I87" s="47" t="s">
        <v>289</v>
      </c>
      <c r="J87" s="63" t="s">
        <v>1646</v>
      </c>
      <c r="K87" s="47"/>
      <c r="L87" s="47" t="s">
        <v>37</v>
      </c>
      <c r="M87" s="46" t="s">
        <v>56</v>
      </c>
      <c r="N87" s="47" t="s">
        <v>20</v>
      </c>
      <c r="O87" s="47">
        <v>233</v>
      </c>
      <c r="P87" s="47"/>
      <c r="Q87" s="47"/>
    </row>
    <row r="88" spans="1:17" ht="15" customHeight="1">
      <c r="A88" s="47" t="s">
        <v>290</v>
      </c>
      <c r="B88" s="47"/>
      <c r="C88" s="48">
        <v>12</v>
      </c>
      <c r="D88" s="48">
        <f t="shared" si="4"/>
        <v>66</v>
      </c>
      <c r="E88" s="47" t="s">
        <v>58</v>
      </c>
      <c r="F88" s="47" t="s">
        <v>23</v>
      </c>
      <c r="G88" s="49" t="s">
        <v>34</v>
      </c>
      <c r="H88" s="49" t="s">
        <v>35</v>
      </c>
      <c r="I88" s="47" t="s">
        <v>78</v>
      </c>
      <c r="J88" s="63" t="s">
        <v>1646</v>
      </c>
      <c r="K88" s="47"/>
      <c r="L88" s="47"/>
      <c r="M88" s="46" t="s">
        <v>291</v>
      </c>
      <c r="N88" s="47" t="s">
        <v>20</v>
      </c>
      <c r="O88" s="47">
        <v>114</v>
      </c>
      <c r="P88" s="47"/>
      <c r="Q88" s="47"/>
    </row>
    <row r="89" spans="1:17" ht="15" customHeight="1">
      <c r="A89" s="47" t="s">
        <v>292</v>
      </c>
      <c r="B89" s="47"/>
      <c r="C89" s="48">
        <v>18</v>
      </c>
      <c r="D89" s="48">
        <f t="shared" si="4"/>
        <v>72</v>
      </c>
      <c r="E89" s="47" t="s">
        <v>14</v>
      </c>
      <c r="F89" s="47" t="s">
        <v>15</v>
      </c>
      <c r="G89" s="49" t="s">
        <v>16</v>
      </c>
      <c r="H89" s="49" t="s">
        <v>107</v>
      </c>
      <c r="I89" s="47" t="s">
        <v>293</v>
      </c>
      <c r="J89" s="62" t="s">
        <v>1752</v>
      </c>
      <c r="K89" s="47"/>
      <c r="L89" s="47" t="s">
        <v>110</v>
      </c>
      <c r="M89" s="46" t="s">
        <v>294</v>
      </c>
      <c r="N89" s="47" t="s">
        <v>20</v>
      </c>
      <c r="O89" s="47">
        <v>247</v>
      </c>
      <c r="P89" s="47"/>
      <c r="Q89" s="47"/>
    </row>
    <row r="90" spans="1:17" ht="15" customHeight="1">
      <c r="A90" s="47" t="s">
        <v>296</v>
      </c>
      <c r="B90" s="47"/>
      <c r="C90" s="48">
        <v>10</v>
      </c>
      <c r="D90" s="48">
        <f t="shared" si="4"/>
        <v>64</v>
      </c>
      <c r="E90" s="47" t="s">
        <v>14</v>
      </c>
      <c r="F90" s="47" t="s">
        <v>15</v>
      </c>
      <c r="G90" s="49" t="s">
        <v>29</v>
      </c>
      <c r="H90" s="49" t="s">
        <v>30</v>
      </c>
      <c r="I90" s="47" t="s">
        <v>297</v>
      </c>
      <c r="J90" s="62" t="s">
        <v>1670</v>
      </c>
      <c r="K90" s="47" t="s">
        <v>1659</v>
      </c>
      <c r="L90" s="47" t="s">
        <v>67</v>
      </c>
      <c r="M90" s="46" t="s">
        <v>298</v>
      </c>
      <c r="N90" s="47" t="s">
        <v>20</v>
      </c>
      <c r="O90" s="47">
        <v>33</v>
      </c>
      <c r="P90" s="47"/>
      <c r="Q90" s="47"/>
    </row>
    <row r="91" spans="1:17" ht="15" customHeight="1">
      <c r="A91" s="47" t="s">
        <v>141</v>
      </c>
      <c r="B91" s="47"/>
      <c r="C91" s="48">
        <v>10</v>
      </c>
      <c r="D91" s="48">
        <f t="shared" si="4"/>
        <v>64</v>
      </c>
      <c r="E91" s="47" t="s">
        <v>14</v>
      </c>
      <c r="F91" s="47" t="s">
        <v>33</v>
      </c>
      <c r="G91" s="49" t="s">
        <v>29</v>
      </c>
      <c r="H91" s="49" t="s">
        <v>85</v>
      </c>
      <c r="I91" s="47" t="s">
        <v>95</v>
      </c>
      <c r="J91" s="62" t="s">
        <v>1688</v>
      </c>
      <c r="K91" s="47" t="s">
        <v>1659</v>
      </c>
      <c r="L91" s="47"/>
      <c r="N91" s="47" t="s">
        <v>20</v>
      </c>
      <c r="O91" s="47">
        <v>84</v>
      </c>
      <c r="P91" s="47"/>
      <c r="Q91" s="47"/>
    </row>
    <row r="92" spans="1:17" ht="15" customHeight="1">
      <c r="A92" s="47" t="s">
        <v>302</v>
      </c>
      <c r="B92" s="47"/>
      <c r="C92" s="48">
        <v>3</v>
      </c>
      <c r="D92" s="48">
        <f t="shared" si="4"/>
        <v>57</v>
      </c>
      <c r="E92" s="47" t="s">
        <v>40</v>
      </c>
      <c r="F92" s="47" t="s">
        <v>97</v>
      </c>
      <c r="G92" s="49" t="s">
        <v>65</v>
      </c>
      <c r="H92" s="49" t="s">
        <v>65</v>
      </c>
      <c r="I92" s="47" t="s">
        <v>303</v>
      </c>
      <c r="J92" s="62" t="s">
        <v>1705</v>
      </c>
      <c r="K92" s="47"/>
      <c r="L92" s="47"/>
      <c r="M92" s="46" t="s">
        <v>304</v>
      </c>
      <c r="N92" s="47" t="s">
        <v>20</v>
      </c>
      <c r="O92" s="47">
        <v>10</v>
      </c>
      <c r="P92" s="47"/>
      <c r="Q92" s="47"/>
    </row>
    <row r="93" spans="1:17" ht="15" customHeight="1">
      <c r="A93" s="47" t="s">
        <v>305</v>
      </c>
      <c r="B93" s="47"/>
      <c r="C93" s="48">
        <v>16</v>
      </c>
      <c r="D93" s="48">
        <f t="shared" si="4"/>
        <v>70</v>
      </c>
      <c r="E93" s="47" t="s">
        <v>58</v>
      </c>
      <c r="F93" s="47" t="s">
        <v>23</v>
      </c>
      <c r="G93" s="49" t="s">
        <v>34</v>
      </c>
      <c r="H93" s="49" t="s">
        <v>35</v>
      </c>
      <c r="I93" s="47" t="s">
        <v>78</v>
      </c>
      <c r="J93" s="63" t="s">
        <v>1646</v>
      </c>
      <c r="K93" s="47"/>
      <c r="L93" s="47"/>
      <c r="N93" s="47" t="s">
        <v>20</v>
      </c>
      <c r="O93" s="47">
        <v>141</v>
      </c>
      <c r="P93" s="47"/>
      <c r="Q93" s="47"/>
    </row>
    <row r="94" spans="1:17" ht="15" customHeight="1">
      <c r="A94" s="47" t="s">
        <v>306</v>
      </c>
      <c r="B94" s="47"/>
      <c r="C94" s="48">
        <v>2</v>
      </c>
      <c r="D94" s="48">
        <f t="shared" si="4"/>
        <v>56</v>
      </c>
      <c r="E94" s="47" t="s">
        <v>40</v>
      </c>
      <c r="F94" s="47" t="s">
        <v>97</v>
      </c>
      <c r="G94" s="49" t="s">
        <v>65</v>
      </c>
      <c r="H94" s="49" t="s">
        <v>65</v>
      </c>
      <c r="I94" s="47" t="s">
        <v>303</v>
      </c>
      <c r="J94" s="62" t="s">
        <v>1706</v>
      </c>
      <c r="K94" s="47"/>
      <c r="L94" s="47"/>
      <c r="M94" s="46" t="s">
        <v>307</v>
      </c>
      <c r="N94" s="47" t="s">
        <v>20</v>
      </c>
      <c r="O94" s="47">
        <v>9</v>
      </c>
      <c r="P94" s="47"/>
      <c r="Q94" s="47"/>
    </row>
    <row r="95" spans="1:17" ht="15" customHeight="1">
      <c r="A95" s="47" t="s">
        <v>308</v>
      </c>
      <c r="B95" s="47"/>
      <c r="C95" s="48" t="s">
        <v>22</v>
      </c>
      <c r="D95" s="48" t="s">
        <v>22</v>
      </c>
      <c r="E95" s="47" t="s">
        <v>58</v>
      </c>
      <c r="F95" s="47" t="s">
        <v>23</v>
      </c>
      <c r="G95" s="49" t="s">
        <v>146</v>
      </c>
      <c r="H95" s="49" t="s">
        <v>146</v>
      </c>
      <c r="I95" s="47" t="s">
        <v>146</v>
      </c>
      <c r="J95" s="63" t="s">
        <v>1646</v>
      </c>
      <c r="K95" s="47"/>
      <c r="L95" s="47"/>
      <c r="M95" s="46" t="s">
        <v>309</v>
      </c>
      <c r="N95" s="47" t="s">
        <v>20</v>
      </c>
      <c r="O95" s="47">
        <v>227</v>
      </c>
      <c r="P95" s="47"/>
      <c r="Q95" s="47"/>
    </row>
    <row r="96" spans="1:17" ht="15" customHeight="1">
      <c r="A96" s="47" t="s">
        <v>310</v>
      </c>
      <c r="B96" s="47"/>
      <c r="C96" s="48">
        <v>15</v>
      </c>
      <c r="D96" s="48">
        <f>IF(($F$451+C96)&lt;100, $F$451+C96, 100)</f>
        <v>69</v>
      </c>
      <c r="E96" s="47" t="s">
        <v>40</v>
      </c>
      <c r="F96" s="47" t="s">
        <v>97</v>
      </c>
      <c r="G96" s="49" t="s">
        <v>29</v>
      </c>
      <c r="H96" s="49" t="s">
        <v>119</v>
      </c>
      <c r="I96" s="47" t="s">
        <v>311</v>
      </c>
      <c r="J96" s="62" t="s">
        <v>1731</v>
      </c>
      <c r="K96" s="47"/>
      <c r="L96" s="47"/>
      <c r="M96" s="46" t="s">
        <v>312</v>
      </c>
      <c r="N96" s="47" t="s">
        <v>20</v>
      </c>
      <c r="O96" s="47">
        <v>29</v>
      </c>
      <c r="P96" s="47"/>
      <c r="Q96" s="47"/>
    </row>
    <row r="97" spans="1:17" ht="15" customHeight="1">
      <c r="A97" s="47" t="s">
        <v>497</v>
      </c>
      <c r="B97" s="47"/>
      <c r="C97" s="48">
        <v>32</v>
      </c>
      <c r="D97" s="48">
        <f>IF(($F$451+C97)&lt;100, $F$451+C97, 100)</f>
        <v>86</v>
      </c>
      <c r="E97" s="47" t="s">
        <v>40</v>
      </c>
      <c r="F97" s="47" t="s">
        <v>97</v>
      </c>
      <c r="G97" s="49" t="s">
        <v>29</v>
      </c>
      <c r="H97" s="49" t="s">
        <v>30</v>
      </c>
      <c r="I97" s="47" t="s">
        <v>356</v>
      </c>
      <c r="J97" s="62" t="s">
        <v>1732</v>
      </c>
      <c r="K97" s="47"/>
      <c r="L97" s="47"/>
      <c r="M97" s="46" t="s">
        <v>498</v>
      </c>
      <c r="N97" s="47" t="s">
        <v>20</v>
      </c>
      <c r="O97" s="47">
        <v>66</v>
      </c>
      <c r="P97" s="47"/>
      <c r="Q97" s="47"/>
    </row>
    <row r="98" spans="1:17" ht="15" customHeight="1">
      <c r="A98" s="47" t="s">
        <v>319</v>
      </c>
      <c r="B98" s="47"/>
      <c r="C98" s="48">
        <v>17</v>
      </c>
      <c r="D98" s="48">
        <f>IF(($F$451+C98)&lt;100, $F$451+C98, 100)</f>
        <v>71</v>
      </c>
      <c r="E98" s="47" t="s">
        <v>58</v>
      </c>
      <c r="F98" s="47" t="s">
        <v>23</v>
      </c>
      <c r="G98" s="49" t="s">
        <v>16</v>
      </c>
      <c r="H98" s="49" t="s">
        <v>107</v>
      </c>
      <c r="I98" s="47" t="s">
        <v>320</v>
      </c>
      <c r="J98" s="63" t="s">
        <v>1646</v>
      </c>
      <c r="K98" s="47"/>
      <c r="L98" s="47"/>
      <c r="N98" s="47" t="s">
        <v>20</v>
      </c>
      <c r="O98" s="47">
        <v>189</v>
      </c>
      <c r="P98" s="47"/>
      <c r="Q98" s="47"/>
    </row>
    <row r="99" spans="1:17" ht="15" customHeight="1">
      <c r="A99" s="50" t="s">
        <v>321</v>
      </c>
      <c r="B99" s="47"/>
      <c r="C99" s="48" t="s">
        <v>22</v>
      </c>
      <c r="D99" s="48" t="s">
        <v>22</v>
      </c>
      <c r="E99" s="47" t="s">
        <v>14</v>
      </c>
      <c r="F99" s="47" t="s">
        <v>33</v>
      </c>
      <c r="G99" s="49" t="s">
        <v>34</v>
      </c>
      <c r="H99" s="49" t="s">
        <v>269</v>
      </c>
      <c r="I99" s="47" t="s">
        <v>322</v>
      </c>
      <c r="J99" s="62" t="s">
        <v>1658</v>
      </c>
      <c r="K99" s="47" t="s">
        <v>1659</v>
      </c>
      <c r="L99" s="47" t="s">
        <v>67</v>
      </c>
      <c r="M99" s="46" t="s">
        <v>323</v>
      </c>
      <c r="N99" s="47" t="s">
        <v>20</v>
      </c>
      <c r="O99" s="47">
        <v>133</v>
      </c>
      <c r="P99" s="47"/>
      <c r="Q99" s="47"/>
    </row>
    <row r="100" spans="1:17" ht="15" customHeight="1">
      <c r="A100" s="54" t="s">
        <v>1483</v>
      </c>
      <c r="B100" s="47"/>
      <c r="C100" s="48" t="s">
        <v>22</v>
      </c>
      <c r="D100" s="48" t="s">
        <v>22</v>
      </c>
      <c r="E100" s="47" t="s">
        <v>332</v>
      </c>
      <c r="F100" s="47" t="s">
        <v>15</v>
      </c>
      <c r="G100" s="49" t="s">
        <v>29</v>
      </c>
      <c r="H100" s="49" t="s">
        <v>30</v>
      </c>
      <c r="I100" s="5" t="s">
        <v>170</v>
      </c>
      <c r="J100" s="62" t="s">
        <v>1672</v>
      </c>
      <c r="K100" s="47" t="s">
        <v>1659</v>
      </c>
      <c r="L100" s="47" t="s">
        <v>67</v>
      </c>
      <c r="M100" s="46" t="s">
        <v>333</v>
      </c>
      <c r="N100" s="47" t="s">
        <v>20</v>
      </c>
      <c r="O100" s="47">
        <v>41</v>
      </c>
      <c r="P100" s="47"/>
      <c r="Q100" s="47"/>
    </row>
    <row r="101" spans="1:17" ht="15" customHeight="1">
      <c r="A101" s="54" t="s">
        <v>339</v>
      </c>
      <c r="B101" s="47"/>
      <c r="C101" s="48" t="s">
        <v>22</v>
      </c>
      <c r="D101" s="48" t="s">
        <v>22</v>
      </c>
      <c r="E101" s="47" t="s">
        <v>332</v>
      </c>
      <c r="F101" s="47" t="s">
        <v>15</v>
      </c>
      <c r="G101" s="49" t="s">
        <v>34</v>
      </c>
      <c r="H101" s="49" t="s">
        <v>269</v>
      </c>
      <c r="I101" s="47" t="s">
        <v>89</v>
      </c>
      <c r="J101" s="62" t="s">
        <v>1661</v>
      </c>
      <c r="K101" s="47" t="s">
        <v>1659</v>
      </c>
      <c r="L101" s="47" t="s">
        <v>67</v>
      </c>
      <c r="M101" s="46" t="s">
        <v>340</v>
      </c>
      <c r="N101" s="47" t="s">
        <v>20</v>
      </c>
      <c r="O101" s="47">
        <v>134</v>
      </c>
      <c r="P101" s="47"/>
      <c r="Q101" s="47"/>
    </row>
    <row r="102" spans="1:17" ht="15" customHeight="1">
      <c r="A102" s="54" t="s">
        <v>341</v>
      </c>
      <c r="B102" s="47"/>
      <c r="C102" s="48" t="s">
        <v>22</v>
      </c>
      <c r="D102" s="48" t="s">
        <v>22</v>
      </c>
      <c r="E102" s="47" t="s">
        <v>332</v>
      </c>
      <c r="F102" s="47" t="s">
        <v>15</v>
      </c>
      <c r="G102" s="49" t="s">
        <v>29</v>
      </c>
      <c r="H102" s="49" t="s">
        <v>30</v>
      </c>
      <c r="I102" s="47" t="s">
        <v>31</v>
      </c>
      <c r="J102" s="62" t="s">
        <v>1673</v>
      </c>
      <c r="K102" s="47" t="s">
        <v>1659</v>
      </c>
      <c r="L102" s="47" t="s">
        <v>67</v>
      </c>
      <c r="M102" s="46" t="s">
        <v>342</v>
      </c>
      <c r="N102" s="47" t="s">
        <v>20</v>
      </c>
      <c r="O102" s="47">
        <v>17</v>
      </c>
      <c r="P102" s="47"/>
      <c r="Q102" s="47"/>
    </row>
    <row r="103" spans="1:17" ht="15" customHeight="1">
      <c r="A103" s="54" t="s">
        <v>343</v>
      </c>
      <c r="B103" s="47"/>
      <c r="C103" s="48" t="s">
        <v>22</v>
      </c>
      <c r="D103" s="48" t="s">
        <v>22</v>
      </c>
      <c r="E103" s="47" t="s">
        <v>332</v>
      </c>
      <c r="F103" s="47" t="s">
        <v>15</v>
      </c>
      <c r="G103" s="49" t="s">
        <v>16</v>
      </c>
      <c r="H103" s="49" t="s">
        <v>107</v>
      </c>
      <c r="I103" s="47" t="s">
        <v>344</v>
      </c>
      <c r="J103" s="62" t="s">
        <v>1741</v>
      </c>
      <c r="K103" s="47"/>
      <c r="L103" s="47" t="s">
        <v>67</v>
      </c>
      <c r="M103" s="46" t="s">
        <v>345</v>
      </c>
      <c r="N103" s="47" t="s">
        <v>20</v>
      </c>
      <c r="O103" s="47">
        <v>153</v>
      </c>
      <c r="P103" s="47"/>
      <c r="Q103" s="47"/>
    </row>
    <row r="104" spans="1:17" ht="15" customHeight="1">
      <c r="A104" s="54" t="s">
        <v>541</v>
      </c>
      <c r="B104" s="47"/>
      <c r="C104" s="48" t="s">
        <v>22</v>
      </c>
      <c r="D104" s="48" t="s">
        <v>22</v>
      </c>
      <c r="E104" s="47" t="s">
        <v>332</v>
      </c>
      <c r="F104" s="47" t="s">
        <v>15</v>
      </c>
      <c r="G104" s="49" t="s">
        <v>29</v>
      </c>
      <c r="H104" s="49" t="s">
        <v>51</v>
      </c>
      <c r="I104" s="49" t="s">
        <v>507</v>
      </c>
      <c r="J104" s="62" t="s">
        <v>1668</v>
      </c>
      <c r="K104" s="47" t="s">
        <v>1659</v>
      </c>
      <c r="L104" s="47" t="s">
        <v>67</v>
      </c>
      <c r="M104" s="46" t="s">
        <v>542</v>
      </c>
      <c r="N104" s="47" t="s">
        <v>20</v>
      </c>
      <c r="O104" s="47">
        <v>62</v>
      </c>
      <c r="P104" s="47"/>
      <c r="Q104" s="47"/>
    </row>
    <row r="105" spans="1:17" ht="15" customHeight="1">
      <c r="A105" s="54" t="s">
        <v>1484</v>
      </c>
      <c r="B105" s="47"/>
      <c r="C105" s="48" t="s">
        <v>22</v>
      </c>
      <c r="D105" s="48" t="s">
        <v>22</v>
      </c>
      <c r="E105" s="47" t="s">
        <v>332</v>
      </c>
      <c r="F105" s="47" t="s">
        <v>15</v>
      </c>
      <c r="G105" s="49" t="s">
        <v>29</v>
      </c>
      <c r="H105" s="49" t="s">
        <v>85</v>
      </c>
      <c r="I105" s="49" t="s">
        <v>85</v>
      </c>
      <c r="J105" s="62" t="s">
        <v>1686</v>
      </c>
      <c r="K105" s="47" t="s">
        <v>1659</v>
      </c>
      <c r="L105" s="47" t="s">
        <v>67</v>
      </c>
      <c r="M105" s="46" t="s">
        <v>540</v>
      </c>
      <c r="N105" s="47" t="s">
        <v>20</v>
      </c>
      <c r="O105" s="47">
        <v>92</v>
      </c>
      <c r="P105" s="47"/>
      <c r="Q105" s="47"/>
    </row>
    <row r="106" spans="1:17" ht="15" customHeight="1">
      <c r="A106" s="54" t="s">
        <v>351</v>
      </c>
      <c r="B106" s="47"/>
      <c r="C106" s="48" t="s">
        <v>22</v>
      </c>
      <c r="D106" s="48" t="s">
        <v>22</v>
      </c>
      <c r="E106" s="47" t="s">
        <v>332</v>
      </c>
      <c r="F106" s="47" t="s">
        <v>15</v>
      </c>
      <c r="G106" s="49" t="s">
        <v>29</v>
      </c>
      <c r="H106" s="49" t="s">
        <v>85</v>
      </c>
      <c r="I106" s="47" t="s">
        <v>352</v>
      </c>
      <c r="J106" s="62" t="s">
        <v>1683</v>
      </c>
      <c r="K106" s="47" t="s">
        <v>1659</v>
      </c>
      <c r="L106" s="47" t="s">
        <v>67</v>
      </c>
      <c r="M106" s="46" t="s">
        <v>353</v>
      </c>
      <c r="N106" s="47" t="s">
        <v>20</v>
      </c>
      <c r="O106" s="47">
        <v>24</v>
      </c>
      <c r="P106" s="47"/>
      <c r="Q106" s="47"/>
    </row>
    <row r="107" spans="1:17" ht="15" customHeight="1">
      <c r="A107" s="54" t="s">
        <v>547</v>
      </c>
      <c r="B107" s="47"/>
      <c r="C107" s="48" t="s">
        <v>22</v>
      </c>
      <c r="D107" s="48" t="s">
        <v>22</v>
      </c>
      <c r="E107" s="47" t="s">
        <v>332</v>
      </c>
      <c r="F107" s="47" t="s">
        <v>15</v>
      </c>
      <c r="G107" s="49" t="s">
        <v>29</v>
      </c>
      <c r="H107" s="49" t="s">
        <v>51</v>
      </c>
      <c r="I107" s="5" t="s">
        <v>52</v>
      </c>
      <c r="J107" s="62" t="s">
        <v>1674</v>
      </c>
      <c r="K107" s="47" t="s">
        <v>1659</v>
      </c>
      <c r="L107" s="47" t="s">
        <v>112</v>
      </c>
      <c r="M107" s="55" t="s">
        <v>1495</v>
      </c>
      <c r="N107" s="47" t="s">
        <v>20</v>
      </c>
      <c r="O107" s="47">
        <v>93</v>
      </c>
      <c r="P107" s="47"/>
      <c r="Q107" s="47"/>
    </row>
    <row r="108" spans="1:17" ht="15" customHeight="1">
      <c r="A108" s="54" t="s">
        <v>548</v>
      </c>
      <c r="B108" s="47"/>
      <c r="C108" s="48" t="s">
        <v>22</v>
      </c>
      <c r="D108" s="48" t="s">
        <v>22</v>
      </c>
      <c r="E108" s="47" t="s">
        <v>332</v>
      </c>
      <c r="F108" s="47" t="s">
        <v>15</v>
      </c>
      <c r="G108" s="49" t="s">
        <v>29</v>
      </c>
      <c r="H108" s="49" t="s">
        <v>51</v>
      </c>
      <c r="I108" s="5" t="s">
        <v>1257</v>
      </c>
      <c r="J108" s="63" t="s">
        <v>110</v>
      </c>
      <c r="K108" s="47"/>
      <c r="L108" s="47" t="s">
        <v>67</v>
      </c>
      <c r="M108" s="55" t="s">
        <v>1585</v>
      </c>
      <c r="N108" s="47" t="s">
        <v>20</v>
      </c>
      <c r="O108" s="47"/>
      <c r="P108" s="47" t="s">
        <v>1780</v>
      </c>
      <c r="Q108" s="47"/>
    </row>
    <row r="109" spans="1:17" ht="15" customHeight="1">
      <c r="A109" s="54" t="s">
        <v>358</v>
      </c>
      <c r="B109" s="47"/>
      <c r="C109" s="48" t="s">
        <v>22</v>
      </c>
      <c r="D109" s="48" t="s">
        <v>22</v>
      </c>
      <c r="E109" s="47" t="s">
        <v>332</v>
      </c>
      <c r="F109" s="47" t="s">
        <v>15</v>
      </c>
      <c r="G109" s="49" t="s">
        <v>29</v>
      </c>
      <c r="H109" s="49" t="s">
        <v>85</v>
      </c>
      <c r="I109" s="49" t="s">
        <v>1601</v>
      </c>
      <c r="J109" s="62" t="s">
        <v>1681</v>
      </c>
      <c r="K109" s="47" t="s">
        <v>1659</v>
      </c>
      <c r="L109" s="47" t="s">
        <v>67</v>
      </c>
      <c r="M109" s="46" t="s">
        <v>359</v>
      </c>
      <c r="N109" s="47" t="s">
        <v>20</v>
      </c>
      <c r="O109" s="47">
        <v>47</v>
      </c>
      <c r="P109" s="47"/>
      <c r="Q109" s="47"/>
    </row>
    <row r="110" spans="1:17" ht="15" customHeight="1">
      <c r="A110" s="54" t="s">
        <v>360</v>
      </c>
      <c r="B110" s="47"/>
      <c r="C110" s="48" t="s">
        <v>22</v>
      </c>
      <c r="D110" s="48" t="s">
        <v>22</v>
      </c>
      <c r="E110" s="47" t="s">
        <v>332</v>
      </c>
      <c r="F110" s="47" t="s">
        <v>15</v>
      </c>
      <c r="G110" s="49" t="s">
        <v>34</v>
      </c>
      <c r="H110" s="49" t="s">
        <v>35</v>
      </c>
      <c r="I110" s="47" t="s">
        <v>78</v>
      </c>
      <c r="J110" s="62" t="s">
        <v>1698</v>
      </c>
      <c r="K110" s="47" t="s">
        <v>1659</v>
      </c>
      <c r="L110" s="47" t="s">
        <v>67</v>
      </c>
      <c r="M110" s="46" t="s">
        <v>361</v>
      </c>
      <c r="N110" s="47" t="s">
        <v>20</v>
      </c>
      <c r="O110" s="47">
        <v>105</v>
      </c>
      <c r="P110" s="47"/>
      <c r="Q110" s="47"/>
    </row>
    <row r="111" spans="1:17" ht="15" customHeight="1">
      <c r="A111" s="54" t="s">
        <v>362</v>
      </c>
      <c r="B111" s="47"/>
      <c r="C111" s="48" t="s">
        <v>22</v>
      </c>
      <c r="D111" s="48" t="s">
        <v>22</v>
      </c>
      <c r="E111" s="47" t="s">
        <v>332</v>
      </c>
      <c r="F111" s="47" t="s">
        <v>15</v>
      </c>
      <c r="G111" s="49" t="s">
        <v>29</v>
      </c>
      <c r="H111" s="49" t="s">
        <v>85</v>
      </c>
      <c r="I111" s="47" t="s">
        <v>85</v>
      </c>
      <c r="J111" s="62" t="s">
        <v>1685</v>
      </c>
      <c r="K111" s="47" t="s">
        <v>1659</v>
      </c>
      <c r="L111" s="47" t="s">
        <v>67</v>
      </c>
      <c r="M111" s="46" t="s">
        <v>363</v>
      </c>
      <c r="N111" s="47" t="s">
        <v>20</v>
      </c>
      <c r="O111" s="47">
        <v>21</v>
      </c>
      <c r="P111" s="47"/>
      <c r="Q111" s="47"/>
    </row>
    <row r="112" spans="1:17" ht="15" customHeight="1">
      <c r="A112" s="54" t="s">
        <v>364</v>
      </c>
      <c r="B112" s="47"/>
      <c r="C112" s="48" t="s">
        <v>22</v>
      </c>
      <c r="D112" s="48" t="s">
        <v>22</v>
      </c>
      <c r="E112" s="47" t="s">
        <v>332</v>
      </c>
      <c r="F112" s="47" t="s">
        <v>15</v>
      </c>
      <c r="G112" s="49" t="s">
        <v>34</v>
      </c>
      <c r="H112" s="49" t="s">
        <v>35</v>
      </c>
      <c r="I112" s="47" t="s">
        <v>365</v>
      </c>
      <c r="J112" s="62" t="s">
        <v>1700</v>
      </c>
      <c r="K112" s="47" t="s">
        <v>1659</v>
      </c>
      <c r="L112" s="47" t="s">
        <v>67</v>
      </c>
      <c r="M112" s="46" t="s">
        <v>366</v>
      </c>
      <c r="N112" s="47" t="s">
        <v>20</v>
      </c>
      <c r="O112" s="47">
        <v>95</v>
      </c>
      <c r="P112" s="47"/>
      <c r="Q112" s="47"/>
    </row>
    <row r="113" spans="1:17" ht="15" customHeight="1">
      <c r="A113" s="54" t="s">
        <v>367</v>
      </c>
      <c r="B113" s="47"/>
      <c r="C113" s="48" t="s">
        <v>22</v>
      </c>
      <c r="D113" s="48" t="s">
        <v>22</v>
      </c>
      <c r="E113" s="47" t="s">
        <v>332</v>
      </c>
      <c r="F113" s="47" t="s">
        <v>15</v>
      </c>
      <c r="G113" s="49" t="s">
        <v>34</v>
      </c>
      <c r="H113" s="49" t="s">
        <v>35</v>
      </c>
      <c r="I113" s="47" t="s">
        <v>78</v>
      </c>
      <c r="J113" s="62" t="s">
        <v>1697</v>
      </c>
      <c r="K113" s="47" t="s">
        <v>1659</v>
      </c>
      <c r="L113" s="47" t="s">
        <v>67</v>
      </c>
      <c r="M113" s="46" t="s">
        <v>368</v>
      </c>
      <c r="N113" s="47" t="s">
        <v>20</v>
      </c>
      <c r="O113" s="47">
        <v>106</v>
      </c>
      <c r="P113" s="47"/>
      <c r="Q113" s="47"/>
    </row>
    <row r="114" spans="1:17" ht="15" customHeight="1">
      <c r="A114" s="54" t="s">
        <v>369</v>
      </c>
      <c r="B114" s="47"/>
      <c r="C114" s="48" t="s">
        <v>22</v>
      </c>
      <c r="D114" s="48" t="s">
        <v>22</v>
      </c>
      <c r="E114" s="47" t="s">
        <v>332</v>
      </c>
      <c r="F114" s="47" t="s">
        <v>15</v>
      </c>
      <c r="G114" s="49" t="s">
        <v>16</v>
      </c>
      <c r="H114" s="49" t="s">
        <v>17</v>
      </c>
      <c r="I114" s="47" t="s">
        <v>370</v>
      </c>
      <c r="J114" s="62" t="s">
        <v>1742</v>
      </c>
      <c r="K114" s="47"/>
      <c r="L114" s="47" t="s">
        <v>67</v>
      </c>
      <c r="M114" s="46" t="s">
        <v>371</v>
      </c>
      <c r="N114" s="47" t="s">
        <v>20</v>
      </c>
      <c r="O114" s="47">
        <v>252</v>
      </c>
      <c r="P114" s="47"/>
      <c r="Q114" s="47"/>
    </row>
    <row r="115" spans="1:17" ht="15" customHeight="1">
      <c r="A115" s="54" t="s">
        <v>375</v>
      </c>
      <c r="B115" s="47"/>
      <c r="C115" s="48" t="s">
        <v>22</v>
      </c>
      <c r="D115" s="48" t="s">
        <v>22</v>
      </c>
      <c r="E115" s="47" t="s">
        <v>332</v>
      </c>
      <c r="F115" s="47" t="s">
        <v>15</v>
      </c>
      <c r="G115" s="49" t="s">
        <v>29</v>
      </c>
      <c r="H115" s="49" t="s">
        <v>30</v>
      </c>
      <c r="I115" s="49" t="s">
        <v>30</v>
      </c>
      <c r="J115" s="62" t="s">
        <v>1691</v>
      </c>
      <c r="K115" s="47" t="s">
        <v>1659</v>
      </c>
      <c r="L115" s="47" t="s">
        <v>67</v>
      </c>
      <c r="M115" s="46" t="s">
        <v>376</v>
      </c>
      <c r="N115" s="47" t="s">
        <v>20</v>
      </c>
      <c r="O115" s="47">
        <v>45</v>
      </c>
      <c r="P115" s="47"/>
      <c r="Q115" s="47"/>
    </row>
    <row r="116" spans="1:17" ht="15" customHeight="1">
      <c r="A116" s="54" t="s">
        <v>377</v>
      </c>
      <c r="B116" s="47"/>
      <c r="C116" s="48" t="s">
        <v>22</v>
      </c>
      <c r="D116" s="48" t="s">
        <v>22</v>
      </c>
      <c r="E116" s="47" t="s">
        <v>332</v>
      </c>
      <c r="F116" s="47" t="s">
        <v>15</v>
      </c>
      <c r="G116" s="49" t="s">
        <v>29</v>
      </c>
      <c r="H116" s="49" t="s">
        <v>85</v>
      </c>
      <c r="I116" s="49" t="s">
        <v>1601</v>
      </c>
      <c r="J116" s="62" t="s">
        <v>1684</v>
      </c>
      <c r="K116" s="47" t="s">
        <v>1659</v>
      </c>
      <c r="L116" s="47" t="s">
        <v>67</v>
      </c>
      <c r="M116" s="46" t="s">
        <v>378</v>
      </c>
      <c r="N116" s="47" t="s">
        <v>20</v>
      </c>
      <c r="O116" s="47">
        <v>46</v>
      </c>
      <c r="P116" s="47"/>
      <c r="Q116" s="47"/>
    </row>
    <row r="117" spans="1:17" ht="15" customHeight="1">
      <c r="A117" s="54" t="s">
        <v>1589</v>
      </c>
      <c r="B117" s="47"/>
      <c r="C117" s="48" t="s">
        <v>22</v>
      </c>
      <c r="D117" s="48" t="s">
        <v>22</v>
      </c>
      <c r="E117" s="47" t="s">
        <v>332</v>
      </c>
      <c r="F117" s="47" t="s">
        <v>15</v>
      </c>
      <c r="G117" s="49" t="s">
        <v>34</v>
      </c>
      <c r="H117" s="49" t="s">
        <v>35</v>
      </c>
      <c r="I117" s="47" t="s">
        <v>379</v>
      </c>
      <c r="J117" s="62" t="s">
        <v>1614</v>
      </c>
      <c r="K117" s="47"/>
      <c r="L117" s="47" t="s">
        <v>67</v>
      </c>
      <c r="M117" s="46" t="s">
        <v>1535</v>
      </c>
      <c r="N117" s="47" t="s">
        <v>20</v>
      </c>
      <c r="O117" s="47">
        <v>137</v>
      </c>
      <c r="P117" s="47"/>
      <c r="Q117" s="47"/>
    </row>
    <row r="118" spans="1:17" ht="15" customHeight="1">
      <c r="A118" s="56" t="s">
        <v>380</v>
      </c>
      <c r="B118" s="50"/>
      <c r="C118" s="52" t="s">
        <v>22</v>
      </c>
      <c r="D118" s="52" t="s">
        <v>22</v>
      </c>
      <c r="E118" s="50" t="s">
        <v>332</v>
      </c>
      <c r="F118" s="50" t="s">
        <v>15</v>
      </c>
      <c r="G118" s="49" t="s">
        <v>29</v>
      </c>
      <c r="H118" s="49" t="s">
        <v>85</v>
      </c>
      <c r="I118" s="1" t="s">
        <v>1600</v>
      </c>
      <c r="J118" s="62" t="s">
        <v>1648</v>
      </c>
      <c r="K118" s="47"/>
      <c r="L118" s="50" t="s">
        <v>67</v>
      </c>
      <c r="M118" s="47" t="s">
        <v>381</v>
      </c>
      <c r="N118" s="47" t="s">
        <v>20</v>
      </c>
      <c r="O118" s="47">
        <v>44</v>
      </c>
      <c r="P118" s="50"/>
      <c r="Q118" s="47"/>
    </row>
    <row r="119" spans="1:17" ht="15" customHeight="1">
      <c r="A119" s="54" t="s">
        <v>382</v>
      </c>
      <c r="B119" s="47"/>
      <c r="C119" s="48" t="s">
        <v>22</v>
      </c>
      <c r="D119" s="48" t="s">
        <v>22</v>
      </c>
      <c r="E119" s="47" t="s">
        <v>332</v>
      </c>
      <c r="F119" s="47" t="s">
        <v>15</v>
      </c>
      <c r="G119" s="49" t="s">
        <v>29</v>
      </c>
      <c r="H119" s="49" t="s">
        <v>30</v>
      </c>
      <c r="I119" s="47" t="s">
        <v>297</v>
      </c>
      <c r="J119" s="62" t="s">
        <v>1669</v>
      </c>
      <c r="K119" s="47" t="s">
        <v>1659</v>
      </c>
      <c r="L119" s="47" t="s">
        <v>67</v>
      </c>
      <c r="M119" s="46" t="s">
        <v>383</v>
      </c>
      <c r="N119" s="47" t="s">
        <v>20</v>
      </c>
      <c r="O119" s="47">
        <v>32</v>
      </c>
      <c r="P119" s="47"/>
      <c r="Q119" s="47"/>
    </row>
    <row r="120" spans="1:17" ht="15" customHeight="1">
      <c r="A120" s="54" t="s">
        <v>384</v>
      </c>
      <c r="B120" s="47"/>
      <c r="C120" s="48" t="s">
        <v>22</v>
      </c>
      <c r="D120" s="48" t="s">
        <v>22</v>
      </c>
      <c r="E120" s="47" t="s">
        <v>332</v>
      </c>
      <c r="F120" s="47" t="s">
        <v>15</v>
      </c>
      <c r="G120" s="49" t="s">
        <v>29</v>
      </c>
      <c r="H120" s="49" t="s">
        <v>51</v>
      </c>
      <c r="I120" s="49" t="s">
        <v>1602</v>
      </c>
      <c r="J120" s="62" t="s">
        <v>1677</v>
      </c>
      <c r="K120" s="47" t="s">
        <v>1659</v>
      </c>
      <c r="L120" s="47" t="s">
        <v>67</v>
      </c>
      <c r="M120" s="46" t="s">
        <v>385</v>
      </c>
      <c r="N120" s="47" t="s">
        <v>20</v>
      </c>
      <c r="O120" s="47">
        <v>59</v>
      </c>
      <c r="P120" s="47"/>
      <c r="Q120" s="47"/>
    </row>
    <row r="121" spans="1:17" ht="15" customHeight="1">
      <c r="A121" s="56" t="s">
        <v>1595</v>
      </c>
      <c r="B121" s="47"/>
      <c r="C121" s="48" t="s">
        <v>22</v>
      </c>
      <c r="D121" s="48" t="s">
        <v>22</v>
      </c>
      <c r="E121" s="47" t="s">
        <v>332</v>
      </c>
      <c r="F121" s="47" t="s">
        <v>15</v>
      </c>
      <c r="G121" s="51" t="s">
        <v>65</v>
      </c>
      <c r="H121" s="51" t="s">
        <v>65</v>
      </c>
      <c r="I121" s="47" t="s">
        <v>677</v>
      </c>
      <c r="J121" s="62" t="s">
        <v>1708</v>
      </c>
      <c r="K121" s="47"/>
      <c r="L121" s="47" t="s">
        <v>67</v>
      </c>
      <c r="M121" s="47" t="s">
        <v>1596</v>
      </c>
      <c r="N121" s="47" t="s">
        <v>20</v>
      </c>
      <c r="O121" s="47"/>
      <c r="P121" s="47"/>
      <c r="Q121" s="47"/>
    </row>
    <row r="122" spans="1:17" ht="15" customHeight="1">
      <c r="A122" s="54" t="s">
        <v>388</v>
      </c>
      <c r="B122" s="47"/>
      <c r="C122" s="48" t="s">
        <v>22</v>
      </c>
      <c r="D122" s="48" t="s">
        <v>22</v>
      </c>
      <c r="E122" s="47" t="s">
        <v>332</v>
      </c>
      <c r="F122" s="47" t="s">
        <v>15</v>
      </c>
      <c r="G122" s="49" t="s">
        <v>34</v>
      </c>
      <c r="H122" s="49" t="s">
        <v>35</v>
      </c>
      <c r="I122" s="47" t="s">
        <v>78</v>
      </c>
      <c r="J122" s="62" t="s">
        <v>1702</v>
      </c>
      <c r="K122" s="47" t="s">
        <v>1659</v>
      </c>
      <c r="L122" s="47" t="s">
        <v>67</v>
      </c>
      <c r="M122" s="46" t="s">
        <v>389</v>
      </c>
      <c r="N122" s="47" t="s">
        <v>20</v>
      </c>
      <c r="O122" s="47">
        <v>109</v>
      </c>
      <c r="P122" s="47"/>
      <c r="Q122" s="47"/>
    </row>
    <row r="123" spans="1:17" ht="15" customHeight="1">
      <c r="A123" s="54" t="s">
        <v>390</v>
      </c>
      <c r="B123" s="47"/>
      <c r="C123" s="48" t="s">
        <v>22</v>
      </c>
      <c r="D123" s="48" t="s">
        <v>22</v>
      </c>
      <c r="E123" s="47" t="s">
        <v>332</v>
      </c>
      <c r="F123" s="47" t="s">
        <v>15</v>
      </c>
      <c r="G123" s="49" t="s">
        <v>16</v>
      </c>
      <c r="H123" s="49" t="s">
        <v>17</v>
      </c>
      <c r="I123" s="47" t="s">
        <v>391</v>
      </c>
      <c r="J123" s="62" t="s">
        <v>1743</v>
      </c>
      <c r="K123" s="47"/>
      <c r="L123" s="47" t="s">
        <v>67</v>
      </c>
      <c r="M123" s="46" t="s">
        <v>392</v>
      </c>
      <c r="N123" s="47" t="s">
        <v>20</v>
      </c>
      <c r="O123" s="47">
        <v>149</v>
      </c>
      <c r="P123" s="47"/>
      <c r="Q123" s="47"/>
    </row>
    <row r="124" spans="1:17" ht="15" customHeight="1">
      <c r="A124" s="54" t="s">
        <v>1563</v>
      </c>
      <c r="B124" s="47"/>
      <c r="C124" s="48" t="s">
        <v>22</v>
      </c>
      <c r="D124" s="48" t="s">
        <v>22</v>
      </c>
      <c r="E124" s="47" t="s">
        <v>332</v>
      </c>
      <c r="F124" s="50" t="s">
        <v>15</v>
      </c>
      <c r="G124" s="49" t="s">
        <v>34</v>
      </c>
      <c r="H124" s="49" t="s">
        <v>35</v>
      </c>
      <c r="I124" s="49" t="s">
        <v>48</v>
      </c>
      <c r="J124" s="66" t="s">
        <v>1646</v>
      </c>
      <c r="K124" s="47"/>
      <c r="L124" s="47"/>
      <c r="M124" s="49" t="s">
        <v>1564</v>
      </c>
      <c r="N124" s="47" t="s">
        <v>20</v>
      </c>
      <c r="O124" s="47">
        <v>175</v>
      </c>
      <c r="P124" s="47"/>
      <c r="Q124" s="47"/>
    </row>
    <row r="125" spans="1:17" ht="15" customHeight="1">
      <c r="A125" s="54" t="s">
        <v>552</v>
      </c>
      <c r="B125" s="47"/>
      <c r="C125" s="48" t="s">
        <v>22</v>
      </c>
      <c r="D125" s="48" t="s">
        <v>22</v>
      </c>
      <c r="E125" s="47" t="s">
        <v>332</v>
      </c>
      <c r="F125" s="47" t="s">
        <v>15</v>
      </c>
      <c r="G125" s="49" t="s">
        <v>29</v>
      </c>
      <c r="H125" s="49" t="s">
        <v>51</v>
      </c>
      <c r="I125" s="49" t="s">
        <v>594</v>
      </c>
      <c r="J125" s="62" t="s">
        <v>1676</v>
      </c>
      <c r="K125" s="47" t="s">
        <v>1659</v>
      </c>
      <c r="L125" s="47" t="s">
        <v>67</v>
      </c>
      <c r="M125" s="46" t="s">
        <v>553</v>
      </c>
      <c r="N125" s="47" t="s">
        <v>20</v>
      </c>
      <c r="O125" s="47">
        <v>135</v>
      </c>
      <c r="P125" s="47"/>
      <c r="Q125" s="47"/>
    </row>
    <row r="126" spans="1:17" ht="15" customHeight="1">
      <c r="A126" s="54" t="s">
        <v>394</v>
      </c>
      <c r="B126" s="47"/>
      <c r="C126" s="48" t="s">
        <v>22</v>
      </c>
      <c r="D126" s="48" t="s">
        <v>22</v>
      </c>
      <c r="E126" s="47" t="s">
        <v>332</v>
      </c>
      <c r="F126" s="47" t="s">
        <v>15</v>
      </c>
      <c r="G126" s="49" t="s">
        <v>34</v>
      </c>
      <c r="H126" s="49" t="s">
        <v>35</v>
      </c>
      <c r="I126" s="47" t="s">
        <v>395</v>
      </c>
      <c r="J126" s="62" t="s">
        <v>1616</v>
      </c>
      <c r="K126" s="47"/>
      <c r="L126" s="47" t="s">
        <v>67</v>
      </c>
      <c r="M126" s="46" t="s">
        <v>396</v>
      </c>
      <c r="N126" s="47" t="s">
        <v>20</v>
      </c>
      <c r="O126" s="47">
        <v>139</v>
      </c>
      <c r="P126" s="47"/>
      <c r="Q126" s="47"/>
    </row>
    <row r="127" spans="1:17" ht="15" customHeight="1">
      <c r="A127" s="54" t="s">
        <v>397</v>
      </c>
      <c r="B127" s="47"/>
      <c r="C127" s="48" t="s">
        <v>22</v>
      </c>
      <c r="D127" s="48" t="s">
        <v>22</v>
      </c>
      <c r="E127" s="47" t="s">
        <v>332</v>
      </c>
      <c r="F127" s="47" t="s">
        <v>15</v>
      </c>
      <c r="G127" s="49" t="s">
        <v>34</v>
      </c>
      <c r="H127" s="49" t="s">
        <v>35</v>
      </c>
      <c r="I127" s="47" t="s">
        <v>365</v>
      </c>
      <c r="J127" s="62" t="s">
        <v>1615</v>
      </c>
      <c r="K127" s="47"/>
      <c r="L127" s="47" t="s">
        <v>67</v>
      </c>
      <c r="M127" s="46" t="s">
        <v>398</v>
      </c>
      <c r="N127" s="47" t="s">
        <v>20</v>
      </c>
      <c r="O127" s="47">
        <v>140</v>
      </c>
      <c r="P127" s="47"/>
      <c r="Q127" s="47"/>
    </row>
    <row r="128" spans="1:17" ht="15" customHeight="1">
      <c r="A128" s="56" t="s">
        <v>1594</v>
      </c>
      <c r="B128" s="47"/>
      <c r="C128" s="48" t="s">
        <v>22</v>
      </c>
      <c r="D128" s="48" t="s">
        <v>22</v>
      </c>
      <c r="E128" s="47" t="s">
        <v>332</v>
      </c>
      <c r="F128" s="47" t="s">
        <v>15</v>
      </c>
      <c r="G128" s="51" t="s">
        <v>65</v>
      </c>
      <c r="H128" s="51" t="s">
        <v>65</v>
      </c>
      <c r="I128" s="47" t="s">
        <v>585</v>
      </c>
      <c r="J128" s="62" t="s">
        <v>1707</v>
      </c>
      <c r="K128" s="47"/>
      <c r="L128" s="47" t="s">
        <v>67</v>
      </c>
      <c r="M128" s="47" t="s">
        <v>1591</v>
      </c>
      <c r="N128" s="47" t="s">
        <v>20</v>
      </c>
      <c r="O128" s="47"/>
      <c r="P128" s="47"/>
      <c r="Q128" s="47"/>
    </row>
    <row r="129" spans="1:17" ht="15" customHeight="1">
      <c r="A129" s="54" t="s">
        <v>1566</v>
      </c>
      <c r="B129" s="50"/>
      <c r="C129" s="48" t="s">
        <v>22</v>
      </c>
      <c r="D129" s="48" t="s">
        <v>22</v>
      </c>
      <c r="E129" s="47" t="s">
        <v>332</v>
      </c>
      <c r="F129" s="47" t="s">
        <v>15</v>
      </c>
      <c r="G129" s="51" t="s">
        <v>29</v>
      </c>
      <c r="H129" s="51" t="s">
        <v>85</v>
      </c>
      <c r="I129" s="47" t="s">
        <v>85</v>
      </c>
      <c r="J129" s="62" t="s">
        <v>1687</v>
      </c>
      <c r="K129" s="47" t="s">
        <v>1659</v>
      </c>
      <c r="L129" s="47" t="s">
        <v>67</v>
      </c>
      <c r="M129" s="46" t="s">
        <v>1567</v>
      </c>
      <c r="N129" s="47" t="s">
        <v>20</v>
      </c>
      <c r="O129" s="47">
        <v>215</v>
      </c>
      <c r="P129" s="47"/>
      <c r="Q129" s="47"/>
    </row>
    <row r="130" spans="1:17" ht="15" customHeight="1">
      <c r="A130" s="54" t="s">
        <v>399</v>
      </c>
      <c r="B130" s="47"/>
      <c r="C130" s="48" t="s">
        <v>22</v>
      </c>
      <c r="D130" s="48" t="s">
        <v>22</v>
      </c>
      <c r="E130" s="47" t="s">
        <v>332</v>
      </c>
      <c r="F130" s="47" t="s">
        <v>15</v>
      </c>
      <c r="G130" s="57" t="s">
        <v>34</v>
      </c>
      <c r="H130" s="49" t="s">
        <v>35</v>
      </c>
      <c r="I130" s="47" t="s">
        <v>247</v>
      </c>
      <c r="J130" s="62" t="s">
        <v>1695</v>
      </c>
      <c r="K130" s="47" t="s">
        <v>1659</v>
      </c>
      <c r="L130" s="47" t="s">
        <v>400</v>
      </c>
      <c r="M130" s="46" t="s">
        <v>1580</v>
      </c>
      <c r="N130" s="47" t="s">
        <v>20</v>
      </c>
      <c r="O130" s="47">
        <v>178</v>
      </c>
      <c r="P130" s="47"/>
      <c r="Q130" s="47"/>
    </row>
    <row r="131" spans="1:17" ht="15" customHeight="1">
      <c r="A131" s="54" t="s">
        <v>401</v>
      </c>
      <c r="B131" s="47"/>
      <c r="C131" s="48" t="s">
        <v>22</v>
      </c>
      <c r="D131" s="48" t="s">
        <v>22</v>
      </c>
      <c r="E131" s="47" t="s">
        <v>332</v>
      </c>
      <c r="F131" s="47" t="s">
        <v>15</v>
      </c>
      <c r="G131" s="49" t="s">
        <v>16</v>
      </c>
      <c r="H131" s="49" t="s">
        <v>107</v>
      </c>
      <c r="I131" s="47" t="s">
        <v>344</v>
      </c>
      <c r="J131" s="62" t="s">
        <v>1744</v>
      </c>
      <c r="K131" s="47"/>
      <c r="L131" s="47" t="s">
        <v>67</v>
      </c>
      <c r="M131" s="46" t="s">
        <v>402</v>
      </c>
      <c r="N131" s="47" t="s">
        <v>20</v>
      </c>
      <c r="O131" s="47">
        <v>148</v>
      </c>
      <c r="P131" s="47"/>
      <c r="Q131" s="47"/>
    </row>
    <row r="132" spans="1:17" ht="15" customHeight="1">
      <c r="A132" s="54" t="s">
        <v>403</v>
      </c>
      <c r="B132" s="47"/>
      <c r="C132" s="48" t="s">
        <v>22</v>
      </c>
      <c r="D132" s="48" t="s">
        <v>22</v>
      </c>
      <c r="E132" s="47" t="s">
        <v>332</v>
      </c>
      <c r="F132" s="47" t="s">
        <v>15</v>
      </c>
      <c r="G132" s="49" t="s">
        <v>34</v>
      </c>
      <c r="H132" s="49" t="s">
        <v>269</v>
      </c>
      <c r="I132" s="47" t="s">
        <v>286</v>
      </c>
      <c r="J132" s="62" t="s">
        <v>1663</v>
      </c>
      <c r="K132" s="47" t="s">
        <v>1659</v>
      </c>
      <c r="L132" s="47" t="s">
        <v>67</v>
      </c>
      <c r="M132" s="46" t="s">
        <v>404</v>
      </c>
      <c r="N132" s="47" t="s">
        <v>20</v>
      </c>
      <c r="O132" s="47">
        <v>136</v>
      </c>
      <c r="P132" s="47"/>
      <c r="Q132" s="47"/>
    </row>
    <row r="133" spans="1:17" ht="15" customHeight="1">
      <c r="A133" s="54" t="s">
        <v>1485</v>
      </c>
      <c r="B133" s="47"/>
      <c r="C133" s="48" t="s">
        <v>22</v>
      </c>
      <c r="D133" s="48" t="s">
        <v>22</v>
      </c>
      <c r="E133" s="47" t="s">
        <v>332</v>
      </c>
      <c r="F133" s="47" t="s">
        <v>15</v>
      </c>
      <c r="G133" s="49" t="s">
        <v>34</v>
      </c>
      <c r="H133" s="49" t="s">
        <v>35</v>
      </c>
      <c r="I133" s="47" t="s">
        <v>105</v>
      </c>
      <c r="J133" s="62" t="s">
        <v>1617</v>
      </c>
      <c r="K133" s="47"/>
      <c r="L133" s="47" t="s">
        <v>67</v>
      </c>
      <c r="M133" s="46" t="s">
        <v>337</v>
      </c>
      <c r="N133" s="47" t="s">
        <v>20</v>
      </c>
      <c r="O133" s="47">
        <v>103</v>
      </c>
      <c r="P133" s="47"/>
      <c r="Q133" s="47"/>
    </row>
    <row r="134" spans="1:17" ht="15" customHeight="1">
      <c r="A134" s="54" t="s">
        <v>405</v>
      </c>
      <c r="B134" s="47"/>
      <c r="C134" s="48" t="s">
        <v>22</v>
      </c>
      <c r="D134" s="48" t="s">
        <v>22</v>
      </c>
      <c r="E134" s="47" t="s">
        <v>332</v>
      </c>
      <c r="F134" s="47" t="s">
        <v>15</v>
      </c>
      <c r="G134" s="49" t="s">
        <v>34</v>
      </c>
      <c r="H134" s="49" t="s">
        <v>35</v>
      </c>
      <c r="I134" s="47" t="s">
        <v>36</v>
      </c>
      <c r="J134" s="62" t="s">
        <v>1618</v>
      </c>
      <c r="K134" s="47"/>
      <c r="L134" s="47" t="s">
        <v>67</v>
      </c>
      <c r="M134" s="46" t="s">
        <v>406</v>
      </c>
      <c r="N134" s="47" t="s">
        <v>20</v>
      </c>
      <c r="O134" s="47">
        <v>104</v>
      </c>
      <c r="P134" s="47"/>
      <c r="Q134" s="47"/>
    </row>
    <row r="135" spans="1:17" ht="15" customHeight="1">
      <c r="A135" s="56" t="s">
        <v>407</v>
      </c>
      <c r="B135" s="47"/>
      <c r="C135" s="48" t="s">
        <v>22</v>
      </c>
      <c r="D135" s="48" t="s">
        <v>22</v>
      </c>
      <c r="E135" s="47" t="s">
        <v>332</v>
      </c>
      <c r="F135" s="47" t="s">
        <v>15</v>
      </c>
      <c r="G135" s="49" t="s">
        <v>34</v>
      </c>
      <c r="H135" s="49" t="s">
        <v>35</v>
      </c>
      <c r="I135" s="47" t="s">
        <v>78</v>
      </c>
      <c r="J135" s="62" t="s">
        <v>1699</v>
      </c>
      <c r="K135" s="47" t="s">
        <v>1659</v>
      </c>
      <c r="L135" s="47" t="s">
        <v>67</v>
      </c>
      <c r="M135" s="46" t="s">
        <v>408</v>
      </c>
      <c r="N135" s="47" t="s">
        <v>20</v>
      </c>
      <c r="O135" s="47">
        <v>96</v>
      </c>
      <c r="P135" s="47"/>
      <c r="Q135" s="47"/>
    </row>
    <row r="136" spans="1:17" ht="15" customHeight="1">
      <c r="A136" s="54" t="s">
        <v>409</v>
      </c>
      <c r="B136" s="47"/>
      <c r="C136" s="48" t="s">
        <v>22</v>
      </c>
      <c r="D136" s="48" t="s">
        <v>22</v>
      </c>
      <c r="E136" s="47" t="s">
        <v>332</v>
      </c>
      <c r="F136" s="47" t="s">
        <v>15</v>
      </c>
      <c r="G136" s="57" t="s">
        <v>16</v>
      </c>
      <c r="H136" s="49" t="s">
        <v>410</v>
      </c>
      <c r="I136" s="47" t="s">
        <v>411</v>
      </c>
      <c r="J136" s="62" t="s">
        <v>1745</v>
      </c>
      <c r="K136" s="47"/>
      <c r="L136" s="47" t="s">
        <v>67</v>
      </c>
      <c r="M136" s="46" t="s">
        <v>412</v>
      </c>
      <c r="N136" s="47" t="s">
        <v>20</v>
      </c>
      <c r="O136" s="47">
        <v>145</v>
      </c>
      <c r="P136" s="47"/>
      <c r="Q136" s="47"/>
    </row>
    <row r="137" spans="1:17" ht="15" customHeight="1">
      <c r="A137" s="56" t="s">
        <v>413</v>
      </c>
      <c r="B137" s="47"/>
      <c r="C137" s="48" t="s">
        <v>22</v>
      </c>
      <c r="D137" s="48" t="s">
        <v>22</v>
      </c>
      <c r="E137" s="47" t="s">
        <v>332</v>
      </c>
      <c r="F137" s="47" t="s">
        <v>15</v>
      </c>
      <c r="G137" s="49" t="s">
        <v>34</v>
      </c>
      <c r="H137" s="49" t="s">
        <v>59</v>
      </c>
      <c r="I137" s="47" t="s">
        <v>414</v>
      </c>
      <c r="J137" s="62" t="s">
        <v>1664</v>
      </c>
      <c r="K137" s="47" t="s">
        <v>1659</v>
      </c>
      <c r="L137" s="47" t="s">
        <v>67</v>
      </c>
      <c r="M137" s="46" t="s">
        <v>415</v>
      </c>
      <c r="N137" s="47" t="s">
        <v>20</v>
      </c>
      <c r="O137" s="47">
        <v>123</v>
      </c>
      <c r="P137" s="47"/>
      <c r="Q137" s="47"/>
    </row>
    <row r="138" spans="1:17" ht="15" customHeight="1">
      <c r="A138" s="54" t="s">
        <v>416</v>
      </c>
      <c r="B138" s="47"/>
      <c r="C138" s="48" t="s">
        <v>22</v>
      </c>
      <c r="D138" s="48" t="s">
        <v>22</v>
      </c>
      <c r="E138" s="47" t="s">
        <v>332</v>
      </c>
      <c r="F138" s="47" t="s">
        <v>15</v>
      </c>
      <c r="G138" s="49" t="s">
        <v>34</v>
      </c>
      <c r="H138" s="49" t="s">
        <v>59</v>
      </c>
      <c r="I138" s="47" t="s">
        <v>212</v>
      </c>
      <c r="J138" s="62" t="s">
        <v>1665</v>
      </c>
      <c r="K138" s="47" t="s">
        <v>1659</v>
      </c>
      <c r="L138" s="47" t="s">
        <v>67</v>
      </c>
      <c r="M138" s="46" t="s">
        <v>417</v>
      </c>
      <c r="N138" s="47" t="s">
        <v>20</v>
      </c>
      <c r="O138" s="47">
        <v>37</v>
      </c>
      <c r="P138" s="47"/>
      <c r="Q138" s="47"/>
    </row>
    <row r="139" spans="1:17" ht="15" customHeight="1">
      <c r="A139" s="54" t="s">
        <v>418</v>
      </c>
      <c r="B139" s="34"/>
      <c r="C139" s="48" t="s">
        <v>22</v>
      </c>
      <c r="D139" s="48" t="s">
        <v>22</v>
      </c>
      <c r="E139" s="47" t="s">
        <v>332</v>
      </c>
      <c r="F139" s="47" t="s">
        <v>15</v>
      </c>
      <c r="G139" s="49" t="s">
        <v>146</v>
      </c>
      <c r="H139" s="49" t="s">
        <v>146</v>
      </c>
      <c r="I139" s="47" t="s">
        <v>146</v>
      </c>
      <c r="J139" s="65" t="s">
        <v>1716</v>
      </c>
      <c r="K139" s="47"/>
      <c r="L139" s="47"/>
      <c r="M139" s="46" t="s">
        <v>419</v>
      </c>
      <c r="N139" s="47" t="s">
        <v>20</v>
      </c>
      <c r="O139" s="47">
        <v>224</v>
      </c>
      <c r="P139" s="47"/>
      <c r="Q139" s="47"/>
    </row>
    <row r="140" spans="1:17" ht="15" customHeight="1">
      <c r="A140" s="54" t="s">
        <v>1577</v>
      </c>
      <c r="B140" s="47"/>
      <c r="C140" s="48" t="s">
        <v>22</v>
      </c>
      <c r="D140" s="48" t="s">
        <v>22</v>
      </c>
      <c r="E140" s="47" t="s">
        <v>332</v>
      </c>
      <c r="F140" s="47" t="s">
        <v>15</v>
      </c>
      <c r="G140" s="49" t="s">
        <v>34</v>
      </c>
      <c r="H140" s="49" t="s">
        <v>35</v>
      </c>
      <c r="I140" s="47" t="s">
        <v>247</v>
      </c>
      <c r="J140" s="62" t="s">
        <v>1619</v>
      </c>
      <c r="K140" s="47"/>
      <c r="L140" s="47" t="s">
        <v>67</v>
      </c>
      <c r="M140" s="46" t="s">
        <v>1579</v>
      </c>
      <c r="N140" s="47" t="s">
        <v>20</v>
      </c>
      <c r="O140" s="47">
        <v>132</v>
      </c>
      <c r="P140" s="47"/>
      <c r="Q140" s="47"/>
    </row>
    <row r="141" spans="1:17" ht="15" customHeight="1">
      <c r="A141" s="54" t="s">
        <v>1578</v>
      </c>
      <c r="B141" s="47"/>
      <c r="C141" s="48" t="s">
        <v>22</v>
      </c>
      <c r="D141" s="48" t="s">
        <v>22</v>
      </c>
      <c r="E141" s="47" t="s">
        <v>332</v>
      </c>
      <c r="F141" s="47" t="s">
        <v>15</v>
      </c>
      <c r="G141" s="49" t="s">
        <v>34</v>
      </c>
      <c r="H141" s="49" t="s">
        <v>35</v>
      </c>
      <c r="I141" s="47" t="s">
        <v>441</v>
      </c>
      <c r="J141" s="62" t="s">
        <v>1647</v>
      </c>
      <c r="K141" s="47"/>
      <c r="L141" s="47" t="s">
        <v>67</v>
      </c>
      <c r="M141" s="46" t="s">
        <v>1587</v>
      </c>
      <c r="N141" s="47" t="s">
        <v>20</v>
      </c>
      <c r="O141" s="47">
        <v>241</v>
      </c>
      <c r="P141" s="47"/>
      <c r="Q141" s="47"/>
    </row>
    <row r="142" spans="1:17" ht="15" customHeight="1">
      <c r="A142" s="54" t="s">
        <v>1486</v>
      </c>
      <c r="B142" s="47"/>
      <c r="C142" s="48" t="s">
        <v>22</v>
      </c>
      <c r="D142" s="48" t="s">
        <v>22</v>
      </c>
      <c r="E142" s="47" t="s">
        <v>332</v>
      </c>
      <c r="F142" s="50" t="s">
        <v>15</v>
      </c>
      <c r="G142" s="49" t="s">
        <v>16</v>
      </c>
      <c r="H142" s="49" t="s">
        <v>17</v>
      </c>
      <c r="I142" s="50" t="s">
        <v>18</v>
      </c>
      <c r="J142" s="62" t="s">
        <v>1746</v>
      </c>
      <c r="K142" s="47"/>
      <c r="L142" s="47" t="s">
        <v>67</v>
      </c>
      <c r="M142" s="46" t="s">
        <v>338</v>
      </c>
      <c r="N142" s="47" t="s">
        <v>20</v>
      </c>
      <c r="O142" s="47">
        <v>250</v>
      </c>
      <c r="P142" s="47"/>
      <c r="Q142" s="47"/>
    </row>
    <row r="143" spans="1:17" ht="15" customHeight="1">
      <c r="A143" s="54" t="s">
        <v>420</v>
      </c>
      <c r="B143" s="47"/>
      <c r="C143" s="48" t="s">
        <v>22</v>
      </c>
      <c r="D143" s="48" t="s">
        <v>22</v>
      </c>
      <c r="E143" s="47" t="s">
        <v>332</v>
      </c>
      <c r="F143" s="50" t="s">
        <v>15</v>
      </c>
      <c r="G143" s="49" t="s">
        <v>16</v>
      </c>
      <c r="H143" s="49" t="s">
        <v>107</v>
      </c>
      <c r="I143" s="50" t="s">
        <v>421</v>
      </c>
      <c r="J143" s="62" t="s">
        <v>1747</v>
      </c>
      <c r="K143" s="47"/>
      <c r="L143" s="47"/>
      <c r="M143" s="55" t="s">
        <v>422</v>
      </c>
      <c r="N143" s="47" t="s">
        <v>20</v>
      </c>
      <c r="O143" s="47">
        <v>258</v>
      </c>
      <c r="P143" s="47"/>
      <c r="Q143" s="47"/>
    </row>
    <row r="144" spans="1:17" ht="15" customHeight="1">
      <c r="A144" s="54" t="s">
        <v>1488</v>
      </c>
      <c r="B144" s="47"/>
      <c r="C144" s="48" t="s">
        <v>22</v>
      </c>
      <c r="D144" s="48" t="s">
        <v>22</v>
      </c>
      <c r="E144" s="47" t="s">
        <v>332</v>
      </c>
      <c r="F144" s="50" t="s">
        <v>33</v>
      </c>
      <c r="G144" s="49" t="s">
        <v>34</v>
      </c>
      <c r="H144" s="49" t="s">
        <v>139</v>
      </c>
      <c r="I144" s="50" t="s">
        <v>220</v>
      </c>
      <c r="J144" s="62" t="s">
        <v>1692</v>
      </c>
      <c r="K144" s="47" t="s">
        <v>1659</v>
      </c>
      <c r="L144" s="47" t="s">
        <v>67</v>
      </c>
      <c r="M144" s="55" t="s">
        <v>1489</v>
      </c>
      <c r="N144" s="47" t="s">
        <v>20</v>
      </c>
      <c r="O144" s="47">
        <v>42</v>
      </c>
      <c r="P144" s="47"/>
      <c r="Q144" s="47"/>
    </row>
    <row r="145" spans="1:17" ht="15" customHeight="1">
      <c r="A145" s="56" t="s">
        <v>1598</v>
      </c>
      <c r="B145" s="50"/>
      <c r="C145" s="52" t="s">
        <v>22</v>
      </c>
      <c r="D145" s="52" t="s">
        <v>22</v>
      </c>
      <c r="E145" s="50" t="s">
        <v>332</v>
      </c>
      <c r="F145" s="50" t="s">
        <v>15</v>
      </c>
      <c r="G145" s="49" t="s">
        <v>34</v>
      </c>
      <c r="H145" s="49" t="s">
        <v>59</v>
      </c>
      <c r="I145" s="50" t="s">
        <v>819</v>
      </c>
      <c r="J145" s="62" t="s">
        <v>1667</v>
      </c>
      <c r="K145" s="47" t="s">
        <v>1659</v>
      </c>
      <c r="L145" s="47" t="s">
        <v>400</v>
      </c>
      <c r="M145" s="55" t="s">
        <v>1599</v>
      </c>
      <c r="N145" s="47" t="s">
        <v>20</v>
      </c>
      <c r="O145" s="47">
        <v>312</v>
      </c>
      <c r="P145" s="47"/>
      <c r="Q145" s="47"/>
    </row>
    <row r="146" spans="1:17" ht="15" customHeight="1">
      <c r="A146" s="56" t="s">
        <v>1533</v>
      </c>
      <c r="B146" s="47"/>
      <c r="C146" s="48" t="s">
        <v>22</v>
      </c>
      <c r="D146" s="48" t="s">
        <v>22</v>
      </c>
      <c r="E146" s="47" t="s">
        <v>332</v>
      </c>
      <c r="F146" s="47" t="s">
        <v>15</v>
      </c>
      <c r="G146" s="49" t="s">
        <v>34</v>
      </c>
      <c r="H146" s="49" t="s">
        <v>35</v>
      </c>
      <c r="I146" s="47" t="s">
        <v>78</v>
      </c>
      <c r="J146" s="63" t="s">
        <v>110</v>
      </c>
      <c r="K146" s="47"/>
      <c r="L146" s="47" t="s">
        <v>67</v>
      </c>
      <c r="M146" s="46" t="s">
        <v>1532</v>
      </c>
      <c r="N146" s="47" t="s">
        <v>20</v>
      </c>
      <c r="O146" s="47">
        <v>112</v>
      </c>
      <c r="P146" s="47"/>
      <c r="Q146" s="47"/>
    </row>
    <row r="147" spans="1:17" ht="15" customHeight="1">
      <c r="A147" s="54" t="s">
        <v>1487</v>
      </c>
      <c r="B147" s="47"/>
      <c r="C147" s="48" t="s">
        <v>22</v>
      </c>
      <c r="D147" s="48" t="s">
        <v>22</v>
      </c>
      <c r="E147" s="47" t="s">
        <v>332</v>
      </c>
      <c r="F147" s="47" t="s">
        <v>15</v>
      </c>
      <c r="G147" s="49" t="s">
        <v>29</v>
      </c>
      <c r="H147" s="49" t="s">
        <v>436</v>
      </c>
      <c r="I147" s="47" t="s">
        <v>437</v>
      </c>
      <c r="J147" s="62" t="s">
        <v>1675</v>
      </c>
      <c r="K147" s="47" t="s">
        <v>1659</v>
      </c>
      <c r="L147" s="47" t="s">
        <v>61</v>
      </c>
      <c r="M147" s="46" t="s">
        <v>1490</v>
      </c>
      <c r="N147" s="47" t="s">
        <v>20</v>
      </c>
      <c r="O147" s="47">
        <v>78</v>
      </c>
      <c r="P147" s="47"/>
      <c r="Q147" s="47"/>
    </row>
    <row r="148" spans="1:17" ht="15" customHeight="1">
      <c r="A148" s="56" t="s">
        <v>1496</v>
      </c>
      <c r="B148" s="50"/>
      <c r="C148" s="52" t="s">
        <v>22</v>
      </c>
      <c r="D148" s="52" t="s">
        <v>22</v>
      </c>
      <c r="E148" s="50" t="s">
        <v>332</v>
      </c>
      <c r="F148" s="50" t="s">
        <v>15</v>
      </c>
      <c r="G148" s="49" t="s">
        <v>34</v>
      </c>
      <c r="H148" s="49" t="s">
        <v>35</v>
      </c>
      <c r="I148" s="50" t="s">
        <v>247</v>
      </c>
      <c r="J148" s="62" t="s">
        <v>1645</v>
      </c>
      <c r="K148" s="47"/>
      <c r="L148" s="47" t="s">
        <v>400</v>
      </c>
      <c r="M148" s="55" t="s">
        <v>1494</v>
      </c>
      <c r="N148" s="47" t="s">
        <v>20</v>
      </c>
      <c r="O148" s="47">
        <v>113</v>
      </c>
      <c r="P148" s="47"/>
      <c r="Q148" s="47"/>
    </row>
    <row r="149" spans="1:17" ht="15" customHeight="1">
      <c r="A149" s="56" t="s">
        <v>1582</v>
      </c>
      <c r="B149" s="50"/>
      <c r="C149" s="52" t="s">
        <v>22</v>
      </c>
      <c r="D149" s="52" t="s">
        <v>22</v>
      </c>
      <c r="E149" s="50" t="s">
        <v>332</v>
      </c>
      <c r="F149" s="50" t="s">
        <v>15</v>
      </c>
      <c r="G149" s="49" t="s">
        <v>16</v>
      </c>
      <c r="H149" s="49" t="s">
        <v>107</v>
      </c>
      <c r="I149" s="50" t="s">
        <v>1584</v>
      </c>
      <c r="J149" s="62" t="s">
        <v>1748</v>
      </c>
      <c r="K149" s="47"/>
      <c r="L149" s="47" t="s">
        <v>400</v>
      </c>
      <c r="M149" s="55" t="s">
        <v>1583</v>
      </c>
      <c r="N149" s="47" t="s">
        <v>20</v>
      </c>
      <c r="O149" s="47">
        <v>248</v>
      </c>
      <c r="P149" s="47"/>
      <c r="Q149" s="47"/>
    </row>
    <row r="150" spans="1:17" ht="15" customHeight="1">
      <c r="A150" s="47" t="s">
        <v>428</v>
      </c>
      <c r="B150" s="47"/>
      <c r="C150" s="48" t="s">
        <v>22</v>
      </c>
      <c r="D150" s="48" t="s">
        <v>22</v>
      </c>
      <c r="E150" s="47" t="s">
        <v>14</v>
      </c>
      <c r="F150" s="47" t="s">
        <v>429</v>
      </c>
      <c r="G150" s="49" t="s">
        <v>65</v>
      </c>
      <c r="H150" s="49" t="s">
        <v>65</v>
      </c>
      <c r="I150" s="47" t="s">
        <v>66</v>
      </c>
      <c r="J150" s="62" t="s">
        <v>1709</v>
      </c>
      <c r="K150" s="47"/>
      <c r="L150" s="47"/>
      <c r="M150" s="46" t="s">
        <v>430</v>
      </c>
      <c r="N150" s="47" t="s">
        <v>20</v>
      </c>
      <c r="O150" s="47">
        <v>295</v>
      </c>
      <c r="P150" s="47"/>
      <c r="Q150" s="47"/>
    </row>
    <row r="151" spans="1:17" ht="15" customHeight="1">
      <c r="A151" s="47" t="s">
        <v>431</v>
      </c>
      <c r="B151" s="47"/>
      <c r="C151" s="48" t="s">
        <v>22</v>
      </c>
      <c r="D151" s="48" t="s">
        <v>22</v>
      </c>
      <c r="E151" s="47" t="s">
        <v>14</v>
      </c>
      <c r="F151" s="47" t="s">
        <v>33</v>
      </c>
      <c r="G151" s="49" t="s">
        <v>29</v>
      </c>
      <c r="H151" s="49" t="s">
        <v>30</v>
      </c>
      <c r="I151" s="47" t="s">
        <v>140</v>
      </c>
      <c r="J151" s="62" t="s">
        <v>1620</v>
      </c>
      <c r="K151" s="47"/>
      <c r="L151" s="47" t="s">
        <v>61</v>
      </c>
      <c r="M151" s="46" t="s">
        <v>432</v>
      </c>
      <c r="N151" s="47" t="s">
        <v>20</v>
      </c>
      <c r="O151" s="47">
        <v>35</v>
      </c>
      <c r="P151" s="47"/>
      <c r="Q151" s="47"/>
    </row>
    <row r="152" spans="1:17" ht="15" customHeight="1">
      <c r="A152" s="47" t="s">
        <v>433</v>
      </c>
      <c r="B152" s="47"/>
      <c r="C152" s="48">
        <v>13</v>
      </c>
      <c r="D152" s="48">
        <f>IF(($F$451+C152)&lt;100, $F$451+C152, 100)</f>
        <v>67</v>
      </c>
      <c r="E152" s="47" t="s">
        <v>40</v>
      </c>
      <c r="F152" s="47" t="s">
        <v>97</v>
      </c>
      <c r="G152" s="49" t="s">
        <v>16</v>
      </c>
      <c r="H152" s="49" t="s">
        <v>17</v>
      </c>
      <c r="I152" s="47" t="s">
        <v>434</v>
      </c>
      <c r="J152" s="62" t="s">
        <v>1769</v>
      </c>
      <c r="K152" s="47"/>
      <c r="L152" s="47"/>
      <c r="N152" s="47" t="s">
        <v>20</v>
      </c>
      <c r="O152" s="47">
        <v>202</v>
      </c>
      <c r="P152" s="47"/>
      <c r="Q152" s="47"/>
    </row>
    <row r="153" spans="1:17" ht="15" customHeight="1">
      <c r="A153" s="47" t="s">
        <v>175</v>
      </c>
      <c r="B153" s="47"/>
      <c r="C153" s="48">
        <v>6</v>
      </c>
      <c r="D153" s="48">
        <f>IF(($F$451+C153)&lt;100, $F$451+C153, 100)</f>
        <v>60</v>
      </c>
      <c r="E153" s="47" t="s">
        <v>58</v>
      </c>
      <c r="F153" s="47" t="s">
        <v>23</v>
      </c>
      <c r="G153" s="49" t="s">
        <v>29</v>
      </c>
      <c r="H153" s="49" t="s">
        <v>85</v>
      </c>
      <c r="I153" s="47" t="s">
        <v>85</v>
      </c>
      <c r="J153" s="63" t="s">
        <v>1646</v>
      </c>
      <c r="K153" s="47"/>
      <c r="L153" s="47"/>
      <c r="N153" s="47" t="s">
        <v>20</v>
      </c>
      <c r="O153" s="47">
        <v>89</v>
      </c>
      <c r="P153" s="47"/>
      <c r="Q153" s="47"/>
    </row>
    <row r="154" spans="1:17" ht="15" customHeight="1">
      <c r="A154" s="47" t="s">
        <v>439</v>
      </c>
      <c r="B154" s="47"/>
      <c r="C154" s="48">
        <v>12</v>
      </c>
      <c r="D154" s="48">
        <f>IF(($F$451+C154)&lt;100, $F$451+C154, 100)</f>
        <v>66</v>
      </c>
      <c r="E154" s="47" t="s">
        <v>14</v>
      </c>
      <c r="F154" s="47" t="s">
        <v>440</v>
      </c>
      <c r="G154" s="49" t="s">
        <v>34</v>
      </c>
      <c r="H154" s="49" t="s">
        <v>35</v>
      </c>
      <c r="I154" s="47" t="s">
        <v>441</v>
      </c>
      <c r="J154" s="62" t="s">
        <v>1657</v>
      </c>
      <c r="K154" s="47"/>
      <c r="L154" s="47" t="s">
        <v>61</v>
      </c>
      <c r="M154" s="46" t="s">
        <v>442</v>
      </c>
      <c r="N154" s="47" t="s">
        <v>20</v>
      </c>
      <c r="O154" s="47">
        <v>118</v>
      </c>
      <c r="P154" s="47"/>
      <c r="Q154" s="47"/>
    </row>
    <row r="155" spans="1:17" ht="15" customHeight="1">
      <c r="A155" s="50" t="s">
        <v>445</v>
      </c>
      <c r="B155" s="47"/>
      <c r="C155" s="48" t="s">
        <v>22</v>
      </c>
      <c r="D155" s="48" t="s">
        <v>22</v>
      </c>
      <c r="E155" s="47" t="s">
        <v>58</v>
      </c>
      <c r="F155" s="47" t="s">
        <v>23</v>
      </c>
      <c r="G155" s="57" t="s">
        <v>34</v>
      </c>
      <c r="H155" s="49" t="s">
        <v>24</v>
      </c>
      <c r="I155" s="47" t="s">
        <v>36</v>
      </c>
      <c r="J155" s="63" t="s">
        <v>1646</v>
      </c>
      <c r="K155" s="47"/>
      <c r="L155" s="47"/>
      <c r="N155" s="47" t="s">
        <v>20</v>
      </c>
      <c r="O155" s="47">
        <v>286</v>
      </c>
      <c r="P155" s="47"/>
      <c r="Q155" s="47"/>
    </row>
    <row r="156" spans="1:17" ht="15" customHeight="1">
      <c r="A156" s="47" t="s">
        <v>446</v>
      </c>
      <c r="B156" s="47"/>
      <c r="C156" s="48">
        <v>24</v>
      </c>
      <c r="D156" s="48">
        <f>IF(($F$451+C156)&lt;100, $F$451+C156, 100)</f>
        <v>78</v>
      </c>
      <c r="E156" s="47" t="s">
        <v>14</v>
      </c>
      <c r="F156" s="47" t="s">
        <v>15</v>
      </c>
      <c r="G156" s="49" t="s">
        <v>16</v>
      </c>
      <c r="H156" s="49" t="s">
        <v>107</v>
      </c>
      <c r="I156" s="47" t="s">
        <v>447</v>
      </c>
      <c r="J156" s="62" t="s">
        <v>1751</v>
      </c>
      <c r="K156" s="47"/>
      <c r="L156" s="47" t="s">
        <v>67</v>
      </c>
      <c r="M156" s="46" t="s">
        <v>1586</v>
      </c>
      <c r="N156" s="47" t="s">
        <v>20</v>
      </c>
      <c r="O156" s="47">
        <v>246</v>
      </c>
      <c r="P156" s="47"/>
      <c r="Q156" s="47"/>
    </row>
    <row r="157" spans="1:17" ht="15" customHeight="1">
      <c r="A157" s="47" t="s">
        <v>448</v>
      </c>
      <c r="B157" s="47"/>
      <c r="C157" s="48">
        <v>11</v>
      </c>
      <c r="D157" s="48">
        <f>IF(($F$451+C157)&lt;100, $F$451+C157, 100)</f>
        <v>65</v>
      </c>
      <c r="E157" s="47" t="s">
        <v>14</v>
      </c>
      <c r="F157" s="47" t="s">
        <v>449</v>
      </c>
      <c r="G157" s="49" t="s">
        <v>16</v>
      </c>
      <c r="H157" s="49" t="s">
        <v>243</v>
      </c>
      <c r="I157" s="47" t="s">
        <v>450</v>
      </c>
      <c r="J157" s="63" t="s">
        <v>1646</v>
      </c>
      <c r="K157" s="47"/>
      <c r="L157" s="47"/>
      <c r="N157" s="47" t="s">
        <v>20</v>
      </c>
      <c r="O157" s="47">
        <v>254</v>
      </c>
      <c r="P157" s="47"/>
      <c r="Q157" s="47"/>
    </row>
    <row r="158" spans="1:17" ht="15" customHeight="1">
      <c r="A158" s="47" t="s">
        <v>451</v>
      </c>
      <c r="B158" s="47"/>
      <c r="C158" s="48">
        <v>23</v>
      </c>
      <c r="D158" s="48">
        <f>IF(($F$451+C158)&lt;100, $F$451+C158, 100)</f>
        <v>77</v>
      </c>
      <c r="E158" s="47" t="s">
        <v>14</v>
      </c>
      <c r="F158" s="47" t="s">
        <v>452</v>
      </c>
      <c r="G158" s="49" t="s">
        <v>34</v>
      </c>
      <c r="H158" s="49" t="s">
        <v>35</v>
      </c>
      <c r="I158" s="47" t="s">
        <v>395</v>
      </c>
      <c r="J158" s="63" t="s">
        <v>1646</v>
      </c>
      <c r="K158" s="47"/>
      <c r="L158" s="47"/>
      <c r="N158" s="47" t="s">
        <v>20</v>
      </c>
      <c r="O158" s="47">
        <v>121</v>
      </c>
      <c r="P158" s="47"/>
      <c r="Q158" s="47"/>
    </row>
    <row r="159" spans="1:17" ht="15" customHeight="1">
      <c r="A159" s="47" t="s">
        <v>453</v>
      </c>
      <c r="B159" s="47"/>
      <c r="C159" s="48">
        <v>30</v>
      </c>
      <c r="D159" s="48">
        <f>IF(($F$451+C159)&lt;100, $F$451+C159, 100)</f>
        <v>84</v>
      </c>
      <c r="E159" s="47" t="s">
        <v>14</v>
      </c>
      <c r="F159" s="47" t="s">
        <v>33</v>
      </c>
      <c r="G159" s="49" t="s">
        <v>16</v>
      </c>
      <c r="H159" s="49" t="s">
        <v>107</v>
      </c>
      <c r="I159" s="47" t="s">
        <v>123</v>
      </c>
      <c r="J159" s="63" t="s">
        <v>1646</v>
      </c>
      <c r="K159" s="47"/>
      <c r="L159" s="47"/>
      <c r="N159" s="47" t="s">
        <v>20</v>
      </c>
      <c r="O159" s="47">
        <v>253</v>
      </c>
      <c r="P159" s="47"/>
      <c r="Q159" s="50"/>
    </row>
    <row r="160" spans="1:17" ht="15" customHeight="1">
      <c r="A160" s="47" t="s">
        <v>181</v>
      </c>
      <c r="C160" s="48">
        <v>11</v>
      </c>
      <c r="D160" s="48">
        <f>IF(($F$451+C160)&lt;100, $F$451+C160, 100)</f>
        <v>65</v>
      </c>
      <c r="E160" s="47" t="s">
        <v>14</v>
      </c>
      <c r="F160" s="50" t="s">
        <v>28</v>
      </c>
      <c r="G160" s="49" t="s">
        <v>29</v>
      </c>
      <c r="H160" s="49" t="s">
        <v>85</v>
      </c>
      <c r="I160" s="47" t="s">
        <v>85</v>
      </c>
      <c r="J160" s="63" t="s">
        <v>1646</v>
      </c>
      <c r="K160" s="47"/>
      <c r="L160" s="47"/>
      <c r="N160" s="47" t="s">
        <v>20</v>
      </c>
      <c r="O160" s="47">
        <v>60</v>
      </c>
      <c r="P160" s="47"/>
      <c r="Q160" s="47"/>
    </row>
    <row r="161" spans="1:17" ht="15" customHeight="1">
      <c r="A161" s="50" t="s">
        <v>456</v>
      </c>
      <c r="B161" s="47"/>
      <c r="C161" s="48" t="s">
        <v>110</v>
      </c>
      <c r="D161" s="48" t="s">
        <v>110</v>
      </c>
      <c r="E161" s="47" t="s">
        <v>14</v>
      </c>
      <c r="F161" s="47" t="s">
        <v>33</v>
      </c>
      <c r="G161" s="49" t="s">
        <v>16</v>
      </c>
      <c r="H161" s="49" t="s">
        <v>410</v>
      </c>
      <c r="I161" s="47" t="s">
        <v>411</v>
      </c>
      <c r="J161" s="62" t="s">
        <v>1750</v>
      </c>
      <c r="K161" s="47"/>
      <c r="L161" s="47" t="s">
        <v>61</v>
      </c>
      <c r="M161" s="46" t="s">
        <v>457</v>
      </c>
      <c r="N161" s="47" t="s">
        <v>20</v>
      </c>
      <c r="O161" s="47">
        <v>146</v>
      </c>
      <c r="P161" s="47"/>
      <c r="Q161" s="47"/>
    </row>
    <row r="162" spans="1:17" ht="15" customHeight="1">
      <c r="A162" s="47" t="s">
        <v>579</v>
      </c>
      <c r="B162" s="47"/>
      <c r="C162" s="48">
        <v>11</v>
      </c>
      <c r="D162" s="48">
        <f t="shared" ref="D162:D173" si="5">IF(($F$451+C162)&lt;100, $F$451+C162, 100)</f>
        <v>65</v>
      </c>
      <c r="E162" s="47" t="s">
        <v>14</v>
      </c>
      <c r="F162" s="50" t="s">
        <v>28</v>
      </c>
      <c r="G162" s="49" t="s">
        <v>24</v>
      </c>
      <c r="H162" s="49" t="s">
        <v>35</v>
      </c>
      <c r="I162" s="47" t="s">
        <v>78</v>
      </c>
      <c r="J162" s="65" t="s">
        <v>1722</v>
      </c>
      <c r="K162" s="47"/>
      <c r="L162" s="47" t="s">
        <v>580</v>
      </c>
      <c r="M162" s="46" t="s">
        <v>1482</v>
      </c>
      <c r="N162" s="47" t="s">
        <v>20</v>
      </c>
      <c r="O162" s="47">
        <v>165</v>
      </c>
      <c r="P162" s="47"/>
      <c r="Q162" s="47"/>
    </row>
    <row r="163" spans="1:17" ht="15" customHeight="1">
      <c r="A163" s="47" t="s">
        <v>615</v>
      </c>
      <c r="B163" s="47"/>
      <c r="C163" s="48">
        <v>6</v>
      </c>
      <c r="D163" s="48">
        <f t="shared" si="5"/>
        <v>60</v>
      </c>
      <c r="E163" s="47" t="s">
        <v>14</v>
      </c>
      <c r="F163" s="47" t="s">
        <v>15</v>
      </c>
      <c r="G163" s="49" t="s">
        <v>29</v>
      </c>
      <c r="H163" s="49" t="s">
        <v>51</v>
      </c>
      <c r="I163" s="47" t="s">
        <v>616</v>
      </c>
      <c r="J163" s="62" t="s">
        <v>1678</v>
      </c>
      <c r="K163" s="47" t="s">
        <v>1659</v>
      </c>
      <c r="L163" s="47"/>
      <c r="N163" s="47" t="s">
        <v>20</v>
      </c>
      <c r="O163" s="47">
        <v>75</v>
      </c>
      <c r="P163" s="47"/>
      <c r="Q163" s="47"/>
    </row>
    <row r="164" spans="1:17" ht="15" customHeight="1">
      <c r="A164" s="47" t="s">
        <v>460</v>
      </c>
      <c r="B164" s="47"/>
      <c r="C164" s="48">
        <v>15</v>
      </c>
      <c r="D164" s="48">
        <f t="shared" si="5"/>
        <v>69</v>
      </c>
      <c r="E164" s="47" t="s">
        <v>14</v>
      </c>
      <c r="F164" s="47" t="s">
        <v>33</v>
      </c>
      <c r="G164" s="49" t="s">
        <v>16</v>
      </c>
      <c r="H164" s="49" t="s">
        <v>263</v>
      </c>
      <c r="I164" s="47" t="s">
        <v>264</v>
      </c>
      <c r="J164" s="62" t="s">
        <v>1763</v>
      </c>
      <c r="K164" s="47"/>
      <c r="L164" s="47"/>
      <c r="M164" s="46" t="s">
        <v>461</v>
      </c>
      <c r="N164" s="47" t="s">
        <v>20</v>
      </c>
      <c r="O164" s="47">
        <v>203</v>
      </c>
      <c r="P164" s="47"/>
      <c r="Q164" s="47"/>
    </row>
    <row r="165" spans="1:17" ht="15" customHeight="1">
      <c r="A165" s="47" t="s">
        <v>462</v>
      </c>
      <c r="B165" s="47"/>
      <c r="C165" s="48">
        <v>8</v>
      </c>
      <c r="D165" s="48">
        <f t="shared" si="5"/>
        <v>62</v>
      </c>
      <c r="E165" s="47" t="s">
        <v>14</v>
      </c>
      <c r="F165" s="47" t="s">
        <v>463</v>
      </c>
      <c r="G165" s="49" t="s">
        <v>29</v>
      </c>
      <c r="H165" s="49" t="s">
        <v>55</v>
      </c>
      <c r="I165" s="47" t="s">
        <v>119</v>
      </c>
      <c r="J165" s="62" t="s">
        <v>1767</v>
      </c>
      <c r="K165" s="47"/>
      <c r="L165" s="47" t="s">
        <v>37</v>
      </c>
      <c r="M165" s="46" t="s">
        <v>56</v>
      </c>
      <c r="N165" s="47" t="s">
        <v>20</v>
      </c>
      <c r="O165" s="47">
        <v>51</v>
      </c>
      <c r="P165" s="47"/>
      <c r="Q165" s="47"/>
    </row>
    <row r="166" spans="1:17" ht="15" customHeight="1">
      <c r="A166" s="47" t="s">
        <v>193</v>
      </c>
      <c r="B166" s="47"/>
      <c r="C166" s="48">
        <v>7</v>
      </c>
      <c r="D166" s="48">
        <f t="shared" si="5"/>
        <v>61</v>
      </c>
      <c r="E166" s="47" t="s">
        <v>14</v>
      </c>
      <c r="F166" s="47" t="s">
        <v>33</v>
      </c>
      <c r="G166" s="49" t="s">
        <v>29</v>
      </c>
      <c r="H166" s="49" t="s">
        <v>55</v>
      </c>
      <c r="I166" s="47" t="s">
        <v>55</v>
      </c>
      <c r="J166" s="65" t="s">
        <v>1621</v>
      </c>
      <c r="K166" s="47"/>
      <c r="L166" s="47"/>
      <c r="M166" s="46" t="s">
        <v>194</v>
      </c>
      <c r="N166" s="47" t="s">
        <v>20</v>
      </c>
      <c r="O166" s="47">
        <v>72</v>
      </c>
      <c r="P166" s="47"/>
      <c r="Q166" s="47"/>
    </row>
    <row r="167" spans="1:17" ht="15" customHeight="1">
      <c r="A167" s="47" t="s">
        <v>465</v>
      </c>
      <c r="B167" s="47"/>
      <c r="C167" s="48">
        <v>13</v>
      </c>
      <c r="D167" s="48">
        <f t="shared" si="5"/>
        <v>67</v>
      </c>
      <c r="E167" s="47" t="s">
        <v>14</v>
      </c>
      <c r="F167" s="47" t="s">
        <v>15</v>
      </c>
      <c r="G167" s="49" t="s">
        <v>16</v>
      </c>
      <c r="H167" s="49" t="s">
        <v>466</v>
      </c>
      <c r="I167" s="47" t="s">
        <v>293</v>
      </c>
      <c r="J167" s="62" t="s">
        <v>1753</v>
      </c>
      <c r="K167" s="47"/>
      <c r="L167" s="47"/>
      <c r="M167" s="46" t="s">
        <v>467</v>
      </c>
      <c r="N167" s="47" t="s">
        <v>20</v>
      </c>
      <c r="O167" s="47">
        <v>274</v>
      </c>
      <c r="P167" s="47"/>
      <c r="Q167" s="47"/>
    </row>
    <row r="168" spans="1:17" ht="15" customHeight="1">
      <c r="A168" s="47" t="s">
        <v>468</v>
      </c>
      <c r="B168" s="47"/>
      <c r="C168" s="48">
        <v>4</v>
      </c>
      <c r="D168" s="48">
        <f t="shared" si="5"/>
        <v>58</v>
      </c>
      <c r="E168" s="47" t="s">
        <v>40</v>
      </c>
      <c r="F168" s="47" t="s">
        <v>97</v>
      </c>
      <c r="G168" s="49" t="s">
        <v>16</v>
      </c>
      <c r="H168" s="49" t="s">
        <v>17</v>
      </c>
      <c r="I168" s="47" t="s">
        <v>251</v>
      </c>
      <c r="J168" s="62" t="s">
        <v>1650</v>
      </c>
      <c r="K168" s="47"/>
      <c r="L168" s="47"/>
      <c r="M168" s="46" t="s">
        <v>469</v>
      </c>
      <c r="N168" s="47" t="s">
        <v>20</v>
      </c>
      <c r="O168" s="47">
        <v>314</v>
      </c>
      <c r="P168" s="47"/>
      <c r="Q168" s="47"/>
    </row>
    <row r="169" spans="1:17" ht="15" customHeight="1">
      <c r="A169" s="47" t="s">
        <v>470</v>
      </c>
      <c r="B169" s="47"/>
      <c r="C169" s="48">
        <v>13</v>
      </c>
      <c r="D169" s="48">
        <f t="shared" si="5"/>
        <v>67</v>
      </c>
      <c r="E169" s="47" t="s">
        <v>14</v>
      </c>
      <c r="F169" s="47" t="s">
        <v>126</v>
      </c>
      <c r="G169" s="49" t="s">
        <v>16</v>
      </c>
      <c r="H169" s="49" t="s">
        <v>107</v>
      </c>
      <c r="I169" s="47" t="s">
        <v>320</v>
      </c>
      <c r="J169" s="62" t="s">
        <v>1749</v>
      </c>
      <c r="K169" s="47"/>
      <c r="L169" s="47"/>
      <c r="M169" s="46" t="s">
        <v>471</v>
      </c>
      <c r="N169" s="47" t="s">
        <v>20</v>
      </c>
      <c r="O169" s="47">
        <v>277</v>
      </c>
      <c r="P169" s="47"/>
      <c r="Q169" s="47"/>
    </row>
    <row r="170" spans="1:17" ht="15" customHeight="1">
      <c r="A170" s="47" t="s">
        <v>473</v>
      </c>
      <c r="B170" s="47"/>
      <c r="C170" s="48">
        <v>3</v>
      </c>
      <c r="D170" s="48">
        <f t="shared" si="5"/>
        <v>57</v>
      </c>
      <c r="E170" s="47" t="s">
        <v>14</v>
      </c>
      <c r="F170" s="47" t="s">
        <v>33</v>
      </c>
      <c r="G170" s="49" t="s">
        <v>29</v>
      </c>
      <c r="H170" s="49" t="s">
        <v>30</v>
      </c>
      <c r="I170" s="50" t="s">
        <v>474</v>
      </c>
      <c r="J170" s="62" t="s">
        <v>1622</v>
      </c>
      <c r="K170" s="47"/>
      <c r="L170" s="47"/>
      <c r="M170" s="46" t="s">
        <v>475</v>
      </c>
      <c r="N170" s="47" t="s">
        <v>20</v>
      </c>
      <c r="O170" s="47">
        <v>40</v>
      </c>
      <c r="P170" s="47"/>
      <c r="Q170" s="47"/>
    </row>
    <row r="171" spans="1:17" ht="15" customHeight="1">
      <c r="A171" s="47" t="s">
        <v>478</v>
      </c>
      <c r="B171" s="47"/>
      <c r="C171" s="48">
        <v>12</v>
      </c>
      <c r="D171" s="48">
        <f t="shared" si="5"/>
        <v>66</v>
      </c>
      <c r="E171" s="47" t="s">
        <v>58</v>
      </c>
      <c r="F171" s="47" t="s">
        <v>23</v>
      </c>
      <c r="G171" s="49" t="s">
        <v>34</v>
      </c>
      <c r="H171" s="49" t="s">
        <v>35</v>
      </c>
      <c r="I171" s="47" t="s">
        <v>78</v>
      </c>
      <c r="J171" s="63" t="s">
        <v>1646</v>
      </c>
      <c r="K171" s="47"/>
      <c r="L171" s="47"/>
      <c r="M171" s="46" t="s">
        <v>291</v>
      </c>
      <c r="N171" s="47" t="s">
        <v>20</v>
      </c>
      <c r="O171" s="47">
        <v>126</v>
      </c>
      <c r="P171" s="47"/>
      <c r="Q171" s="47"/>
    </row>
    <row r="172" spans="1:17" ht="15" customHeight="1">
      <c r="A172" s="47" t="s">
        <v>629</v>
      </c>
      <c r="B172" s="47"/>
      <c r="C172" s="48">
        <v>6</v>
      </c>
      <c r="D172" s="48">
        <f t="shared" si="5"/>
        <v>60</v>
      </c>
      <c r="E172" s="47" t="s">
        <v>14</v>
      </c>
      <c r="F172" s="47" t="s">
        <v>630</v>
      </c>
      <c r="G172" s="49" t="s">
        <v>29</v>
      </c>
      <c r="H172" s="49" t="s">
        <v>51</v>
      </c>
      <c r="I172" s="47" t="s">
        <v>594</v>
      </c>
      <c r="J172" s="62" t="s">
        <v>1623</v>
      </c>
      <c r="K172" s="47"/>
      <c r="L172" s="47" t="s">
        <v>37</v>
      </c>
      <c r="M172" s="46" t="s">
        <v>631</v>
      </c>
      <c r="N172" s="47" t="s">
        <v>20</v>
      </c>
      <c r="O172" s="47">
        <v>70</v>
      </c>
      <c r="P172" s="47"/>
      <c r="Q172" s="47"/>
    </row>
    <row r="173" spans="1:17" ht="15" customHeight="1">
      <c r="A173" s="47" t="s">
        <v>481</v>
      </c>
      <c r="B173" s="34"/>
      <c r="C173" s="48">
        <v>27</v>
      </c>
      <c r="D173" s="48">
        <f t="shared" si="5"/>
        <v>81</v>
      </c>
      <c r="E173" s="47" t="s">
        <v>14</v>
      </c>
      <c r="F173" s="47" t="s">
        <v>15</v>
      </c>
      <c r="G173" s="49" t="s">
        <v>146</v>
      </c>
      <c r="H173" s="49" t="s">
        <v>146</v>
      </c>
      <c r="I173" s="47" t="s">
        <v>482</v>
      </c>
      <c r="J173" s="65" t="s">
        <v>1718</v>
      </c>
      <c r="K173" s="47"/>
      <c r="L173" s="47"/>
      <c r="M173" s="46" t="s">
        <v>483</v>
      </c>
      <c r="N173" s="47" t="s">
        <v>20</v>
      </c>
      <c r="O173" s="47">
        <v>225</v>
      </c>
      <c r="P173" s="47"/>
      <c r="Q173" s="47"/>
    </row>
    <row r="174" spans="1:17" ht="15" customHeight="1">
      <c r="A174" s="47" t="s">
        <v>484</v>
      </c>
      <c r="B174" s="47"/>
      <c r="C174" s="48" t="s">
        <v>22</v>
      </c>
      <c r="D174" s="48" t="s">
        <v>22</v>
      </c>
      <c r="E174" s="47" t="s">
        <v>14</v>
      </c>
      <c r="F174" s="50" t="s">
        <v>28</v>
      </c>
      <c r="G174" s="49" t="s">
        <v>34</v>
      </c>
      <c r="H174" s="49" t="s">
        <v>35</v>
      </c>
      <c r="I174" s="47" t="s">
        <v>78</v>
      </c>
      <c r="J174" s="63" t="s">
        <v>1646</v>
      </c>
      <c r="K174" s="47"/>
      <c r="L174" s="50" t="s">
        <v>112</v>
      </c>
      <c r="M174" s="46" t="s">
        <v>485</v>
      </c>
      <c r="N174" s="47" t="s">
        <v>20</v>
      </c>
      <c r="O174" s="47">
        <v>120</v>
      </c>
      <c r="P174" s="47"/>
      <c r="Q174" s="47"/>
    </row>
    <row r="175" spans="1:17" ht="15" customHeight="1">
      <c r="A175" s="47" t="s">
        <v>650</v>
      </c>
      <c r="B175" s="47"/>
      <c r="C175" s="48" t="s">
        <v>22</v>
      </c>
      <c r="D175" s="48" t="s">
        <v>22</v>
      </c>
      <c r="E175" s="47" t="s">
        <v>14</v>
      </c>
      <c r="F175" s="47" t="s">
        <v>33</v>
      </c>
      <c r="G175" s="49" t="s">
        <v>24</v>
      </c>
      <c r="H175" s="49" t="s">
        <v>35</v>
      </c>
      <c r="I175" s="47" t="s">
        <v>36</v>
      </c>
      <c r="J175" s="63" t="s">
        <v>1646</v>
      </c>
      <c r="K175" s="47"/>
      <c r="L175" s="47" t="s">
        <v>37</v>
      </c>
      <c r="M175" s="46" t="s">
        <v>651</v>
      </c>
      <c r="N175" s="47" t="s">
        <v>20</v>
      </c>
      <c r="O175" s="47">
        <v>164</v>
      </c>
      <c r="P175" s="47"/>
      <c r="Q175" s="47"/>
    </row>
    <row r="176" spans="1:17" ht="15" customHeight="1">
      <c r="A176" s="47" t="s">
        <v>211</v>
      </c>
      <c r="B176" s="47"/>
      <c r="C176" s="48" t="s">
        <v>22</v>
      </c>
      <c r="D176" s="48" t="s">
        <v>22</v>
      </c>
      <c r="E176" s="47" t="s">
        <v>14</v>
      </c>
      <c r="F176" s="50" t="s">
        <v>28</v>
      </c>
      <c r="G176" s="49" t="s">
        <v>34</v>
      </c>
      <c r="H176" s="49" t="s">
        <v>59</v>
      </c>
      <c r="I176" s="47" t="s">
        <v>212</v>
      </c>
      <c r="J176" s="63" t="s">
        <v>1646</v>
      </c>
      <c r="K176" s="47"/>
      <c r="L176" s="47" t="s">
        <v>67</v>
      </c>
      <c r="M176" s="46" t="s">
        <v>213</v>
      </c>
      <c r="N176" s="47" t="s">
        <v>20</v>
      </c>
      <c r="O176" s="47">
        <v>99</v>
      </c>
      <c r="P176" s="47"/>
      <c r="Q176" s="47"/>
    </row>
    <row r="177" spans="1:17" ht="15" customHeight="1">
      <c r="A177" s="47" t="s">
        <v>492</v>
      </c>
      <c r="B177" s="47"/>
      <c r="C177" s="48" t="s">
        <v>22</v>
      </c>
      <c r="D177" s="48" t="s">
        <v>22</v>
      </c>
      <c r="E177" s="47" t="s">
        <v>14</v>
      </c>
      <c r="F177" s="47" t="s">
        <v>33</v>
      </c>
      <c r="G177" s="49" t="s">
        <v>34</v>
      </c>
      <c r="H177" s="49" t="s">
        <v>35</v>
      </c>
      <c r="I177" s="47" t="s">
        <v>328</v>
      </c>
      <c r="J177" s="63" t="s">
        <v>1646</v>
      </c>
      <c r="K177" s="47"/>
      <c r="L177" s="47" t="s">
        <v>37</v>
      </c>
      <c r="M177" s="46" t="s">
        <v>493</v>
      </c>
      <c r="N177" s="47" t="s">
        <v>20</v>
      </c>
      <c r="O177" s="47">
        <v>237</v>
      </c>
      <c r="P177" s="47"/>
      <c r="Q177" s="47"/>
    </row>
    <row r="178" spans="1:17" ht="15" customHeight="1">
      <c r="A178" s="47" t="s">
        <v>494</v>
      </c>
      <c r="B178" s="47"/>
      <c r="C178" s="48" t="s">
        <v>22</v>
      </c>
      <c r="D178" s="48" t="s">
        <v>22</v>
      </c>
      <c r="E178" s="47" t="s">
        <v>14</v>
      </c>
      <c r="F178" s="50" t="s">
        <v>28</v>
      </c>
      <c r="G178" s="49" t="s">
        <v>16</v>
      </c>
      <c r="H178" s="49" t="s">
        <v>107</v>
      </c>
      <c r="I178" s="47" t="s">
        <v>123</v>
      </c>
      <c r="J178" s="63" t="s">
        <v>1646</v>
      </c>
      <c r="K178" s="47"/>
      <c r="L178" s="47" t="s">
        <v>37</v>
      </c>
      <c r="M178" s="46" t="s">
        <v>495</v>
      </c>
      <c r="N178" s="47" t="s">
        <v>20</v>
      </c>
      <c r="O178" s="47">
        <v>192</v>
      </c>
      <c r="P178" s="47"/>
      <c r="Q178" s="47"/>
    </row>
    <row r="179" spans="1:17" ht="15" customHeight="1">
      <c r="A179" s="47" t="s">
        <v>214</v>
      </c>
      <c r="B179" s="47"/>
      <c r="C179" s="48" t="s">
        <v>22</v>
      </c>
      <c r="D179" s="48" t="s">
        <v>22</v>
      </c>
      <c r="E179" s="47" t="s">
        <v>14</v>
      </c>
      <c r="F179" s="50" t="s">
        <v>28</v>
      </c>
      <c r="G179" s="49" t="s">
        <v>29</v>
      </c>
      <c r="H179" s="49" t="s">
        <v>85</v>
      </c>
      <c r="I179" s="47" t="s">
        <v>85</v>
      </c>
      <c r="J179" s="63" t="s">
        <v>1646</v>
      </c>
      <c r="K179" s="47"/>
      <c r="L179" s="47" t="s">
        <v>67</v>
      </c>
      <c r="M179" s="46" t="s">
        <v>215</v>
      </c>
      <c r="N179" s="47" t="s">
        <v>20</v>
      </c>
      <c r="O179" s="47">
        <v>68</v>
      </c>
      <c r="P179" s="47"/>
      <c r="Q179" s="47"/>
    </row>
    <row r="180" spans="1:17" ht="15" customHeight="1">
      <c r="A180" s="47" t="s">
        <v>499</v>
      </c>
      <c r="B180" s="47"/>
      <c r="C180" s="48">
        <v>21</v>
      </c>
      <c r="D180" s="48">
        <f>IF(($F$451+C180)&lt;100, $F$451+C180, 100)</f>
        <v>75</v>
      </c>
      <c r="E180" s="47" t="s">
        <v>14</v>
      </c>
      <c r="F180" s="47" t="s">
        <v>126</v>
      </c>
      <c r="G180" s="49" t="s">
        <v>16</v>
      </c>
      <c r="H180" s="49" t="s">
        <v>107</v>
      </c>
      <c r="I180" s="47" t="s">
        <v>500</v>
      </c>
      <c r="J180" s="62" t="s">
        <v>1762</v>
      </c>
      <c r="K180" s="47"/>
      <c r="L180" s="47"/>
      <c r="N180" s="47" t="s">
        <v>20</v>
      </c>
      <c r="O180" s="47">
        <v>188</v>
      </c>
      <c r="P180" s="47"/>
      <c r="Q180" s="47"/>
    </row>
    <row r="181" spans="1:17" ht="15" customHeight="1">
      <c r="A181" s="47" t="s">
        <v>501</v>
      </c>
      <c r="B181" s="47"/>
      <c r="C181" s="48">
        <v>7</v>
      </c>
      <c r="D181" s="48">
        <f>IF(($F$451+C181)&lt;100, $F$451+C181, 100)</f>
        <v>61</v>
      </c>
      <c r="E181" s="47" t="s">
        <v>14</v>
      </c>
      <c r="F181" s="50" t="s">
        <v>28</v>
      </c>
      <c r="G181" s="49" t="s">
        <v>34</v>
      </c>
      <c r="H181" s="49" t="s">
        <v>35</v>
      </c>
      <c r="I181" s="47" t="s">
        <v>78</v>
      </c>
      <c r="J181" s="62" t="s">
        <v>1624</v>
      </c>
      <c r="K181" s="47"/>
      <c r="L181" s="47"/>
      <c r="M181" s="46" t="s">
        <v>502</v>
      </c>
      <c r="N181" s="47" t="s">
        <v>20</v>
      </c>
      <c r="O181" s="47">
        <v>117</v>
      </c>
      <c r="P181" s="47"/>
      <c r="Q181" s="47"/>
    </row>
    <row r="182" spans="1:17" ht="15" customHeight="1">
      <c r="A182" s="47" t="s">
        <v>503</v>
      </c>
      <c r="B182" s="47"/>
      <c r="C182" s="48" t="s">
        <v>22</v>
      </c>
      <c r="D182" s="48" t="s">
        <v>22</v>
      </c>
      <c r="E182" s="47" t="s">
        <v>14</v>
      </c>
      <c r="F182" s="47" t="s">
        <v>15</v>
      </c>
      <c r="G182" s="49" t="s">
        <v>29</v>
      </c>
      <c r="H182" s="49" t="s">
        <v>51</v>
      </c>
      <c r="I182" s="47" t="s">
        <v>52</v>
      </c>
      <c r="J182" s="62" t="s">
        <v>1679</v>
      </c>
      <c r="K182" s="47" t="s">
        <v>1659</v>
      </c>
      <c r="L182" s="47" t="s">
        <v>67</v>
      </c>
      <c r="N182" s="47" t="s">
        <v>20</v>
      </c>
      <c r="O182" s="47">
        <v>56</v>
      </c>
      <c r="P182" s="47"/>
      <c r="Q182" s="47"/>
    </row>
    <row r="183" spans="1:17" ht="15" customHeight="1">
      <c r="A183" s="47" t="s">
        <v>504</v>
      </c>
      <c r="B183" s="47"/>
      <c r="C183" s="48">
        <v>6</v>
      </c>
      <c r="D183" s="48">
        <f t="shared" ref="D183:D190" si="6">IF(($F$451+C183)&lt;100, $F$451+C183, 100)</f>
        <v>60</v>
      </c>
      <c r="E183" s="47" t="s">
        <v>14</v>
      </c>
      <c r="F183" s="47" t="s">
        <v>33</v>
      </c>
      <c r="G183" s="49" t="s">
        <v>34</v>
      </c>
      <c r="H183" s="49" t="s">
        <v>35</v>
      </c>
      <c r="I183" s="47" t="s">
        <v>441</v>
      </c>
      <c r="J183" s="62" t="s">
        <v>1625</v>
      </c>
      <c r="K183" s="47"/>
      <c r="L183" s="47"/>
      <c r="M183" s="46" t="s">
        <v>505</v>
      </c>
      <c r="N183" s="47" t="s">
        <v>20</v>
      </c>
      <c r="O183" s="47">
        <v>158</v>
      </c>
      <c r="P183" s="47"/>
      <c r="Q183" s="47"/>
    </row>
    <row r="184" spans="1:17" ht="15" customHeight="1">
      <c r="A184" s="47" t="s">
        <v>506</v>
      </c>
      <c r="B184" s="47"/>
      <c r="C184" s="48">
        <v>7</v>
      </c>
      <c r="D184" s="48">
        <f t="shared" si="6"/>
        <v>61</v>
      </c>
      <c r="E184" s="47" t="s">
        <v>40</v>
      </c>
      <c r="F184" s="47" t="s">
        <v>97</v>
      </c>
      <c r="G184" s="49" t="s">
        <v>29</v>
      </c>
      <c r="H184" s="49" t="s">
        <v>51</v>
      </c>
      <c r="I184" s="47" t="s">
        <v>507</v>
      </c>
      <c r="J184" s="62" t="s">
        <v>1733</v>
      </c>
      <c r="K184" s="47"/>
      <c r="L184" s="47"/>
      <c r="M184" s="46" t="s">
        <v>508</v>
      </c>
      <c r="N184" s="47" t="s">
        <v>20</v>
      </c>
      <c r="O184" s="47">
        <v>58</v>
      </c>
      <c r="P184" s="47"/>
      <c r="Q184" s="47"/>
    </row>
    <row r="185" spans="1:17" ht="15" customHeight="1">
      <c r="A185" s="47" t="s">
        <v>509</v>
      </c>
      <c r="B185" s="47"/>
      <c r="C185" s="48">
        <v>31</v>
      </c>
      <c r="D185" s="48">
        <f t="shared" si="6"/>
        <v>85</v>
      </c>
      <c r="E185" s="47" t="s">
        <v>40</v>
      </c>
      <c r="F185" s="47" t="s">
        <v>97</v>
      </c>
      <c r="G185" s="49" t="s">
        <v>16</v>
      </c>
      <c r="H185" s="49" t="s">
        <v>410</v>
      </c>
      <c r="I185" s="47" t="s">
        <v>510</v>
      </c>
      <c r="J185" s="62" t="s">
        <v>1649</v>
      </c>
      <c r="K185" s="47"/>
      <c r="L185" s="47" t="s">
        <v>61</v>
      </c>
      <c r="M185" s="46" t="s">
        <v>511</v>
      </c>
      <c r="N185" s="47" t="s">
        <v>20</v>
      </c>
      <c r="O185" s="47">
        <v>313</v>
      </c>
      <c r="P185" s="47"/>
      <c r="Q185" s="47"/>
    </row>
    <row r="186" spans="1:17" ht="15" customHeight="1">
      <c r="A186" s="47" t="s">
        <v>512</v>
      </c>
      <c r="B186" s="47"/>
      <c r="C186" s="48">
        <v>8</v>
      </c>
      <c r="D186" s="48">
        <f t="shared" si="6"/>
        <v>62</v>
      </c>
      <c r="E186" s="47" t="s">
        <v>14</v>
      </c>
      <c r="F186" s="47" t="s">
        <v>15</v>
      </c>
      <c r="G186" s="49" t="s">
        <v>34</v>
      </c>
      <c r="H186" s="49" t="s">
        <v>35</v>
      </c>
      <c r="I186" s="47" t="s">
        <v>78</v>
      </c>
      <c r="J186" s="62" t="s">
        <v>1701</v>
      </c>
      <c r="K186" s="47" t="s">
        <v>1659</v>
      </c>
      <c r="L186" s="47"/>
      <c r="M186" s="46" t="s">
        <v>513</v>
      </c>
      <c r="N186" s="47" t="s">
        <v>20</v>
      </c>
      <c r="O186" s="47">
        <v>172</v>
      </c>
      <c r="P186" s="47"/>
      <c r="Q186" s="47"/>
    </row>
    <row r="187" spans="1:17" ht="15" customHeight="1">
      <c r="A187" s="47" t="s">
        <v>514</v>
      </c>
      <c r="B187" s="47"/>
      <c r="C187" s="48">
        <v>26</v>
      </c>
      <c r="D187" s="48">
        <f t="shared" si="6"/>
        <v>80</v>
      </c>
      <c r="E187" s="47" t="s">
        <v>14</v>
      </c>
      <c r="F187" s="50" t="s">
        <v>28</v>
      </c>
      <c r="G187" s="49" t="s">
        <v>34</v>
      </c>
      <c r="H187" s="49" t="s">
        <v>35</v>
      </c>
      <c r="I187" s="47" t="s">
        <v>441</v>
      </c>
      <c r="J187" s="62" t="s">
        <v>1604</v>
      </c>
      <c r="K187" s="47"/>
      <c r="L187" s="47"/>
      <c r="M187" s="46" t="s">
        <v>515</v>
      </c>
      <c r="N187" s="47" t="s">
        <v>20</v>
      </c>
      <c r="O187" s="47">
        <v>242</v>
      </c>
      <c r="P187" s="47"/>
      <c r="Q187" s="47"/>
    </row>
    <row r="188" spans="1:17" ht="15" customHeight="1">
      <c r="A188" s="47" t="s">
        <v>516</v>
      </c>
      <c r="B188" s="47"/>
      <c r="C188" s="48">
        <v>9</v>
      </c>
      <c r="D188" s="48">
        <f t="shared" si="6"/>
        <v>63</v>
      </c>
      <c r="E188" s="47" t="s">
        <v>14</v>
      </c>
      <c r="F188" s="47" t="s">
        <v>115</v>
      </c>
      <c r="G188" s="49" t="s">
        <v>34</v>
      </c>
      <c r="H188" s="49" t="s">
        <v>35</v>
      </c>
      <c r="I188" s="47" t="s">
        <v>36</v>
      </c>
      <c r="J188" s="63" t="s">
        <v>1646</v>
      </c>
      <c r="K188" s="47"/>
      <c r="L188" s="47" t="s">
        <v>61</v>
      </c>
      <c r="M188" s="46" t="s">
        <v>517</v>
      </c>
      <c r="N188" s="47" t="s">
        <v>20</v>
      </c>
      <c r="O188" s="47">
        <v>111</v>
      </c>
      <c r="P188" s="47"/>
      <c r="Q188" s="47"/>
    </row>
    <row r="189" spans="1:17" ht="15" customHeight="1">
      <c r="A189" s="47" t="s">
        <v>518</v>
      </c>
      <c r="B189" s="47"/>
      <c r="C189" s="48">
        <v>5</v>
      </c>
      <c r="D189" s="48">
        <f t="shared" si="6"/>
        <v>59</v>
      </c>
      <c r="E189" s="47" t="s">
        <v>58</v>
      </c>
      <c r="F189" s="47" t="s">
        <v>23</v>
      </c>
      <c r="G189" s="49" t="s">
        <v>29</v>
      </c>
      <c r="H189" s="49" t="s">
        <v>55</v>
      </c>
      <c r="I189" s="47" t="s">
        <v>55</v>
      </c>
      <c r="J189" s="63" t="s">
        <v>1646</v>
      </c>
      <c r="K189" s="47"/>
      <c r="L189" s="47"/>
      <c r="N189" s="47" t="s">
        <v>20</v>
      </c>
      <c r="O189" s="47">
        <v>25</v>
      </c>
      <c r="P189" s="47"/>
      <c r="Q189" s="47"/>
    </row>
    <row r="190" spans="1:17" ht="15" customHeight="1">
      <c r="A190" s="47" t="s">
        <v>519</v>
      </c>
      <c r="B190" s="47"/>
      <c r="C190" s="48">
        <v>2</v>
      </c>
      <c r="D190" s="48">
        <f t="shared" si="6"/>
        <v>56</v>
      </c>
      <c r="E190" s="47" t="s">
        <v>58</v>
      </c>
      <c r="F190" s="47" t="s">
        <v>23</v>
      </c>
      <c r="G190" s="49" t="s">
        <v>190</v>
      </c>
      <c r="H190" s="49" t="s">
        <v>190</v>
      </c>
      <c r="I190" s="47" t="s">
        <v>190</v>
      </c>
      <c r="J190" s="63" t="s">
        <v>1646</v>
      </c>
      <c r="K190" s="47"/>
      <c r="L190" s="47"/>
      <c r="N190" s="47" t="s">
        <v>20</v>
      </c>
      <c r="O190" s="47">
        <v>15</v>
      </c>
      <c r="P190" s="47"/>
      <c r="Q190" s="47"/>
    </row>
    <row r="191" spans="1:17" ht="15" customHeight="1">
      <c r="A191" s="47" t="s">
        <v>225</v>
      </c>
      <c r="B191" s="47"/>
      <c r="C191" s="48" t="s">
        <v>22</v>
      </c>
      <c r="D191" s="48" t="s">
        <v>22</v>
      </c>
      <c r="E191" s="47" t="s">
        <v>58</v>
      </c>
      <c r="F191" s="47" t="s">
        <v>23</v>
      </c>
      <c r="G191" s="49" t="s">
        <v>24</v>
      </c>
      <c r="H191" s="49" t="s">
        <v>24</v>
      </c>
      <c r="I191" s="47" t="s">
        <v>25</v>
      </c>
      <c r="J191" s="63" t="s">
        <v>1646</v>
      </c>
      <c r="K191" s="47"/>
      <c r="L191" s="47"/>
      <c r="N191" s="47" t="s">
        <v>20</v>
      </c>
      <c r="O191" s="47">
        <v>207</v>
      </c>
      <c r="P191" s="47"/>
      <c r="Q191" s="47"/>
    </row>
    <row r="192" spans="1:17" ht="15" customHeight="1">
      <c r="A192" s="47" t="s">
        <v>522</v>
      </c>
      <c r="B192" s="47"/>
      <c r="C192" s="48">
        <v>22</v>
      </c>
      <c r="D192" s="48">
        <f>IF(($F$451+C192)&lt;100, $F$451+C192, 100)</f>
        <v>76</v>
      </c>
      <c r="E192" s="47" t="s">
        <v>27</v>
      </c>
      <c r="F192" s="47" t="s">
        <v>28</v>
      </c>
      <c r="G192" s="49" t="s">
        <v>16</v>
      </c>
      <c r="H192" s="49" t="s">
        <v>17</v>
      </c>
      <c r="I192" s="47" t="s">
        <v>523</v>
      </c>
      <c r="J192" s="63" t="s">
        <v>1646</v>
      </c>
      <c r="K192" s="47"/>
      <c r="L192" s="47"/>
      <c r="N192" s="47" t="s">
        <v>20</v>
      </c>
      <c r="O192" s="47"/>
      <c r="P192" s="47"/>
      <c r="Q192" s="47"/>
    </row>
    <row r="193" spans="1:17" ht="15" customHeight="1">
      <c r="A193" s="47" t="s">
        <v>524</v>
      </c>
      <c r="B193" s="47"/>
      <c r="C193" s="48">
        <v>15</v>
      </c>
      <c r="D193" s="48">
        <f>IF(($F$451+C193)&lt;100, $F$451+C193, 100)</f>
        <v>69</v>
      </c>
      <c r="E193" s="47" t="s">
        <v>14</v>
      </c>
      <c r="F193" s="50" t="s">
        <v>28</v>
      </c>
      <c r="G193" s="49" t="s">
        <v>16</v>
      </c>
      <c r="H193" s="49" t="s">
        <v>263</v>
      </c>
      <c r="I193" s="47" t="s">
        <v>264</v>
      </c>
      <c r="J193" s="63" t="s">
        <v>1646</v>
      </c>
      <c r="K193" s="47"/>
      <c r="L193" s="47"/>
      <c r="N193" s="47" t="s">
        <v>20</v>
      </c>
      <c r="O193" s="47">
        <v>209</v>
      </c>
      <c r="P193" s="47"/>
      <c r="Q193" s="47"/>
    </row>
    <row r="194" spans="1:17" ht="15" customHeight="1">
      <c r="A194" s="47" t="s">
        <v>525</v>
      </c>
      <c r="B194" s="47"/>
      <c r="C194" s="48">
        <v>14</v>
      </c>
      <c r="D194" s="48">
        <f>IF(($F$451+C194)&lt;100, $F$451+C194, 100)</f>
        <v>68</v>
      </c>
      <c r="E194" s="47" t="s">
        <v>40</v>
      </c>
      <c r="F194" s="47" t="s">
        <v>97</v>
      </c>
      <c r="G194" s="49" t="s">
        <v>16</v>
      </c>
      <c r="H194" s="49" t="s">
        <v>17</v>
      </c>
      <c r="I194" s="47" t="s">
        <v>526</v>
      </c>
      <c r="J194" s="62" t="s">
        <v>1770</v>
      </c>
      <c r="K194" s="47"/>
      <c r="L194" s="47"/>
      <c r="N194" s="47" t="s">
        <v>20</v>
      </c>
      <c r="O194" s="47">
        <v>267</v>
      </c>
      <c r="P194" s="47"/>
      <c r="Q194" s="47"/>
    </row>
    <row r="195" spans="1:17" ht="15" customHeight="1">
      <c r="A195" s="47" t="s">
        <v>527</v>
      </c>
      <c r="B195" s="34"/>
      <c r="C195" s="48">
        <v>19</v>
      </c>
      <c r="D195" s="48">
        <f>IF(($F$451+C195)&lt;100, $F$451+C195, 100)</f>
        <v>73</v>
      </c>
      <c r="E195" s="47" t="s">
        <v>14</v>
      </c>
      <c r="F195" s="47" t="s">
        <v>33</v>
      </c>
      <c r="G195" s="49" t="s">
        <v>16</v>
      </c>
      <c r="H195" s="49" t="s">
        <v>410</v>
      </c>
      <c r="I195" s="47" t="s">
        <v>510</v>
      </c>
      <c r="J195" s="62" t="s">
        <v>1764</v>
      </c>
      <c r="K195" s="47"/>
      <c r="L195" s="47"/>
      <c r="M195" s="46" t="s">
        <v>528</v>
      </c>
      <c r="N195" s="47" t="s">
        <v>20</v>
      </c>
      <c r="O195" s="47">
        <v>193</v>
      </c>
      <c r="P195" s="47"/>
      <c r="Q195" s="47"/>
    </row>
    <row r="196" spans="1:17" ht="15" customHeight="1">
      <c r="A196" s="47" t="s">
        <v>529</v>
      </c>
      <c r="B196" s="47"/>
      <c r="C196" s="48">
        <v>13</v>
      </c>
      <c r="D196" s="48">
        <f>IF(($F$451+C196)&lt;100, $F$451+C196, 100)</f>
        <v>67</v>
      </c>
      <c r="E196" s="47" t="s">
        <v>40</v>
      </c>
      <c r="F196" s="47" t="s">
        <v>97</v>
      </c>
      <c r="G196" s="49" t="s">
        <v>16</v>
      </c>
      <c r="H196" s="49" t="s">
        <v>410</v>
      </c>
      <c r="I196" s="47" t="s">
        <v>530</v>
      </c>
      <c r="J196" s="62" t="s">
        <v>1655</v>
      </c>
      <c r="K196" s="47"/>
      <c r="L196" s="47"/>
      <c r="M196" s="46" t="s">
        <v>531</v>
      </c>
      <c r="N196" s="47" t="s">
        <v>20</v>
      </c>
      <c r="O196" s="47"/>
      <c r="P196" s="47"/>
      <c r="Q196" s="47"/>
    </row>
    <row r="197" spans="1:17" ht="15" customHeight="1">
      <c r="A197" s="47" t="s">
        <v>532</v>
      </c>
      <c r="B197" s="47"/>
      <c r="C197" s="48" t="s">
        <v>22</v>
      </c>
      <c r="D197" s="48" t="s">
        <v>22</v>
      </c>
      <c r="E197" s="47" t="s">
        <v>14</v>
      </c>
      <c r="F197" s="47" t="s">
        <v>15</v>
      </c>
      <c r="G197" s="49" t="s">
        <v>34</v>
      </c>
      <c r="H197" s="49" t="s">
        <v>35</v>
      </c>
      <c r="I197" s="47" t="s">
        <v>36</v>
      </c>
      <c r="J197" s="63" t="s">
        <v>1646</v>
      </c>
      <c r="K197" s="47"/>
      <c r="L197" s="47" t="s">
        <v>61</v>
      </c>
      <c r="M197" s="46" t="s">
        <v>533</v>
      </c>
      <c r="N197" s="47" t="s">
        <v>20</v>
      </c>
      <c r="O197" s="47"/>
      <c r="P197" s="47"/>
      <c r="Q197" s="47"/>
    </row>
    <row r="198" spans="1:17" ht="15" customHeight="1">
      <c r="A198" s="47" t="s">
        <v>146</v>
      </c>
      <c r="B198" s="47"/>
      <c r="C198" s="48" t="s">
        <v>22</v>
      </c>
      <c r="D198" s="48" t="s">
        <v>22</v>
      </c>
      <c r="E198" s="47" t="s">
        <v>58</v>
      </c>
      <c r="F198" s="47" t="s">
        <v>23</v>
      </c>
      <c r="G198" s="49" t="s">
        <v>146</v>
      </c>
      <c r="H198" s="49" t="s">
        <v>146</v>
      </c>
      <c r="I198" s="47" t="s">
        <v>25</v>
      </c>
      <c r="J198" s="63" t="s">
        <v>1646</v>
      </c>
      <c r="K198" s="47"/>
      <c r="L198" s="47"/>
      <c r="M198" s="46" t="s">
        <v>534</v>
      </c>
      <c r="N198" s="47" t="s">
        <v>20</v>
      </c>
      <c r="O198" s="47">
        <v>1</v>
      </c>
      <c r="P198" s="47"/>
      <c r="Q198" s="47"/>
    </row>
    <row r="199" spans="1:17" ht="15" customHeight="1">
      <c r="A199" s="47" t="s">
        <v>535</v>
      </c>
      <c r="B199" s="47"/>
      <c r="C199" s="48">
        <v>18</v>
      </c>
      <c r="D199" s="48">
        <f>IF(($F$451+C199)&lt;100, $F$451+C199, 100)</f>
        <v>72</v>
      </c>
      <c r="E199" s="47" t="s">
        <v>14</v>
      </c>
      <c r="F199" s="47" t="s">
        <v>23</v>
      </c>
      <c r="G199" s="49" t="s">
        <v>16</v>
      </c>
      <c r="H199" s="49" t="s">
        <v>107</v>
      </c>
      <c r="I199" s="47" t="s">
        <v>282</v>
      </c>
      <c r="J199" s="63" t="s">
        <v>1646</v>
      </c>
      <c r="K199" s="47"/>
      <c r="L199" s="47" t="s">
        <v>37</v>
      </c>
      <c r="M199" s="46" t="s">
        <v>56</v>
      </c>
      <c r="N199" s="47" t="s">
        <v>20</v>
      </c>
      <c r="O199" s="47">
        <v>232</v>
      </c>
      <c r="P199" s="47"/>
      <c r="Q199" s="47"/>
    </row>
    <row r="200" spans="1:17" ht="15" customHeight="1">
      <c r="A200" s="47" t="s">
        <v>248</v>
      </c>
      <c r="B200" s="47"/>
      <c r="C200" s="48">
        <v>6</v>
      </c>
      <c r="D200" s="48">
        <f>IF(($F$451+C200)&lt;100, $F$451+C200, 100)</f>
        <v>60</v>
      </c>
      <c r="E200" s="47" t="s">
        <v>58</v>
      </c>
      <c r="F200" s="47" t="s">
        <v>23</v>
      </c>
      <c r="G200" s="49" t="s">
        <v>29</v>
      </c>
      <c r="H200" s="49" t="s">
        <v>51</v>
      </c>
      <c r="I200" s="47" t="s">
        <v>249</v>
      </c>
      <c r="J200" s="63" t="s">
        <v>1646</v>
      </c>
      <c r="K200" s="47"/>
      <c r="L200" s="47"/>
      <c r="N200" s="47" t="s">
        <v>20</v>
      </c>
      <c r="O200" s="47">
        <v>87</v>
      </c>
      <c r="P200" s="47"/>
      <c r="Q200" s="47"/>
    </row>
    <row r="201" spans="1:17" ht="15" customHeight="1">
      <c r="A201" s="47" t="s">
        <v>652</v>
      </c>
      <c r="B201" s="47"/>
      <c r="C201" s="48">
        <v>9</v>
      </c>
      <c r="D201" s="48">
        <f>IF(($F$451+C201)&lt;100, $F$451+C201, 100)</f>
        <v>63</v>
      </c>
      <c r="E201" s="47" t="s">
        <v>14</v>
      </c>
      <c r="F201" s="47" t="s">
        <v>15</v>
      </c>
      <c r="G201" s="49" t="s">
        <v>29</v>
      </c>
      <c r="H201" s="49" t="s">
        <v>85</v>
      </c>
      <c r="I201" s="47" t="s">
        <v>95</v>
      </c>
      <c r="J201" s="62" t="s">
        <v>1689</v>
      </c>
      <c r="K201" s="47" t="s">
        <v>1659</v>
      </c>
      <c r="L201" s="47"/>
      <c r="M201" s="46" t="s">
        <v>653</v>
      </c>
      <c r="N201" s="47" t="s">
        <v>20</v>
      </c>
      <c r="O201" s="47">
        <v>180</v>
      </c>
      <c r="P201" s="47"/>
      <c r="Q201" s="47"/>
    </row>
    <row r="202" spans="1:17" ht="15" customHeight="1">
      <c r="A202" s="47" t="s">
        <v>543</v>
      </c>
      <c r="B202" s="47"/>
      <c r="C202" s="48" t="s">
        <v>22</v>
      </c>
      <c r="D202" s="48" t="s">
        <v>22</v>
      </c>
      <c r="E202" s="47" t="s">
        <v>58</v>
      </c>
      <c r="F202" s="47" t="s">
        <v>23</v>
      </c>
      <c r="G202" s="49" t="s">
        <v>65</v>
      </c>
      <c r="H202" s="49" t="s">
        <v>65</v>
      </c>
      <c r="I202" s="47" t="s">
        <v>544</v>
      </c>
      <c r="J202" s="63" t="s">
        <v>1646</v>
      </c>
      <c r="K202" s="47"/>
      <c r="L202" s="47"/>
      <c r="M202" s="46" t="s">
        <v>545</v>
      </c>
      <c r="N202" s="47" t="s">
        <v>20</v>
      </c>
      <c r="O202" s="47">
        <v>2</v>
      </c>
      <c r="P202" s="47"/>
      <c r="Q202" s="47"/>
    </row>
    <row r="203" spans="1:17" ht="15" customHeight="1">
      <c r="A203" s="47" t="s">
        <v>546</v>
      </c>
      <c r="B203" s="47"/>
      <c r="C203" s="48">
        <v>15</v>
      </c>
      <c r="D203" s="48">
        <f>IF(($F$451+C203)&lt;100, $F$451+C203, 100)</f>
        <v>69</v>
      </c>
      <c r="E203" s="47" t="s">
        <v>14</v>
      </c>
      <c r="F203" s="47" t="s">
        <v>33</v>
      </c>
      <c r="G203" s="49" t="s">
        <v>34</v>
      </c>
      <c r="H203" s="49" t="s">
        <v>269</v>
      </c>
      <c r="I203" s="47" t="s">
        <v>270</v>
      </c>
      <c r="J203" s="62" t="s">
        <v>1626</v>
      </c>
      <c r="K203" s="47"/>
      <c r="L203" s="47"/>
      <c r="N203" s="47" t="s">
        <v>20</v>
      </c>
      <c r="O203" s="47">
        <v>131</v>
      </c>
      <c r="P203" s="47"/>
      <c r="Q203" s="47"/>
    </row>
    <row r="204" spans="1:17" ht="15" customHeight="1">
      <c r="A204" s="47" t="s">
        <v>654</v>
      </c>
      <c r="B204" s="34"/>
      <c r="C204" s="48" t="s">
        <v>22</v>
      </c>
      <c r="D204" s="48" t="s">
        <v>22</v>
      </c>
      <c r="E204" s="47" t="s">
        <v>40</v>
      </c>
      <c r="F204" s="47" t="s">
        <v>97</v>
      </c>
      <c r="G204" s="49" t="s">
        <v>29</v>
      </c>
      <c r="H204" s="49" t="s">
        <v>30</v>
      </c>
      <c r="I204" s="47" t="s">
        <v>655</v>
      </c>
      <c r="J204" s="62" t="s">
        <v>1734</v>
      </c>
      <c r="K204" s="47"/>
      <c r="L204" s="47"/>
      <c r="M204" s="46" t="s">
        <v>656</v>
      </c>
      <c r="N204" s="47" t="s">
        <v>20</v>
      </c>
      <c r="O204" s="47">
        <v>244</v>
      </c>
      <c r="P204" s="47"/>
      <c r="Q204" s="47"/>
    </row>
    <row r="205" spans="1:17" ht="15" customHeight="1">
      <c r="A205" s="47" t="s">
        <v>657</v>
      </c>
      <c r="B205" s="47"/>
      <c r="C205" s="48">
        <v>10</v>
      </c>
      <c r="D205" s="48">
        <f>IF(($F$451+C205)&lt;100, $F$451+C205, 100)</f>
        <v>64</v>
      </c>
      <c r="E205" s="47" t="s">
        <v>14</v>
      </c>
      <c r="F205" s="47" t="s">
        <v>33</v>
      </c>
      <c r="G205" s="49" t="s">
        <v>29</v>
      </c>
      <c r="H205" s="49" t="s">
        <v>55</v>
      </c>
      <c r="I205" s="47" t="s">
        <v>658</v>
      </c>
      <c r="J205" s="62" t="s">
        <v>1627</v>
      </c>
      <c r="K205" s="47"/>
      <c r="L205" s="47" t="s">
        <v>61</v>
      </c>
      <c r="M205" s="46" t="s">
        <v>659</v>
      </c>
      <c r="N205" s="47" t="s">
        <v>20</v>
      </c>
      <c r="O205" s="47">
        <v>155</v>
      </c>
      <c r="P205" s="47"/>
      <c r="Q205" s="47"/>
    </row>
    <row r="206" spans="1:17" ht="15" customHeight="1">
      <c r="A206" s="50" t="s">
        <v>549</v>
      </c>
      <c r="B206" s="47"/>
      <c r="C206" s="48" t="s">
        <v>22</v>
      </c>
      <c r="D206" s="48" t="s">
        <v>22</v>
      </c>
      <c r="E206" s="47" t="s">
        <v>14</v>
      </c>
      <c r="F206" s="47" t="s">
        <v>15</v>
      </c>
      <c r="G206" s="49" t="s">
        <v>29</v>
      </c>
      <c r="H206" s="49" t="s">
        <v>55</v>
      </c>
      <c r="I206" s="47" t="s">
        <v>300</v>
      </c>
      <c r="J206" s="62" t="s">
        <v>1690</v>
      </c>
      <c r="K206" s="47" t="s">
        <v>1659</v>
      </c>
      <c r="L206" s="47" t="s">
        <v>67</v>
      </c>
      <c r="N206" s="47" t="s">
        <v>20</v>
      </c>
      <c r="O206" s="47">
        <v>30</v>
      </c>
      <c r="P206" s="47"/>
      <c r="Q206" s="47"/>
    </row>
    <row r="207" spans="1:17" ht="15" customHeight="1">
      <c r="A207" s="47" t="s">
        <v>550</v>
      </c>
      <c r="B207" s="47"/>
      <c r="C207" s="48">
        <v>6</v>
      </c>
      <c r="D207" s="48">
        <f>IF(($F$451+C207)&lt;100, $F$451+C207, 100)</f>
        <v>60</v>
      </c>
      <c r="E207" s="47" t="s">
        <v>14</v>
      </c>
      <c r="F207" s="47" t="s">
        <v>118</v>
      </c>
      <c r="G207" s="49" t="s">
        <v>29</v>
      </c>
      <c r="H207" s="47" t="s">
        <v>25</v>
      </c>
      <c r="I207" s="47" t="s">
        <v>311</v>
      </c>
      <c r="J207" s="63" t="s">
        <v>1646</v>
      </c>
      <c r="K207" s="47"/>
      <c r="L207" s="47" t="s">
        <v>37</v>
      </c>
      <c r="M207" s="46" t="s">
        <v>551</v>
      </c>
      <c r="N207" s="47" t="s">
        <v>20</v>
      </c>
      <c r="O207" s="47">
        <v>28</v>
      </c>
      <c r="P207" s="47"/>
      <c r="Q207" s="47"/>
    </row>
    <row r="208" spans="1:17" ht="15" customHeight="1">
      <c r="A208" s="47" t="s">
        <v>255</v>
      </c>
      <c r="B208" s="47"/>
      <c r="C208" s="48">
        <v>24</v>
      </c>
      <c r="D208" s="48">
        <f>IF(($F$451+C208)&lt;100, $F$451+C208, 100)</f>
        <v>78</v>
      </c>
      <c r="E208" s="47" t="s">
        <v>14</v>
      </c>
      <c r="F208" s="47" t="s">
        <v>33</v>
      </c>
      <c r="G208" s="49" t="s">
        <v>24</v>
      </c>
      <c r="H208" s="49" t="s">
        <v>24</v>
      </c>
      <c r="I208" s="47" t="s">
        <v>85</v>
      </c>
      <c r="J208" s="62" t="s">
        <v>1721</v>
      </c>
      <c r="K208" s="47"/>
      <c r="L208" s="47"/>
      <c r="N208" s="47" t="s">
        <v>20</v>
      </c>
      <c r="O208" s="47">
        <v>271</v>
      </c>
      <c r="P208" s="47"/>
      <c r="Q208" s="47"/>
    </row>
    <row r="209" spans="1:17" ht="15" customHeight="1">
      <c r="A209" s="47" t="s">
        <v>554</v>
      </c>
      <c r="B209" s="47"/>
      <c r="C209" s="48">
        <v>14</v>
      </c>
      <c r="D209" s="48">
        <f>IF(($F$451+C209)&lt;100, $F$451+C209, 100)</f>
        <v>68</v>
      </c>
      <c r="E209" s="47" t="s">
        <v>14</v>
      </c>
      <c r="F209" s="47" t="s">
        <v>33</v>
      </c>
      <c r="G209" s="49" t="s">
        <v>16</v>
      </c>
      <c r="H209" s="49" t="s">
        <v>243</v>
      </c>
      <c r="I209" s="47" t="s">
        <v>450</v>
      </c>
      <c r="J209" s="62" t="s">
        <v>1765</v>
      </c>
      <c r="K209" s="47"/>
      <c r="L209" s="47"/>
      <c r="N209" s="47" t="s">
        <v>20</v>
      </c>
      <c r="O209" s="47">
        <v>201</v>
      </c>
      <c r="P209" s="47"/>
      <c r="Q209" s="47"/>
    </row>
    <row r="210" spans="1:17" ht="15" customHeight="1">
      <c r="A210" s="47" t="s">
        <v>556</v>
      </c>
      <c r="B210" s="47"/>
      <c r="C210" s="48" t="s">
        <v>22</v>
      </c>
      <c r="D210" s="48" t="s">
        <v>22</v>
      </c>
      <c r="E210" s="47" t="s">
        <v>14</v>
      </c>
      <c r="F210" s="47" t="s">
        <v>33</v>
      </c>
      <c r="G210" s="49" t="s">
        <v>34</v>
      </c>
      <c r="H210" s="49" t="s">
        <v>35</v>
      </c>
      <c r="I210" s="47" t="s">
        <v>78</v>
      </c>
      <c r="J210" s="62" t="s">
        <v>1628</v>
      </c>
      <c r="K210" s="47"/>
      <c r="L210" s="47"/>
      <c r="M210" s="46" t="s">
        <v>557</v>
      </c>
      <c r="N210" s="47" t="s">
        <v>20</v>
      </c>
      <c r="O210" s="47">
        <v>100</v>
      </c>
      <c r="P210" s="47"/>
      <c r="Q210" s="47"/>
    </row>
    <row r="211" spans="1:17" ht="15" customHeight="1">
      <c r="A211" s="47" t="s">
        <v>558</v>
      </c>
      <c r="B211" s="47"/>
      <c r="C211" s="48" t="s">
        <v>22</v>
      </c>
      <c r="D211" s="48" t="s">
        <v>22</v>
      </c>
      <c r="E211" s="47" t="s">
        <v>14</v>
      </c>
      <c r="F211" s="50" t="s">
        <v>28</v>
      </c>
      <c r="G211" s="49" t="s">
        <v>65</v>
      </c>
      <c r="H211" s="49" t="s">
        <v>65</v>
      </c>
      <c r="I211" s="47" t="s">
        <v>66</v>
      </c>
      <c r="J211" s="62" t="s">
        <v>1710</v>
      </c>
      <c r="K211" s="47"/>
      <c r="L211" s="47" t="s">
        <v>67</v>
      </c>
      <c r="N211" s="47" t="s">
        <v>20</v>
      </c>
      <c r="O211" s="47">
        <v>5</v>
      </c>
      <c r="P211" s="47"/>
      <c r="Q211" s="47"/>
    </row>
    <row r="212" spans="1:17" ht="15" customHeight="1">
      <c r="A212" s="47" t="s">
        <v>559</v>
      </c>
      <c r="B212" s="47"/>
      <c r="C212" s="48">
        <v>15</v>
      </c>
      <c r="D212" s="48">
        <f t="shared" ref="D212:D220" si="7">IF(($F$451+C212)&lt;100, $F$451+C212, 100)</f>
        <v>69</v>
      </c>
      <c r="E212" s="47" t="s">
        <v>58</v>
      </c>
      <c r="F212" s="47" t="s">
        <v>23</v>
      </c>
      <c r="G212" s="49" t="s">
        <v>16</v>
      </c>
      <c r="H212" s="49" t="s">
        <v>263</v>
      </c>
      <c r="I212" s="47" t="s">
        <v>264</v>
      </c>
      <c r="J212" s="63" t="s">
        <v>1646</v>
      </c>
      <c r="K212" s="47"/>
      <c r="L212" s="47"/>
      <c r="N212" s="47" t="s">
        <v>20</v>
      </c>
      <c r="O212" s="47">
        <v>204</v>
      </c>
      <c r="P212" s="47"/>
      <c r="Q212" s="47"/>
    </row>
    <row r="213" spans="1:17" ht="15" customHeight="1">
      <c r="A213" s="47" t="s">
        <v>560</v>
      </c>
      <c r="B213" s="47"/>
      <c r="C213" s="48">
        <v>26</v>
      </c>
      <c r="D213" s="48">
        <f t="shared" si="7"/>
        <v>80</v>
      </c>
      <c r="E213" s="47" t="s">
        <v>14</v>
      </c>
      <c r="F213" s="47" t="s">
        <v>15</v>
      </c>
      <c r="G213" s="49" t="s">
        <v>146</v>
      </c>
      <c r="H213" s="49" t="s">
        <v>146</v>
      </c>
      <c r="I213" s="47" t="s">
        <v>561</v>
      </c>
      <c r="J213" s="62" t="s">
        <v>1717</v>
      </c>
      <c r="K213" s="47"/>
      <c r="L213" s="47"/>
      <c r="M213" s="46" t="s">
        <v>562</v>
      </c>
      <c r="N213" s="47" t="s">
        <v>20</v>
      </c>
      <c r="O213" s="47">
        <v>213</v>
      </c>
      <c r="P213" s="47"/>
      <c r="Q213" s="47"/>
    </row>
    <row r="214" spans="1:17" ht="15" customHeight="1">
      <c r="A214" s="47" t="s">
        <v>564</v>
      </c>
      <c r="B214" s="47"/>
      <c r="C214" s="48">
        <v>14</v>
      </c>
      <c r="D214" s="48">
        <f t="shared" si="7"/>
        <v>68</v>
      </c>
      <c r="E214" s="47" t="s">
        <v>58</v>
      </c>
      <c r="F214" s="47" t="s">
        <v>23</v>
      </c>
      <c r="G214" s="49" t="s">
        <v>16</v>
      </c>
      <c r="H214" s="49" t="s">
        <v>263</v>
      </c>
      <c r="I214" s="47" t="s">
        <v>264</v>
      </c>
      <c r="J214" s="63" t="s">
        <v>1646</v>
      </c>
      <c r="K214" s="47"/>
      <c r="L214" s="47"/>
      <c r="N214" s="47" t="s">
        <v>20</v>
      </c>
      <c r="O214" s="47">
        <v>206</v>
      </c>
      <c r="P214" s="47"/>
      <c r="Q214" s="47"/>
    </row>
    <row r="215" spans="1:17" ht="15" customHeight="1">
      <c r="A215" s="47" t="s">
        <v>565</v>
      </c>
      <c r="B215" s="47"/>
      <c r="C215" s="48">
        <v>13</v>
      </c>
      <c r="D215" s="48">
        <f t="shared" si="7"/>
        <v>67</v>
      </c>
      <c r="E215" s="47" t="s">
        <v>40</v>
      </c>
      <c r="F215" s="47" t="s">
        <v>97</v>
      </c>
      <c r="G215" s="49" t="s">
        <v>16</v>
      </c>
      <c r="H215" s="49" t="s">
        <v>566</v>
      </c>
      <c r="I215" s="47" t="s">
        <v>567</v>
      </c>
      <c r="J215" s="62" t="s">
        <v>1651</v>
      </c>
      <c r="K215" s="47"/>
      <c r="L215" s="47"/>
      <c r="N215" s="47" t="s">
        <v>20</v>
      </c>
      <c r="O215" s="47">
        <v>315</v>
      </c>
      <c r="P215" s="47"/>
      <c r="Q215" s="47"/>
    </row>
    <row r="216" spans="1:17" ht="15" customHeight="1">
      <c r="A216" s="47" t="s">
        <v>568</v>
      </c>
      <c r="B216" s="47"/>
      <c r="C216" s="48">
        <v>19</v>
      </c>
      <c r="D216" s="48">
        <f t="shared" si="7"/>
        <v>73</v>
      </c>
      <c r="E216" s="47" t="s">
        <v>58</v>
      </c>
      <c r="F216" s="47" t="s">
        <v>23</v>
      </c>
      <c r="G216" s="49" t="s">
        <v>146</v>
      </c>
      <c r="H216" s="49" t="s">
        <v>146</v>
      </c>
      <c r="I216" s="47" t="s">
        <v>146</v>
      </c>
      <c r="J216" s="63" t="s">
        <v>1646</v>
      </c>
      <c r="K216" s="47"/>
      <c r="L216" s="47"/>
      <c r="N216" s="47" t="s">
        <v>20</v>
      </c>
      <c r="O216" s="47">
        <v>228</v>
      </c>
      <c r="P216" s="47"/>
      <c r="Q216" s="47"/>
    </row>
    <row r="217" spans="1:17" ht="15" customHeight="1">
      <c r="A217" s="47" t="s">
        <v>569</v>
      </c>
      <c r="B217" s="47"/>
      <c r="C217" s="48">
        <v>10</v>
      </c>
      <c r="D217" s="48">
        <f t="shared" si="7"/>
        <v>64</v>
      </c>
      <c r="E217" s="47" t="s">
        <v>40</v>
      </c>
      <c r="F217" s="47" t="s">
        <v>97</v>
      </c>
      <c r="G217" s="49" t="s">
        <v>16</v>
      </c>
      <c r="H217" s="49" t="s">
        <v>243</v>
      </c>
      <c r="I217" s="47" t="s">
        <v>244</v>
      </c>
      <c r="J217" s="62" t="s">
        <v>1771</v>
      </c>
      <c r="K217" s="47"/>
      <c r="L217" s="47"/>
      <c r="M217" s="46" t="s">
        <v>570</v>
      </c>
      <c r="N217" s="47" t="s">
        <v>20</v>
      </c>
      <c r="O217" s="47">
        <v>200</v>
      </c>
      <c r="P217" s="47"/>
      <c r="Q217" s="47"/>
    </row>
    <row r="218" spans="1:17" ht="15" customHeight="1">
      <c r="A218" s="47" t="s">
        <v>571</v>
      </c>
      <c r="B218" s="47"/>
      <c r="C218" s="48">
        <v>7</v>
      </c>
      <c r="D218" s="48">
        <f t="shared" si="7"/>
        <v>61</v>
      </c>
      <c r="E218" s="47" t="s">
        <v>58</v>
      </c>
      <c r="F218" s="47" t="s">
        <v>23</v>
      </c>
      <c r="G218" s="49" t="s">
        <v>34</v>
      </c>
      <c r="H218" s="49" t="s">
        <v>35</v>
      </c>
      <c r="I218" s="47" t="s">
        <v>78</v>
      </c>
      <c r="J218" s="63" t="s">
        <v>1646</v>
      </c>
      <c r="K218" s="47"/>
      <c r="L218" s="47"/>
      <c r="M218" s="46" t="s">
        <v>572</v>
      </c>
      <c r="N218" s="47" t="s">
        <v>20</v>
      </c>
      <c r="O218" s="47">
        <v>98</v>
      </c>
      <c r="P218" s="47"/>
      <c r="Q218" s="47"/>
    </row>
    <row r="219" spans="1:17" ht="15" customHeight="1">
      <c r="A219" s="47" t="s">
        <v>573</v>
      </c>
      <c r="B219" s="47"/>
      <c r="C219" s="48">
        <v>8</v>
      </c>
      <c r="D219" s="48">
        <f t="shared" si="7"/>
        <v>62</v>
      </c>
      <c r="E219" s="47" t="s">
        <v>14</v>
      </c>
      <c r="F219" s="47" t="s">
        <v>15</v>
      </c>
      <c r="G219" s="49" t="s">
        <v>34</v>
      </c>
      <c r="H219" s="49" t="s">
        <v>269</v>
      </c>
      <c r="I219" s="47" t="s">
        <v>270</v>
      </c>
      <c r="J219" s="62" t="s">
        <v>1660</v>
      </c>
      <c r="K219" s="47" t="s">
        <v>1659</v>
      </c>
      <c r="L219" s="47"/>
      <c r="M219" s="46" t="s">
        <v>574</v>
      </c>
      <c r="N219" s="47" t="s">
        <v>20</v>
      </c>
      <c r="O219" s="47">
        <v>174</v>
      </c>
      <c r="P219" s="47"/>
      <c r="Q219" s="47"/>
    </row>
    <row r="220" spans="1:17" ht="15" customHeight="1">
      <c r="A220" s="47" t="s">
        <v>575</v>
      </c>
      <c r="B220" s="47"/>
      <c r="C220" s="48">
        <v>11</v>
      </c>
      <c r="D220" s="48">
        <f t="shared" si="7"/>
        <v>65</v>
      </c>
      <c r="E220" s="47" t="s">
        <v>14</v>
      </c>
      <c r="F220" s="47" t="s">
        <v>15</v>
      </c>
      <c r="G220" s="49" t="s">
        <v>34</v>
      </c>
      <c r="H220" s="49" t="s">
        <v>35</v>
      </c>
      <c r="I220" s="47" t="s">
        <v>441</v>
      </c>
      <c r="J220" s="62" t="s">
        <v>1629</v>
      </c>
      <c r="K220" s="47"/>
      <c r="L220" s="47" t="s">
        <v>61</v>
      </c>
      <c r="M220" s="46" t="s">
        <v>1561</v>
      </c>
      <c r="N220" s="47" t="s">
        <v>20</v>
      </c>
      <c r="O220" s="47">
        <v>177</v>
      </c>
      <c r="P220" s="47"/>
      <c r="Q220" s="47"/>
    </row>
    <row r="221" spans="1:17" ht="15" customHeight="1">
      <c r="A221" s="47" t="s">
        <v>576</v>
      </c>
      <c r="B221" s="47"/>
      <c r="C221" s="48" t="s">
        <v>22</v>
      </c>
      <c r="D221" s="48" t="s">
        <v>22</v>
      </c>
      <c r="E221" s="47" t="s">
        <v>14</v>
      </c>
      <c r="F221" s="47" t="s">
        <v>15</v>
      </c>
      <c r="G221" s="49" t="s">
        <v>34</v>
      </c>
      <c r="H221" s="49" t="s">
        <v>35</v>
      </c>
      <c r="I221" s="47" t="s">
        <v>395</v>
      </c>
      <c r="J221" s="62" t="s">
        <v>1630</v>
      </c>
      <c r="K221" s="47"/>
      <c r="L221" s="47" t="s">
        <v>61</v>
      </c>
      <c r="M221" s="46" t="s">
        <v>1560</v>
      </c>
      <c r="N221" s="47" t="s">
        <v>20</v>
      </c>
      <c r="O221" s="47">
        <v>176</v>
      </c>
      <c r="P221" s="47"/>
      <c r="Q221" s="47"/>
    </row>
    <row r="222" spans="1:17" ht="15" customHeight="1">
      <c r="A222" s="47" t="s">
        <v>577</v>
      </c>
      <c r="B222" s="47"/>
      <c r="C222" s="48">
        <v>14</v>
      </c>
      <c r="D222" s="48">
        <f>IF(($F$451+C222)&lt;100, $F$451+C222, 100)</f>
        <v>68</v>
      </c>
      <c r="E222" s="47" t="s">
        <v>14</v>
      </c>
      <c r="F222" s="47" t="s">
        <v>33</v>
      </c>
      <c r="G222" s="49" t="s">
        <v>34</v>
      </c>
      <c r="H222" s="49" t="s">
        <v>35</v>
      </c>
      <c r="I222" s="47" t="s">
        <v>78</v>
      </c>
      <c r="J222" s="62" t="s">
        <v>1606</v>
      </c>
      <c r="K222" s="47"/>
      <c r="L222" s="47" t="s">
        <v>37</v>
      </c>
      <c r="M222" s="46" t="s">
        <v>578</v>
      </c>
      <c r="N222" s="47" t="s">
        <v>20</v>
      </c>
      <c r="O222" s="47">
        <v>235</v>
      </c>
      <c r="P222" s="47"/>
      <c r="Q222" s="47"/>
    </row>
    <row r="223" spans="1:17" ht="15" customHeight="1">
      <c r="A223" s="47" t="s">
        <v>668</v>
      </c>
      <c r="B223" s="47"/>
      <c r="C223" s="48">
        <v>9</v>
      </c>
      <c r="D223" s="48">
        <f>IF(($F$451+C223)&lt;100, $F$451+C223, 100)</f>
        <v>63</v>
      </c>
      <c r="E223" s="47" t="s">
        <v>14</v>
      </c>
      <c r="F223" s="47" t="s">
        <v>33</v>
      </c>
      <c r="G223" s="49" t="s">
        <v>29</v>
      </c>
      <c r="H223" s="49" t="s">
        <v>35</v>
      </c>
      <c r="I223" s="47" t="s">
        <v>441</v>
      </c>
      <c r="J223" s="62" t="s">
        <v>1631</v>
      </c>
      <c r="K223" s="47"/>
      <c r="L223" s="47"/>
      <c r="M223" s="46" t="s">
        <v>669</v>
      </c>
      <c r="N223" s="47" t="s">
        <v>20</v>
      </c>
      <c r="O223" s="47">
        <v>163</v>
      </c>
      <c r="P223" s="47"/>
      <c r="Q223" s="47"/>
    </row>
    <row r="224" spans="1:17" ht="15" customHeight="1">
      <c r="A224" s="50" t="s">
        <v>583</v>
      </c>
      <c r="B224" s="47"/>
      <c r="C224" s="48">
        <v>24</v>
      </c>
      <c r="D224" s="48">
        <f>IF(($F$451+C224)&lt;100, $F$451+C224, 100)</f>
        <v>78</v>
      </c>
      <c r="E224" s="47" t="s">
        <v>14</v>
      </c>
      <c r="F224" s="47" t="s">
        <v>33</v>
      </c>
      <c r="G224" s="49" t="s">
        <v>34</v>
      </c>
      <c r="H224" s="49" t="s">
        <v>35</v>
      </c>
      <c r="I224" s="47" t="s">
        <v>78</v>
      </c>
      <c r="J224" s="62" t="s">
        <v>1632</v>
      </c>
      <c r="K224" s="47"/>
      <c r="L224" s="47"/>
      <c r="N224" s="47" t="s">
        <v>20</v>
      </c>
      <c r="O224" s="47">
        <v>159</v>
      </c>
      <c r="P224" s="47"/>
      <c r="Q224" s="47"/>
    </row>
    <row r="225" spans="1:17" ht="15" customHeight="1">
      <c r="A225" s="50" t="s">
        <v>584</v>
      </c>
      <c r="B225" s="47"/>
      <c r="C225" s="48">
        <v>2</v>
      </c>
      <c r="D225" s="48">
        <f>IF(($F$451+C225)&lt;100, $F$451+C225, 100)</f>
        <v>56</v>
      </c>
      <c r="E225" s="47" t="s">
        <v>14</v>
      </c>
      <c r="F225" s="47" t="s">
        <v>33</v>
      </c>
      <c r="G225" s="49" t="s">
        <v>65</v>
      </c>
      <c r="H225" s="49" t="s">
        <v>65</v>
      </c>
      <c r="I225" s="47" t="s">
        <v>585</v>
      </c>
      <c r="J225" s="62" t="s">
        <v>1711</v>
      </c>
      <c r="K225" s="47"/>
      <c r="L225" s="47" t="s">
        <v>67</v>
      </c>
      <c r="M225" s="46" t="s">
        <v>586</v>
      </c>
      <c r="N225" s="47" t="s">
        <v>20</v>
      </c>
      <c r="O225" s="47">
        <v>11</v>
      </c>
      <c r="P225" s="47"/>
      <c r="Q225" s="47"/>
    </row>
    <row r="226" spans="1:17" ht="15" customHeight="1">
      <c r="A226" s="50" t="s">
        <v>587</v>
      </c>
      <c r="B226" s="47"/>
      <c r="C226" s="48">
        <v>30</v>
      </c>
      <c r="D226" s="48">
        <f>IF(($F$451+C226)&lt;100, $F$451+C226, 100)</f>
        <v>84</v>
      </c>
      <c r="E226" s="47" t="s">
        <v>58</v>
      </c>
      <c r="F226" s="47" t="s">
        <v>23</v>
      </c>
      <c r="G226" s="49" t="s">
        <v>16</v>
      </c>
      <c r="H226" s="49" t="s">
        <v>207</v>
      </c>
      <c r="I226" s="47" t="s">
        <v>588</v>
      </c>
      <c r="J226" s="63" t="s">
        <v>1646</v>
      </c>
      <c r="K226" s="47"/>
      <c r="L226" s="47"/>
      <c r="N226" s="47" t="s">
        <v>20</v>
      </c>
      <c r="O226" s="47">
        <v>293</v>
      </c>
      <c r="P226" s="47"/>
      <c r="Q226" s="47"/>
    </row>
    <row r="227" spans="1:17" ht="15" customHeight="1">
      <c r="A227" s="50" t="s">
        <v>593</v>
      </c>
      <c r="B227" s="47"/>
      <c r="C227" s="48" t="s">
        <v>22</v>
      </c>
      <c r="D227" s="48" t="s">
        <v>22</v>
      </c>
      <c r="E227" s="47" t="s">
        <v>40</v>
      </c>
      <c r="F227" s="47" t="s">
        <v>97</v>
      </c>
      <c r="G227" s="49" t="s">
        <v>29</v>
      </c>
      <c r="H227" s="49" t="s">
        <v>51</v>
      </c>
      <c r="I227" s="47" t="s">
        <v>594</v>
      </c>
      <c r="J227" s="62" t="s">
        <v>1735</v>
      </c>
      <c r="K227" s="47"/>
      <c r="L227" s="47"/>
      <c r="N227" s="47" t="s">
        <v>20</v>
      </c>
      <c r="O227" s="47">
        <v>57</v>
      </c>
      <c r="P227" s="47"/>
      <c r="Q227" s="47"/>
    </row>
    <row r="228" spans="1:17" ht="15" customHeight="1">
      <c r="A228" s="50" t="s">
        <v>595</v>
      </c>
      <c r="B228" s="47"/>
      <c r="C228" s="48">
        <v>14</v>
      </c>
      <c r="D228" s="48">
        <f t="shared" ref="D228:D233" si="8">IF(($F$451+C228)&lt;100, $F$451+C228, 100)</f>
        <v>68</v>
      </c>
      <c r="E228" s="47" t="s">
        <v>14</v>
      </c>
      <c r="F228" s="47" t="s">
        <v>15</v>
      </c>
      <c r="G228" s="49" t="s">
        <v>34</v>
      </c>
      <c r="H228" s="49" t="s">
        <v>35</v>
      </c>
      <c r="I228" s="47" t="s">
        <v>395</v>
      </c>
      <c r="J228" s="62" t="s">
        <v>1633</v>
      </c>
      <c r="K228" s="47"/>
      <c r="L228" s="50" t="s">
        <v>112</v>
      </c>
      <c r="M228" s="46" t="s">
        <v>1569</v>
      </c>
      <c r="N228" s="47" t="s">
        <v>20</v>
      </c>
      <c r="O228" s="47">
        <v>307</v>
      </c>
      <c r="P228" s="47"/>
      <c r="Q228" s="47"/>
    </row>
    <row r="229" spans="1:17" ht="15" customHeight="1">
      <c r="A229" s="50" t="s">
        <v>598</v>
      </c>
      <c r="B229" s="47"/>
      <c r="C229" s="48">
        <v>28</v>
      </c>
      <c r="D229" s="48">
        <f t="shared" si="8"/>
        <v>82</v>
      </c>
      <c r="E229" s="47" t="s">
        <v>58</v>
      </c>
      <c r="F229" s="47" t="s">
        <v>23</v>
      </c>
      <c r="G229" s="49" t="s">
        <v>34</v>
      </c>
      <c r="H229" s="49" t="s">
        <v>35</v>
      </c>
      <c r="I229" s="47" t="s">
        <v>36</v>
      </c>
      <c r="J229" s="63" t="s">
        <v>1646</v>
      </c>
      <c r="K229" s="47"/>
      <c r="L229" s="47"/>
      <c r="M229" s="46" t="s">
        <v>1571</v>
      </c>
      <c r="N229" s="47" t="s">
        <v>20</v>
      </c>
      <c r="O229" s="47">
        <v>282</v>
      </c>
      <c r="P229" s="47"/>
      <c r="Q229" s="47"/>
    </row>
    <row r="230" spans="1:17" ht="15" customHeight="1">
      <c r="A230" s="50" t="s">
        <v>599</v>
      </c>
      <c r="B230" s="47"/>
      <c r="C230" s="48">
        <v>25</v>
      </c>
      <c r="D230" s="48">
        <f t="shared" si="8"/>
        <v>79</v>
      </c>
      <c r="E230" s="47" t="s">
        <v>14</v>
      </c>
      <c r="F230" s="47" t="s">
        <v>33</v>
      </c>
      <c r="G230" s="49" t="s">
        <v>16</v>
      </c>
      <c r="H230" s="49" t="s">
        <v>107</v>
      </c>
      <c r="I230" s="47" t="s">
        <v>544</v>
      </c>
      <c r="J230" s="62" t="s">
        <v>1766</v>
      </c>
      <c r="K230" s="47"/>
      <c r="L230" s="47"/>
      <c r="M230" s="46" t="s">
        <v>600</v>
      </c>
      <c r="N230" s="47" t="s">
        <v>20</v>
      </c>
      <c r="O230" s="47">
        <v>272</v>
      </c>
      <c r="P230" s="47"/>
      <c r="Q230" s="47"/>
    </row>
    <row r="231" spans="1:17" ht="15" customHeight="1">
      <c r="A231" s="50" t="s">
        <v>601</v>
      </c>
      <c r="B231" s="47"/>
      <c r="C231" s="48">
        <v>13</v>
      </c>
      <c r="D231" s="48">
        <f t="shared" si="8"/>
        <v>67</v>
      </c>
      <c r="E231" s="47" t="s">
        <v>40</v>
      </c>
      <c r="F231" s="47" t="s">
        <v>97</v>
      </c>
      <c r="G231" s="49" t="s">
        <v>16</v>
      </c>
      <c r="H231" s="49" t="s">
        <v>107</v>
      </c>
      <c r="I231" s="47" t="s">
        <v>602</v>
      </c>
      <c r="J231" s="62" t="s">
        <v>1772</v>
      </c>
      <c r="K231" s="47"/>
      <c r="L231" s="47"/>
      <c r="M231" s="46" t="s">
        <v>603</v>
      </c>
      <c r="N231" s="47" t="s">
        <v>20</v>
      </c>
      <c r="O231" s="47">
        <v>219</v>
      </c>
      <c r="P231" s="47"/>
      <c r="Q231" s="47"/>
    </row>
    <row r="232" spans="1:17" ht="15" customHeight="1">
      <c r="A232" s="50" t="s">
        <v>606</v>
      </c>
      <c r="B232" s="47"/>
      <c r="C232" s="48">
        <v>17</v>
      </c>
      <c r="D232" s="48">
        <f t="shared" si="8"/>
        <v>71</v>
      </c>
      <c r="E232" s="47" t="s">
        <v>14</v>
      </c>
      <c r="F232" s="47" t="s">
        <v>281</v>
      </c>
      <c r="G232" s="49" t="s">
        <v>16</v>
      </c>
      <c r="H232" s="49" t="s">
        <v>243</v>
      </c>
      <c r="I232" s="47" t="s">
        <v>244</v>
      </c>
      <c r="J232" s="63" t="s">
        <v>1646</v>
      </c>
      <c r="K232" s="47"/>
      <c r="L232" s="47" t="s">
        <v>37</v>
      </c>
      <c r="M232" s="46" t="s">
        <v>607</v>
      </c>
      <c r="N232" s="47" t="s">
        <v>20</v>
      </c>
      <c r="O232" s="47">
        <v>199</v>
      </c>
      <c r="P232" s="47"/>
      <c r="Q232" s="47"/>
    </row>
    <row r="233" spans="1:17" ht="15" customHeight="1">
      <c r="A233" s="58" t="s">
        <v>608</v>
      </c>
      <c r="B233" s="47"/>
      <c r="C233" s="48">
        <v>24</v>
      </c>
      <c r="D233" s="48">
        <f t="shared" si="8"/>
        <v>78</v>
      </c>
      <c r="E233" s="47" t="s">
        <v>14</v>
      </c>
      <c r="F233" s="47" t="s">
        <v>33</v>
      </c>
      <c r="G233" s="49" t="s">
        <v>16</v>
      </c>
      <c r="H233" s="49" t="s">
        <v>107</v>
      </c>
      <c r="I233" s="47" t="s">
        <v>289</v>
      </c>
      <c r="J233" s="62" t="s">
        <v>1768</v>
      </c>
      <c r="K233" s="47"/>
      <c r="L233" s="47"/>
      <c r="M233" s="46" t="s">
        <v>1534</v>
      </c>
      <c r="N233" s="47" t="s">
        <v>20</v>
      </c>
      <c r="O233" s="47">
        <v>191</v>
      </c>
      <c r="P233" s="47"/>
      <c r="Q233" s="47"/>
    </row>
    <row r="234" spans="1:17" ht="15" customHeight="1">
      <c r="A234" s="50" t="s">
        <v>609</v>
      </c>
      <c r="B234" s="47"/>
      <c r="C234" s="48" t="s">
        <v>22</v>
      </c>
      <c r="D234" s="48" t="s">
        <v>22</v>
      </c>
      <c r="E234" s="47" t="s">
        <v>14</v>
      </c>
      <c r="F234" s="47" t="s">
        <v>33</v>
      </c>
      <c r="G234" s="49" t="s">
        <v>65</v>
      </c>
      <c r="H234" s="49" t="s">
        <v>65</v>
      </c>
      <c r="I234" s="47" t="s">
        <v>585</v>
      </c>
      <c r="J234" s="62" t="s">
        <v>1712</v>
      </c>
      <c r="K234" s="47"/>
      <c r="L234" s="47" t="s">
        <v>67</v>
      </c>
      <c r="N234" s="47" t="s">
        <v>20</v>
      </c>
      <c r="O234" s="47">
        <v>7</v>
      </c>
      <c r="P234" s="47"/>
      <c r="Q234" s="47"/>
    </row>
    <row r="235" spans="1:17" ht="15" customHeight="1">
      <c r="A235" s="50" t="s">
        <v>610</v>
      </c>
      <c r="B235" s="47"/>
      <c r="C235" s="48">
        <v>13</v>
      </c>
      <c r="D235" s="48">
        <f>IF(($F$451+C235)&lt;100, $F$451+C235, 100)</f>
        <v>67</v>
      </c>
      <c r="E235" s="47" t="s">
        <v>40</v>
      </c>
      <c r="F235" s="47" t="s">
        <v>97</v>
      </c>
      <c r="G235" s="49" t="s">
        <v>16</v>
      </c>
      <c r="H235" s="49" t="s">
        <v>207</v>
      </c>
      <c r="I235" s="47" t="s">
        <v>611</v>
      </c>
      <c r="J235" s="62" t="s">
        <v>1653</v>
      </c>
      <c r="K235" s="47"/>
      <c r="L235" s="47"/>
      <c r="M235" s="46" t="s">
        <v>612</v>
      </c>
      <c r="N235" s="47" t="s">
        <v>20</v>
      </c>
      <c r="O235" s="47">
        <v>317</v>
      </c>
      <c r="P235" s="47"/>
      <c r="Q235" s="47"/>
    </row>
    <row r="236" spans="1:17" ht="15" customHeight="1">
      <c r="A236" s="47" t="s">
        <v>613</v>
      </c>
      <c r="B236" s="47"/>
      <c r="C236" s="48">
        <v>10</v>
      </c>
      <c r="D236" s="48">
        <f>IF(($F$451+C236)&lt;100, $F$451+C236, 100)</f>
        <v>64</v>
      </c>
      <c r="E236" s="47" t="s">
        <v>58</v>
      </c>
      <c r="F236" s="47" t="s">
        <v>23</v>
      </c>
      <c r="G236" s="49" t="s">
        <v>34</v>
      </c>
      <c r="H236" s="49" t="s">
        <v>35</v>
      </c>
      <c r="I236" s="47" t="s">
        <v>78</v>
      </c>
      <c r="J236" s="63" t="s">
        <v>1646</v>
      </c>
      <c r="K236" s="47"/>
      <c r="L236" s="47"/>
      <c r="M236" s="46" t="s">
        <v>614</v>
      </c>
      <c r="N236" s="47" t="s">
        <v>20</v>
      </c>
      <c r="O236" s="47">
        <v>97</v>
      </c>
      <c r="P236" s="47"/>
      <c r="Q236" s="47"/>
    </row>
    <row r="237" spans="1:17" ht="15" customHeight="1">
      <c r="A237" s="47" t="s">
        <v>670</v>
      </c>
      <c r="B237" s="47"/>
      <c r="C237" s="48">
        <v>4</v>
      </c>
      <c r="D237" s="48">
        <f>IF(($F$451+C237)&lt;100, $F$451+C237, 100)</f>
        <v>58</v>
      </c>
      <c r="E237" s="47" t="s">
        <v>40</v>
      </c>
      <c r="F237" s="47" t="s">
        <v>97</v>
      </c>
      <c r="G237" s="49" t="s">
        <v>29</v>
      </c>
      <c r="H237" s="49" t="s">
        <v>55</v>
      </c>
      <c r="I237" s="47" t="s">
        <v>219</v>
      </c>
      <c r="J237" s="62" t="s">
        <v>1736</v>
      </c>
      <c r="K237" s="47"/>
      <c r="L237" s="47"/>
      <c r="M237" s="46" t="s">
        <v>671</v>
      </c>
      <c r="N237" s="47" t="s">
        <v>20</v>
      </c>
      <c r="O237" s="47">
        <v>83</v>
      </c>
      <c r="P237" s="47"/>
      <c r="Q237" s="47"/>
    </row>
    <row r="238" spans="1:17" ht="15" customHeight="1">
      <c r="A238" s="47" t="s">
        <v>617</v>
      </c>
      <c r="B238" s="47"/>
      <c r="C238" s="48" t="s">
        <v>22</v>
      </c>
      <c r="D238" s="48" t="s">
        <v>22</v>
      </c>
      <c r="E238" s="47" t="s">
        <v>618</v>
      </c>
      <c r="F238" s="47"/>
      <c r="G238" s="49" t="s">
        <v>34</v>
      </c>
      <c r="H238" s="49" t="s">
        <v>269</v>
      </c>
      <c r="I238" s="47" t="s">
        <v>619</v>
      </c>
      <c r="J238" s="63" t="s">
        <v>1646</v>
      </c>
      <c r="K238" s="47"/>
      <c r="L238" s="47"/>
      <c r="N238" s="47" t="s">
        <v>20</v>
      </c>
      <c r="O238" s="47">
        <v>160</v>
      </c>
      <c r="P238" s="47"/>
      <c r="Q238" s="47"/>
    </row>
    <row r="239" spans="1:17" ht="15" customHeight="1">
      <c r="A239" s="47" t="s">
        <v>620</v>
      </c>
      <c r="B239" s="47"/>
      <c r="C239" s="48" t="s">
        <v>22</v>
      </c>
      <c r="D239" s="48" t="s">
        <v>22</v>
      </c>
      <c r="E239" s="47" t="s">
        <v>618</v>
      </c>
      <c r="F239" s="50" t="s">
        <v>28</v>
      </c>
      <c r="G239" s="49" t="s">
        <v>29</v>
      </c>
      <c r="H239" s="49" t="s">
        <v>85</v>
      </c>
      <c r="I239" s="47" t="s">
        <v>85</v>
      </c>
      <c r="J239" s="63" t="s">
        <v>1646</v>
      </c>
      <c r="K239" s="47"/>
      <c r="L239" s="47"/>
      <c r="N239" s="47" t="s">
        <v>20</v>
      </c>
      <c r="O239" s="47">
        <v>22</v>
      </c>
      <c r="P239" s="47"/>
      <c r="Q239" s="47"/>
    </row>
    <row r="240" spans="1:17" ht="15" customHeight="1">
      <c r="A240" s="50" t="s">
        <v>625</v>
      </c>
      <c r="B240" s="47"/>
      <c r="C240" s="48">
        <v>30</v>
      </c>
      <c r="D240" s="48">
        <f t="shared" ref="D240:D271" si="9">IF(($F$451+C240)&lt;100, $F$451+C240, 100)</f>
        <v>84</v>
      </c>
      <c r="E240" s="47" t="s">
        <v>14</v>
      </c>
      <c r="F240" s="47" t="s">
        <v>626</v>
      </c>
      <c r="G240" s="49" t="s">
        <v>34</v>
      </c>
      <c r="H240" s="49" t="s">
        <v>35</v>
      </c>
      <c r="I240" s="47" t="s">
        <v>395</v>
      </c>
      <c r="J240" s="62" t="s">
        <v>1634</v>
      </c>
      <c r="K240" s="47"/>
      <c r="L240" s="47" t="s">
        <v>61</v>
      </c>
      <c r="M240" s="46" t="s">
        <v>1572</v>
      </c>
      <c r="N240" s="47" t="s">
        <v>20</v>
      </c>
      <c r="O240" s="47">
        <v>285</v>
      </c>
      <c r="P240" s="47"/>
      <c r="Q240" s="47"/>
    </row>
    <row r="241" spans="1:17" ht="15" customHeight="1">
      <c r="A241" s="47" t="s">
        <v>627</v>
      </c>
      <c r="B241" s="47"/>
      <c r="C241" s="48">
        <v>12</v>
      </c>
      <c r="D241" s="48">
        <f t="shared" si="9"/>
        <v>66</v>
      </c>
      <c r="E241" s="47" t="s">
        <v>14</v>
      </c>
      <c r="F241" s="47" t="s">
        <v>115</v>
      </c>
      <c r="G241" s="49" t="s">
        <v>34</v>
      </c>
      <c r="H241" s="49" t="s">
        <v>35</v>
      </c>
      <c r="I241" s="47" t="s">
        <v>628</v>
      </c>
      <c r="J241" s="63" t="s">
        <v>1646</v>
      </c>
      <c r="K241" s="47"/>
      <c r="L241" s="47" t="s">
        <v>37</v>
      </c>
      <c r="N241" s="47" t="s">
        <v>20</v>
      </c>
      <c r="O241" s="47">
        <v>169</v>
      </c>
      <c r="P241" s="47"/>
      <c r="Q241" s="47"/>
    </row>
    <row r="242" spans="1:17" ht="15" customHeight="1">
      <c r="A242" s="47" t="s">
        <v>681</v>
      </c>
      <c r="B242" s="47"/>
      <c r="C242" s="48">
        <v>9</v>
      </c>
      <c r="D242" s="48">
        <f t="shared" si="9"/>
        <v>63</v>
      </c>
      <c r="E242" s="47" t="s">
        <v>14</v>
      </c>
      <c r="F242" s="47" t="s">
        <v>682</v>
      </c>
      <c r="G242" s="49" t="s">
        <v>29</v>
      </c>
      <c r="H242" s="49" t="s">
        <v>51</v>
      </c>
      <c r="I242" s="47" t="s">
        <v>489</v>
      </c>
      <c r="J242" s="62" t="s">
        <v>1635</v>
      </c>
      <c r="K242" s="47"/>
      <c r="L242" s="47" t="s">
        <v>37</v>
      </c>
      <c r="M242" s="46" t="s">
        <v>56</v>
      </c>
      <c r="N242" s="47" t="s">
        <v>20</v>
      </c>
      <c r="O242" s="47">
        <v>90</v>
      </c>
      <c r="P242" s="47"/>
      <c r="Q242" s="47"/>
    </row>
    <row r="243" spans="1:17" ht="15" customHeight="1">
      <c r="A243" s="47" t="s">
        <v>635</v>
      </c>
      <c r="B243" s="47"/>
      <c r="C243" s="48">
        <v>10</v>
      </c>
      <c r="D243" s="48">
        <f t="shared" si="9"/>
        <v>64</v>
      </c>
      <c r="E243" s="47" t="s">
        <v>14</v>
      </c>
      <c r="F243" s="47" t="s">
        <v>15</v>
      </c>
      <c r="G243" s="49" t="s">
        <v>34</v>
      </c>
      <c r="H243" s="49" t="s">
        <v>59</v>
      </c>
      <c r="I243" s="47" t="s">
        <v>636</v>
      </c>
      <c r="J243" s="62" t="s">
        <v>1666</v>
      </c>
      <c r="K243" s="47" t="s">
        <v>1659</v>
      </c>
      <c r="L243" s="47" t="s">
        <v>61</v>
      </c>
      <c r="M243" s="46" t="s">
        <v>1568</v>
      </c>
      <c r="N243" s="47" t="s">
        <v>20</v>
      </c>
      <c r="O243" s="47">
        <v>311</v>
      </c>
      <c r="P243" s="47"/>
      <c r="Q243" s="47"/>
    </row>
    <row r="244" spans="1:17" ht="15" customHeight="1">
      <c r="A244" s="47" t="s">
        <v>637</v>
      </c>
      <c r="B244" s="47"/>
      <c r="C244" s="48">
        <v>18</v>
      </c>
      <c r="D244" s="48">
        <f t="shared" si="9"/>
        <v>72</v>
      </c>
      <c r="E244" s="47" t="s">
        <v>40</v>
      </c>
      <c r="F244" s="47" t="s">
        <v>126</v>
      </c>
      <c r="G244" s="49" t="s">
        <v>16</v>
      </c>
      <c r="H244" s="49" t="s">
        <v>207</v>
      </c>
      <c r="I244" s="47" t="s">
        <v>638</v>
      </c>
      <c r="J244" s="62" t="s">
        <v>1757</v>
      </c>
      <c r="K244" s="47"/>
      <c r="L244" s="47"/>
      <c r="M244" s="46" t="s">
        <v>639</v>
      </c>
      <c r="N244" s="47" t="s">
        <v>20</v>
      </c>
      <c r="O244" s="47">
        <v>217</v>
      </c>
      <c r="P244" s="47"/>
      <c r="Q244" s="47"/>
    </row>
    <row r="245" spans="1:17" ht="15" customHeight="1">
      <c r="A245" s="59" t="s">
        <v>640</v>
      </c>
      <c r="B245" s="47"/>
      <c r="C245" s="48">
        <v>20</v>
      </c>
      <c r="D245" s="48">
        <f t="shared" si="9"/>
        <v>74</v>
      </c>
      <c r="E245" s="47" t="s">
        <v>40</v>
      </c>
      <c r="F245" s="47" t="s">
        <v>126</v>
      </c>
      <c r="G245" s="49" t="s">
        <v>16</v>
      </c>
      <c r="H245" s="49" t="s">
        <v>16</v>
      </c>
      <c r="I245" s="47" t="s">
        <v>25</v>
      </c>
      <c r="J245" s="63" t="s">
        <v>1646</v>
      </c>
      <c r="K245" s="47"/>
      <c r="L245" s="47"/>
      <c r="M245" s="46" t="s">
        <v>641</v>
      </c>
      <c r="N245" s="47" t="s">
        <v>20</v>
      </c>
      <c r="O245" s="47">
        <v>259</v>
      </c>
      <c r="P245" s="47"/>
      <c r="Q245" s="47"/>
    </row>
    <row r="246" spans="1:17" ht="15" customHeight="1">
      <c r="A246" s="59" t="s">
        <v>642</v>
      </c>
      <c r="B246" s="47"/>
      <c r="C246" s="48">
        <v>16</v>
      </c>
      <c r="D246" s="48">
        <f t="shared" si="9"/>
        <v>70</v>
      </c>
      <c r="E246" s="47" t="s">
        <v>40</v>
      </c>
      <c r="F246" s="47" t="s">
        <v>257</v>
      </c>
      <c r="G246" s="49" t="s">
        <v>16</v>
      </c>
      <c r="H246" s="49" t="s">
        <v>59</v>
      </c>
      <c r="I246" s="47" t="s">
        <v>212</v>
      </c>
      <c r="J246" s="63" t="s">
        <v>1646</v>
      </c>
      <c r="K246" s="47"/>
      <c r="L246" s="47"/>
      <c r="M246" s="46" t="s">
        <v>643</v>
      </c>
      <c r="N246" s="47" t="s">
        <v>20</v>
      </c>
      <c r="O246" s="47">
        <v>261</v>
      </c>
      <c r="P246" s="47"/>
      <c r="Q246" s="47"/>
    </row>
    <row r="247" spans="1:17" ht="15" customHeight="1">
      <c r="A247" s="59" t="s">
        <v>644</v>
      </c>
      <c r="B247" s="47"/>
      <c r="C247" s="48">
        <v>12</v>
      </c>
      <c r="D247" s="48">
        <f t="shared" si="9"/>
        <v>66</v>
      </c>
      <c r="E247" s="47" t="s">
        <v>40</v>
      </c>
      <c r="F247" s="47" t="s">
        <v>257</v>
      </c>
      <c r="G247" s="49" t="s">
        <v>16</v>
      </c>
      <c r="H247" s="49" t="s">
        <v>107</v>
      </c>
      <c r="I247" s="47" t="s">
        <v>282</v>
      </c>
      <c r="J247" s="63" t="s">
        <v>1646</v>
      </c>
      <c r="K247" s="47"/>
      <c r="L247" s="47"/>
      <c r="M247" s="46" t="s">
        <v>1565</v>
      </c>
      <c r="N247" s="47" t="s">
        <v>20</v>
      </c>
      <c r="O247" s="47">
        <v>262</v>
      </c>
      <c r="P247" s="47"/>
      <c r="Q247" s="47"/>
    </row>
    <row r="248" spans="1:17" ht="15" customHeight="1">
      <c r="A248" s="59" t="s">
        <v>646</v>
      </c>
      <c r="B248" s="47"/>
      <c r="C248" s="48">
        <v>30</v>
      </c>
      <c r="D248" s="48">
        <f t="shared" si="9"/>
        <v>84</v>
      </c>
      <c r="E248" s="47" t="s">
        <v>40</v>
      </c>
      <c r="F248" s="47" t="s">
        <v>257</v>
      </c>
      <c r="G248" s="49" t="s">
        <v>16</v>
      </c>
      <c r="H248" s="49" t="s">
        <v>107</v>
      </c>
      <c r="I248" s="47" t="s">
        <v>282</v>
      </c>
      <c r="J248" s="63" t="s">
        <v>1646</v>
      </c>
      <c r="K248" s="47"/>
      <c r="L248" s="47"/>
      <c r="M248" s="46" t="s">
        <v>645</v>
      </c>
      <c r="N248" s="47" t="s">
        <v>20</v>
      </c>
      <c r="O248" s="47">
        <v>184</v>
      </c>
      <c r="P248" s="47"/>
      <c r="Q248" s="47"/>
    </row>
    <row r="249" spans="1:17" ht="15" customHeight="1">
      <c r="A249" s="59" t="s">
        <v>647</v>
      </c>
      <c r="B249" s="47"/>
      <c r="C249" s="48">
        <v>34</v>
      </c>
      <c r="D249" s="48">
        <f t="shared" si="9"/>
        <v>88</v>
      </c>
      <c r="E249" s="47" t="s">
        <v>40</v>
      </c>
      <c r="F249" s="47" t="s">
        <v>257</v>
      </c>
      <c r="G249" s="49" t="s">
        <v>16</v>
      </c>
      <c r="H249" s="49" t="s">
        <v>107</v>
      </c>
      <c r="I249" s="47" t="s">
        <v>282</v>
      </c>
      <c r="J249" s="63" t="s">
        <v>1646</v>
      </c>
      <c r="K249" s="47"/>
      <c r="L249" s="47"/>
      <c r="M249" s="46" t="s">
        <v>1565</v>
      </c>
      <c r="N249" s="47" t="s">
        <v>20</v>
      </c>
      <c r="O249" s="47">
        <v>187</v>
      </c>
      <c r="P249" s="47"/>
      <c r="Q249" s="47"/>
    </row>
    <row r="250" spans="1:17" ht="15" customHeight="1">
      <c r="A250" s="59" t="s">
        <v>648</v>
      </c>
      <c r="B250" s="47"/>
      <c r="C250" s="48">
        <v>17</v>
      </c>
      <c r="D250" s="48">
        <f t="shared" si="9"/>
        <v>71</v>
      </c>
      <c r="E250" s="47" t="s">
        <v>40</v>
      </c>
      <c r="F250" s="47" t="s">
        <v>126</v>
      </c>
      <c r="G250" s="49" t="s">
        <v>34</v>
      </c>
      <c r="H250" s="49" t="s">
        <v>139</v>
      </c>
      <c r="I250" s="47" t="s">
        <v>395</v>
      </c>
      <c r="J250" s="63" t="s">
        <v>1646</v>
      </c>
      <c r="K250" s="47"/>
      <c r="L250" s="47"/>
      <c r="M250" s="46" t="s">
        <v>649</v>
      </c>
      <c r="N250" s="47" t="s">
        <v>20</v>
      </c>
      <c r="O250" s="47">
        <v>186</v>
      </c>
      <c r="P250" s="47"/>
      <c r="Q250" s="47"/>
    </row>
    <row r="251" spans="1:17" ht="15" customHeight="1">
      <c r="A251" s="59" t="s">
        <v>256</v>
      </c>
      <c r="B251" s="47"/>
      <c r="C251" s="48">
        <v>23</v>
      </c>
      <c r="D251" s="48">
        <f t="shared" si="9"/>
        <v>77</v>
      </c>
      <c r="E251" s="47" t="s">
        <v>40</v>
      </c>
      <c r="F251" s="47" t="s">
        <v>257</v>
      </c>
      <c r="G251" s="49" t="s">
        <v>29</v>
      </c>
      <c r="H251" s="49" t="s">
        <v>85</v>
      </c>
      <c r="I251" s="47" t="s">
        <v>95</v>
      </c>
      <c r="J251" s="63" t="s">
        <v>1646</v>
      </c>
      <c r="K251" s="47"/>
      <c r="L251" s="47"/>
      <c r="M251" s="46" t="s">
        <v>258</v>
      </c>
      <c r="N251" s="47" t="s">
        <v>20</v>
      </c>
      <c r="O251" s="47">
        <v>181</v>
      </c>
      <c r="P251" s="47"/>
      <c r="Q251" s="47"/>
    </row>
    <row r="252" spans="1:17" ht="15" customHeight="1">
      <c r="A252" s="59" t="s">
        <v>259</v>
      </c>
      <c r="B252" s="47"/>
      <c r="C252" s="48">
        <v>23</v>
      </c>
      <c r="D252" s="48">
        <f t="shared" si="9"/>
        <v>77</v>
      </c>
      <c r="E252" s="47" t="s">
        <v>40</v>
      </c>
      <c r="F252" s="47" t="s">
        <v>257</v>
      </c>
      <c r="G252" s="49" t="s">
        <v>29</v>
      </c>
      <c r="H252" s="49" t="s">
        <v>85</v>
      </c>
      <c r="I252" s="47" t="s">
        <v>95</v>
      </c>
      <c r="J252" s="63" t="s">
        <v>1646</v>
      </c>
      <c r="K252" s="47"/>
      <c r="L252" s="47"/>
      <c r="M252" s="46" t="s">
        <v>258</v>
      </c>
      <c r="N252" s="47" t="s">
        <v>20</v>
      </c>
      <c r="O252" s="47">
        <v>80</v>
      </c>
      <c r="P252" s="47"/>
      <c r="Q252" s="47"/>
    </row>
    <row r="253" spans="1:17" ht="15" customHeight="1">
      <c r="A253" s="59" t="s">
        <v>266</v>
      </c>
      <c r="B253" s="47"/>
      <c r="C253" s="48">
        <v>29</v>
      </c>
      <c r="D253" s="48">
        <f t="shared" si="9"/>
        <v>83</v>
      </c>
      <c r="E253" s="47" t="s">
        <v>40</v>
      </c>
      <c r="F253" s="47" t="s">
        <v>257</v>
      </c>
      <c r="G253" s="49" t="s">
        <v>29</v>
      </c>
      <c r="H253" s="49" t="s">
        <v>85</v>
      </c>
      <c r="I253" s="47" t="s">
        <v>85</v>
      </c>
      <c r="J253" s="63" t="s">
        <v>1646</v>
      </c>
      <c r="K253" s="47"/>
      <c r="L253" s="47"/>
      <c r="M253" s="46" t="s">
        <v>267</v>
      </c>
      <c r="N253" s="47" t="s">
        <v>20</v>
      </c>
      <c r="O253" s="47">
        <v>182</v>
      </c>
      <c r="P253" s="47"/>
      <c r="Q253" s="47"/>
    </row>
    <row r="254" spans="1:17" ht="15" customHeight="1">
      <c r="A254" s="59" t="s">
        <v>707</v>
      </c>
      <c r="B254" s="47"/>
      <c r="C254" s="48">
        <v>34</v>
      </c>
      <c r="D254" s="48">
        <f t="shared" si="9"/>
        <v>88</v>
      </c>
      <c r="E254" s="47" t="s">
        <v>40</v>
      </c>
      <c r="F254" s="47" t="s">
        <v>257</v>
      </c>
      <c r="G254" s="49" t="s">
        <v>29</v>
      </c>
      <c r="H254" s="49" t="s">
        <v>85</v>
      </c>
      <c r="I254" s="47" t="s">
        <v>52</v>
      </c>
      <c r="J254" s="63" t="s">
        <v>1646</v>
      </c>
      <c r="K254" s="47"/>
      <c r="L254" s="47"/>
      <c r="M254" s="46" t="s">
        <v>708</v>
      </c>
      <c r="N254" s="47" t="s">
        <v>20</v>
      </c>
      <c r="O254" s="47">
        <v>264</v>
      </c>
      <c r="P254" s="47"/>
      <c r="Q254" s="47"/>
    </row>
    <row r="255" spans="1:17" ht="15" customHeight="1">
      <c r="A255" s="59" t="s">
        <v>667</v>
      </c>
      <c r="B255" s="47"/>
      <c r="C255" s="48">
        <v>11</v>
      </c>
      <c r="D255" s="48">
        <f t="shared" si="9"/>
        <v>65</v>
      </c>
      <c r="E255" s="47" t="s">
        <v>40</v>
      </c>
      <c r="F255" s="47" t="s">
        <v>126</v>
      </c>
      <c r="G255" s="49" t="s">
        <v>34</v>
      </c>
      <c r="H255" s="49" t="s">
        <v>51</v>
      </c>
      <c r="I255" s="47" t="s">
        <v>25</v>
      </c>
      <c r="J255" s="63" t="s">
        <v>1646</v>
      </c>
      <c r="K255" s="47"/>
      <c r="L255" s="47"/>
      <c r="M255" s="46" t="s">
        <v>641</v>
      </c>
      <c r="N255" s="47" t="s">
        <v>20</v>
      </c>
      <c r="O255" s="47">
        <v>107</v>
      </c>
      <c r="P255" s="47"/>
      <c r="Q255" s="47"/>
    </row>
    <row r="256" spans="1:17" ht="15" customHeight="1">
      <c r="A256" s="59" t="s">
        <v>271</v>
      </c>
      <c r="B256" s="47"/>
      <c r="C256" s="48">
        <v>18</v>
      </c>
      <c r="D256" s="48">
        <f t="shared" si="9"/>
        <v>72</v>
      </c>
      <c r="E256" s="47" t="s">
        <v>40</v>
      </c>
      <c r="F256" s="47" t="s">
        <v>257</v>
      </c>
      <c r="G256" s="49" t="s">
        <v>29</v>
      </c>
      <c r="H256" s="49" t="s">
        <v>55</v>
      </c>
      <c r="I256" s="47" t="s">
        <v>55</v>
      </c>
      <c r="J256" s="63" t="s">
        <v>1646</v>
      </c>
      <c r="K256" s="47"/>
      <c r="L256" s="47"/>
      <c r="M256" s="46" t="s">
        <v>272</v>
      </c>
      <c r="N256" s="47" t="s">
        <v>20</v>
      </c>
      <c r="O256" s="47">
        <v>94</v>
      </c>
      <c r="P256" s="47"/>
      <c r="Q256" s="47"/>
    </row>
    <row r="257" spans="1:17" ht="15" customHeight="1">
      <c r="A257" s="59" t="s">
        <v>274</v>
      </c>
      <c r="B257" s="47"/>
      <c r="C257" s="48">
        <v>18</v>
      </c>
      <c r="D257" s="48">
        <f t="shared" si="9"/>
        <v>72</v>
      </c>
      <c r="E257" s="47" t="s">
        <v>40</v>
      </c>
      <c r="F257" s="47" t="s">
        <v>257</v>
      </c>
      <c r="G257" s="49" t="s">
        <v>29</v>
      </c>
      <c r="H257" s="49" t="s">
        <v>55</v>
      </c>
      <c r="I257" s="47" t="s">
        <v>55</v>
      </c>
      <c r="J257" s="63" t="s">
        <v>1646</v>
      </c>
      <c r="K257" s="47"/>
      <c r="L257" s="47"/>
      <c r="M257" s="46" t="s">
        <v>272</v>
      </c>
      <c r="N257" s="47" t="s">
        <v>20</v>
      </c>
      <c r="O257" s="47">
        <v>77</v>
      </c>
      <c r="P257" s="47"/>
      <c r="Q257" s="47"/>
    </row>
    <row r="258" spans="1:17" ht="15" customHeight="1">
      <c r="A258" s="59" t="s">
        <v>672</v>
      </c>
      <c r="B258" s="47"/>
      <c r="C258" s="48">
        <v>26</v>
      </c>
      <c r="D258" s="48">
        <f t="shared" si="9"/>
        <v>80</v>
      </c>
      <c r="E258" s="47" t="s">
        <v>40</v>
      </c>
      <c r="F258" s="47" t="s">
        <v>257</v>
      </c>
      <c r="G258" s="49" t="s">
        <v>34</v>
      </c>
      <c r="H258" s="49" t="s">
        <v>35</v>
      </c>
      <c r="I258" s="47" t="s">
        <v>78</v>
      </c>
      <c r="J258" s="63" t="s">
        <v>1646</v>
      </c>
      <c r="K258" s="47"/>
      <c r="L258" s="47"/>
      <c r="M258" s="46" t="s">
        <v>673</v>
      </c>
      <c r="N258" s="47" t="s">
        <v>20</v>
      </c>
      <c r="O258" s="47">
        <v>263</v>
      </c>
      <c r="P258" s="47"/>
      <c r="Q258" s="47"/>
    </row>
    <row r="259" spans="1:17" ht="15" customHeight="1">
      <c r="A259" s="59" t="s">
        <v>674</v>
      </c>
      <c r="B259" s="47"/>
      <c r="C259" s="48">
        <v>34</v>
      </c>
      <c r="D259" s="48">
        <f t="shared" si="9"/>
        <v>88</v>
      </c>
      <c r="E259" s="47" t="s">
        <v>40</v>
      </c>
      <c r="F259" s="47" t="s">
        <v>257</v>
      </c>
      <c r="G259" s="49" t="s">
        <v>34</v>
      </c>
      <c r="H259" s="49" t="s">
        <v>35</v>
      </c>
      <c r="I259" s="47" t="s">
        <v>247</v>
      </c>
      <c r="J259" s="63" t="s">
        <v>1646</v>
      </c>
      <c r="K259" s="47"/>
      <c r="L259" s="47"/>
      <c r="M259" s="46" t="s">
        <v>675</v>
      </c>
      <c r="N259" s="47" t="s">
        <v>20</v>
      </c>
      <c r="O259" s="47">
        <v>269</v>
      </c>
      <c r="P259" s="47"/>
      <c r="Q259" s="47"/>
    </row>
    <row r="260" spans="1:17" ht="15" customHeight="1">
      <c r="A260" s="59" t="s">
        <v>676</v>
      </c>
      <c r="B260" s="47"/>
      <c r="C260" s="48">
        <v>6</v>
      </c>
      <c r="D260" s="48">
        <f t="shared" si="9"/>
        <v>60</v>
      </c>
      <c r="E260" s="47" t="s">
        <v>40</v>
      </c>
      <c r="F260" s="47" t="s">
        <v>97</v>
      </c>
      <c r="G260" s="49" t="s">
        <v>65</v>
      </c>
      <c r="H260" s="49" t="s">
        <v>65</v>
      </c>
      <c r="I260" s="47" t="s">
        <v>677</v>
      </c>
      <c r="J260" s="62" t="s">
        <v>1714</v>
      </c>
      <c r="K260" s="47"/>
      <c r="L260" s="47"/>
      <c r="M260" s="46" t="s">
        <v>678</v>
      </c>
      <c r="N260" s="47" t="s">
        <v>20</v>
      </c>
      <c r="O260" s="47">
        <v>13</v>
      </c>
      <c r="P260" s="47"/>
      <c r="Q260" s="47"/>
    </row>
    <row r="261" spans="1:17" ht="15" customHeight="1">
      <c r="A261" s="59" t="s">
        <v>679</v>
      </c>
      <c r="B261" s="47"/>
      <c r="C261" s="48">
        <v>14</v>
      </c>
      <c r="D261" s="48">
        <f t="shared" si="9"/>
        <v>68</v>
      </c>
      <c r="E261" s="47" t="s">
        <v>40</v>
      </c>
      <c r="F261" s="47" t="s">
        <v>126</v>
      </c>
      <c r="G261" s="49" t="s">
        <v>146</v>
      </c>
      <c r="H261" s="49" t="s">
        <v>146</v>
      </c>
      <c r="I261" s="47" t="s">
        <v>25</v>
      </c>
      <c r="J261" s="63" t="s">
        <v>1646</v>
      </c>
      <c r="K261" s="47"/>
      <c r="L261" s="47"/>
      <c r="M261" s="46" t="s">
        <v>641</v>
      </c>
      <c r="N261" s="47" t="s">
        <v>20</v>
      </c>
      <c r="O261" s="47">
        <v>212</v>
      </c>
      <c r="P261" s="47"/>
      <c r="Q261" s="47"/>
    </row>
    <row r="262" spans="1:17" ht="15" customHeight="1">
      <c r="A262" s="59" t="s">
        <v>680</v>
      </c>
      <c r="B262" s="47"/>
      <c r="C262" s="48">
        <v>21</v>
      </c>
      <c r="D262" s="48">
        <f t="shared" si="9"/>
        <v>75</v>
      </c>
      <c r="E262" s="47" t="s">
        <v>40</v>
      </c>
      <c r="F262" s="47" t="s">
        <v>257</v>
      </c>
      <c r="G262" s="49" t="s">
        <v>34</v>
      </c>
      <c r="H262" s="49" t="s">
        <v>35</v>
      </c>
      <c r="I262" s="47" t="s">
        <v>247</v>
      </c>
      <c r="J262" s="63" t="s">
        <v>1646</v>
      </c>
      <c r="K262" s="47"/>
      <c r="L262" s="47"/>
      <c r="M262" s="46" t="s">
        <v>675</v>
      </c>
      <c r="N262" s="47" t="s">
        <v>20</v>
      </c>
      <c r="O262" s="47">
        <v>183</v>
      </c>
      <c r="P262" s="47"/>
      <c r="Q262" s="47"/>
    </row>
    <row r="263" spans="1:17" ht="15" customHeight="1">
      <c r="A263" s="59" t="s">
        <v>709</v>
      </c>
      <c r="B263" s="47"/>
      <c r="C263" s="48">
        <v>21</v>
      </c>
      <c r="D263" s="48">
        <f t="shared" si="9"/>
        <v>75</v>
      </c>
      <c r="E263" s="47" t="s">
        <v>40</v>
      </c>
      <c r="F263" s="47" t="s">
        <v>257</v>
      </c>
      <c r="G263" s="49" t="s">
        <v>29</v>
      </c>
      <c r="H263" s="49" t="s">
        <v>146</v>
      </c>
      <c r="I263" s="47" t="s">
        <v>52</v>
      </c>
      <c r="J263" s="63" t="s">
        <v>1646</v>
      </c>
      <c r="K263" s="47"/>
      <c r="L263" s="47"/>
      <c r="M263" s="46" t="s">
        <v>710</v>
      </c>
      <c r="N263" s="47" t="s">
        <v>20</v>
      </c>
      <c r="O263" s="47">
        <v>214</v>
      </c>
      <c r="P263" s="47"/>
      <c r="Q263" s="47"/>
    </row>
    <row r="264" spans="1:17" ht="15" customHeight="1">
      <c r="A264" s="59" t="s">
        <v>683</v>
      </c>
      <c r="B264" s="47"/>
      <c r="C264" s="48">
        <v>29</v>
      </c>
      <c r="D264" s="48">
        <f t="shared" si="9"/>
        <v>83</v>
      </c>
      <c r="E264" s="47" t="s">
        <v>40</v>
      </c>
      <c r="F264" s="47" t="s">
        <v>257</v>
      </c>
      <c r="G264" s="49" t="s">
        <v>16</v>
      </c>
      <c r="H264" s="49" t="s">
        <v>17</v>
      </c>
      <c r="I264" s="47" t="s">
        <v>17</v>
      </c>
      <c r="J264" s="63" t="s">
        <v>1646</v>
      </c>
      <c r="K264" s="47"/>
      <c r="L264" s="47"/>
      <c r="M264" s="46" t="s">
        <v>687</v>
      </c>
      <c r="N264" s="47" t="s">
        <v>20</v>
      </c>
      <c r="O264" s="47">
        <v>216</v>
      </c>
      <c r="P264" s="47"/>
      <c r="Q264" s="47"/>
    </row>
    <row r="265" spans="1:17" ht="15" customHeight="1">
      <c r="A265" s="59" t="s">
        <v>684</v>
      </c>
      <c r="B265" s="47"/>
      <c r="C265" s="48">
        <v>29</v>
      </c>
      <c r="D265" s="48">
        <f t="shared" si="9"/>
        <v>83</v>
      </c>
      <c r="E265" s="47" t="s">
        <v>40</v>
      </c>
      <c r="F265" s="47" t="s">
        <v>257</v>
      </c>
      <c r="G265" s="49" t="s">
        <v>34</v>
      </c>
      <c r="H265" s="49" t="s">
        <v>35</v>
      </c>
      <c r="I265" s="47" t="s">
        <v>78</v>
      </c>
      <c r="J265" s="63" t="s">
        <v>1646</v>
      </c>
      <c r="K265" s="47"/>
      <c r="L265" s="47"/>
      <c r="M265" s="46" t="s">
        <v>673</v>
      </c>
      <c r="N265" s="47" t="s">
        <v>20</v>
      </c>
      <c r="O265" s="47">
        <v>222</v>
      </c>
      <c r="P265" s="47"/>
      <c r="Q265" s="47"/>
    </row>
    <row r="266" spans="1:17" ht="15" customHeight="1">
      <c r="A266" s="59" t="s">
        <v>685</v>
      </c>
      <c r="B266" s="47"/>
      <c r="C266" s="48">
        <v>34</v>
      </c>
      <c r="D266" s="48">
        <f t="shared" si="9"/>
        <v>88</v>
      </c>
      <c r="E266" s="47" t="s">
        <v>40</v>
      </c>
      <c r="F266" s="47" t="s">
        <v>257</v>
      </c>
      <c r="G266" s="49" t="s">
        <v>34</v>
      </c>
      <c r="H266" s="49" t="s">
        <v>35</v>
      </c>
      <c r="I266" s="47" t="s">
        <v>247</v>
      </c>
      <c r="J266" s="63" t="s">
        <v>1646</v>
      </c>
      <c r="K266" s="47"/>
      <c r="L266" s="47"/>
      <c r="M266" s="46" t="s">
        <v>675</v>
      </c>
      <c r="N266" s="47" t="s">
        <v>20</v>
      </c>
      <c r="O266" s="47">
        <v>223</v>
      </c>
      <c r="P266" s="47"/>
      <c r="Q266" s="47"/>
    </row>
    <row r="267" spans="1:17" ht="15" customHeight="1">
      <c r="A267" s="47" t="s">
        <v>686</v>
      </c>
      <c r="B267" s="47"/>
      <c r="C267" s="48">
        <v>34</v>
      </c>
      <c r="D267" s="48">
        <f t="shared" si="9"/>
        <v>88</v>
      </c>
      <c r="E267" s="47" t="s">
        <v>40</v>
      </c>
      <c r="F267" s="47" t="s">
        <v>257</v>
      </c>
      <c r="G267" s="49" t="s">
        <v>16</v>
      </c>
      <c r="H267" s="49" t="s">
        <v>17</v>
      </c>
      <c r="I267" s="47" t="s">
        <v>282</v>
      </c>
      <c r="J267" s="63" t="s">
        <v>1646</v>
      </c>
      <c r="K267" s="47"/>
      <c r="L267" s="47"/>
      <c r="M267" s="46" t="s">
        <v>687</v>
      </c>
      <c r="N267" s="47" t="s">
        <v>20</v>
      </c>
      <c r="O267" s="47">
        <v>266</v>
      </c>
      <c r="P267" s="47"/>
      <c r="Q267" s="47"/>
    </row>
    <row r="268" spans="1:17" ht="15" customHeight="1">
      <c r="A268" s="47" t="s">
        <v>690</v>
      </c>
      <c r="B268" s="47"/>
      <c r="C268" s="48">
        <v>24</v>
      </c>
      <c r="D268" s="48">
        <f t="shared" si="9"/>
        <v>78</v>
      </c>
      <c r="E268" s="47" t="s">
        <v>14</v>
      </c>
      <c r="F268" s="47" t="s">
        <v>33</v>
      </c>
      <c r="G268" s="49" t="s">
        <v>16</v>
      </c>
      <c r="H268" s="49" t="s">
        <v>107</v>
      </c>
      <c r="I268" s="47" t="s">
        <v>289</v>
      </c>
      <c r="J268" s="62" t="s">
        <v>1773</v>
      </c>
      <c r="K268" s="47"/>
      <c r="L268" s="47"/>
      <c r="M268" s="46" t="s">
        <v>691</v>
      </c>
      <c r="N268" s="47" t="s">
        <v>20</v>
      </c>
      <c r="O268" s="47">
        <v>190</v>
      </c>
      <c r="P268" s="47"/>
      <c r="Q268" s="47"/>
    </row>
    <row r="269" spans="1:17" ht="15" customHeight="1">
      <c r="A269" s="47" t="s">
        <v>692</v>
      </c>
      <c r="B269" s="47"/>
      <c r="C269" s="48">
        <v>43</v>
      </c>
      <c r="D269" s="48">
        <f t="shared" si="9"/>
        <v>97</v>
      </c>
      <c r="E269" s="47" t="s">
        <v>40</v>
      </c>
      <c r="F269" s="47" t="s">
        <v>97</v>
      </c>
      <c r="G269" s="49" t="s">
        <v>16</v>
      </c>
      <c r="H269" s="49" t="s">
        <v>207</v>
      </c>
      <c r="I269" s="47" t="s">
        <v>693</v>
      </c>
      <c r="J269" s="62" t="s">
        <v>1652</v>
      </c>
      <c r="K269" s="47"/>
      <c r="L269" s="47"/>
      <c r="M269" s="46" t="s">
        <v>694</v>
      </c>
      <c r="N269" s="47" t="s">
        <v>20</v>
      </c>
      <c r="O269" s="47">
        <v>316</v>
      </c>
      <c r="P269" s="47"/>
      <c r="Q269" s="47"/>
    </row>
    <row r="270" spans="1:17" ht="15" customHeight="1">
      <c r="A270" s="47" t="s">
        <v>695</v>
      </c>
      <c r="B270" s="47"/>
      <c r="C270" s="48">
        <v>28</v>
      </c>
      <c r="D270" s="48">
        <f t="shared" si="9"/>
        <v>82</v>
      </c>
      <c r="E270" s="47" t="s">
        <v>58</v>
      </c>
      <c r="F270" s="47" t="s">
        <v>696</v>
      </c>
      <c r="G270" s="49" t="s">
        <v>16</v>
      </c>
      <c r="H270" s="49" t="s">
        <v>263</v>
      </c>
      <c r="I270" s="47" t="s">
        <v>25</v>
      </c>
      <c r="J270" s="63" t="s">
        <v>1646</v>
      </c>
      <c r="K270" s="47"/>
      <c r="L270" s="47"/>
      <c r="M270" s="46" t="s">
        <v>1576</v>
      </c>
      <c r="N270" s="47" t="s">
        <v>20</v>
      </c>
      <c r="O270" s="47">
        <v>290</v>
      </c>
      <c r="P270" s="47"/>
      <c r="Q270" s="47"/>
    </row>
    <row r="271" spans="1:17" ht="15" customHeight="1">
      <c r="A271" s="47" t="s">
        <v>697</v>
      </c>
      <c r="B271" s="47"/>
      <c r="C271" s="48">
        <v>30</v>
      </c>
      <c r="D271" s="48">
        <f t="shared" si="9"/>
        <v>84</v>
      </c>
      <c r="E271" s="47" t="s">
        <v>58</v>
      </c>
      <c r="F271" s="47" t="s">
        <v>23</v>
      </c>
      <c r="G271" s="49" t="s">
        <v>65</v>
      </c>
      <c r="H271" s="49" t="s">
        <v>65</v>
      </c>
      <c r="I271" s="47" t="s">
        <v>25</v>
      </c>
      <c r="J271" s="63" t="s">
        <v>1646</v>
      </c>
      <c r="K271" s="47"/>
      <c r="L271" s="47"/>
      <c r="N271" s="47" t="s">
        <v>20</v>
      </c>
      <c r="O271" s="47">
        <v>296</v>
      </c>
      <c r="P271" s="47"/>
      <c r="Q271" s="47"/>
    </row>
    <row r="272" spans="1:17" ht="15" customHeight="1">
      <c r="A272" s="47" t="s">
        <v>698</v>
      </c>
      <c r="B272" s="47"/>
      <c r="C272" s="48">
        <v>12</v>
      </c>
      <c r="D272" s="48">
        <f t="shared" ref="D272:D291" si="10">IF(($F$451+C272)&lt;100, $F$451+C272, 100)</f>
        <v>66</v>
      </c>
      <c r="E272" s="47" t="s">
        <v>14</v>
      </c>
      <c r="F272" s="47" t="s">
        <v>33</v>
      </c>
      <c r="G272" s="49" t="s">
        <v>34</v>
      </c>
      <c r="H272" s="49" t="s">
        <v>59</v>
      </c>
      <c r="I272" s="47" t="s">
        <v>699</v>
      </c>
      <c r="J272" s="62" t="s">
        <v>1636</v>
      </c>
      <c r="K272" s="47"/>
      <c r="L272" s="47"/>
      <c r="M272" s="46" t="s">
        <v>1562</v>
      </c>
      <c r="N272" s="47" t="s">
        <v>20</v>
      </c>
      <c r="O272" s="47">
        <v>179</v>
      </c>
      <c r="P272" s="47"/>
      <c r="Q272" s="47"/>
    </row>
    <row r="273" spans="1:17" ht="15" customHeight="1">
      <c r="A273" s="47" t="s">
        <v>704</v>
      </c>
      <c r="B273" s="47"/>
      <c r="C273" s="48">
        <v>14</v>
      </c>
      <c r="D273" s="48">
        <f t="shared" si="10"/>
        <v>68</v>
      </c>
      <c r="E273" s="47" t="s">
        <v>14</v>
      </c>
      <c r="F273" s="47" t="s">
        <v>280</v>
      </c>
      <c r="G273" s="49" t="s">
        <v>16</v>
      </c>
      <c r="H273" s="49" t="s">
        <v>107</v>
      </c>
      <c r="I273" s="47" t="s">
        <v>344</v>
      </c>
      <c r="J273" s="62" t="s">
        <v>1756</v>
      </c>
      <c r="K273" s="47"/>
      <c r="L273" s="47" t="s">
        <v>110</v>
      </c>
      <c r="N273" s="47" t="s">
        <v>20</v>
      </c>
      <c r="O273" s="47">
        <v>151</v>
      </c>
      <c r="P273" s="47"/>
      <c r="Q273" s="47"/>
    </row>
    <row r="274" spans="1:17" ht="15" customHeight="1">
      <c r="A274" s="47" t="s">
        <v>705</v>
      </c>
      <c r="B274" s="47"/>
      <c r="C274" s="48">
        <v>4</v>
      </c>
      <c r="D274" s="48">
        <f t="shared" si="10"/>
        <v>58</v>
      </c>
      <c r="E274" s="47" t="s">
        <v>40</v>
      </c>
      <c r="F274" s="47" t="s">
        <v>97</v>
      </c>
      <c r="G274" s="49" t="s">
        <v>29</v>
      </c>
      <c r="H274" s="49" t="s">
        <v>119</v>
      </c>
      <c r="I274" s="47" t="s">
        <v>119</v>
      </c>
      <c r="J274" s="62" t="s">
        <v>1737</v>
      </c>
      <c r="K274" s="47"/>
      <c r="L274" s="47"/>
      <c r="M274" s="46" t="s">
        <v>706</v>
      </c>
      <c r="N274" s="47" t="s">
        <v>20</v>
      </c>
      <c r="O274" s="47">
        <v>52</v>
      </c>
      <c r="P274" s="47"/>
      <c r="Q274" s="47"/>
    </row>
    <row r="275" spans="1:17" ht="15" customHeight="1">
      <c r="A275" s="47" t="s">
        <v>722</v>
      </c>
      <c r="B275" s="47"/>
      <c r="C275" s="48">
        <v>4</v>
      </c>
      <c r="D275" s="48">
        <f t="shared" si="10"/>
        <v>58</v>
      </c>
      <c r="E275" s="47" t="s">
        <v>40</v>
      </c>
      <c r="F275" s="47" t="s">
        <v>97</v>
      </c>
      <c r="G275" s="49" t="s">
        <v>29</v>
      </c>
      <c r="H275" s="49" t="s">
        <v>55</v>
      </c>
      <c r="I275" s="47" t="s">
        <v>300</v>
      </c>
      <c r="J275" s="62" t="s">
        <v>1738</v>
      </c>
      <c r="K275" s="47"/>
      <c r="L275" s="47"/>
      <c r="M275" s="46" t="s">
        <v>723</v>
      </c>
      <c r="N275" s="47" t="s">
        <v>20</v>
      </c>
      <c r="O275" s="47">
        <v>81</v>
      </c>
      <c r="P275" s="47"/>
      <c r="Q275" s="47"/>
    </row>
    <row r="276" spans="1:17" ht="15" customHeight="1">
      <c r="A276" s="50" t="s">
        <v>743</v>
      </c>
      <c r="B276" s="47"/>
      <c r="C276" s="48">
        <v>15</v>
      </c>
      <c r="D276" s="48">
        <f t="shared" si="10"/>
        <v>69</v>
      </c>
      <c r="E276" s="47" t="s">
        <v>14</v>
      </c>
      <c r="F276" s="47" t="s">
        <v>744</v>
      </c>
      <c r="G276" s="49" t="s">
        <v>29</v>
      </c>
      <c r="H276" s="49" t="s">
        <v>55</v>
      </c>
      <c r="I276" s="47" t="s">
        <v>745</v>
      </c>
      <c r="J276" s="63" t="s">
        <v>1646</v>
      </c>
      <c r="K276" s="47"/>
      <c r="L276" s="47"/>
      <c r="N276" s="47" t="s">
        <v>20</v>
      </c>
      <c r="O276" s="47">
        <v>303</v>
      </c>
      <c r="P276" s="47"/>
      <c r="Q276" s="47"/>
    </row>
    <row r="277" spans="1:17" ht="15" customHeight="1">
      <c r="A277" s="50" t="s">
        <v>711</v>
      </c>
      <c r="B277" s="47"/>
      <c r="C277" s="48">
        <v>25</v>
      </c>
      <c r="D277" s="48">
        <f t="shared" si="10"/>
        <v>79</v>
      </c>
      <c r="E277" s="47" t="s">
        <v>14</v>
      </c>
      <c r="F277" s="47" t="s">
        <v>15</v>
      </c>
      <c r="G277" s="49" t="s">
        <v>16</v>
      </c>
      <c r="H277" s="49" t="s">
        <v>17</v>
      </c>
      <c r="I277" s="47" t="s">
        <v>320</v>
      </c>
      <c r="J277" s="62" t="s">
        <v>1761</v>
      </c>
      <c r="K277" s="47"/>
      <c r="L277" s="47" t="s">
        <v>61</v>
      </c>
      <c r="M277" s="46" t="s">
        <v>1581</v>
      </c>
      <c r="N277" s="47" t="s">
        <v>20</v>
      </c>
      <c r="O277" s="47">
        <v>265</v>
      </c>
      <c r="P277" s="47"/>
      <c r="Q277" s="47"/>
    </row>
    <row r="278" spans="1:17" ht="15" customHeight="1">
      <c r="A278" s="47" t="s">
        <v>712</v>
      </c>
      <c r="B278" s="47"/>
      <c r="C278" s="48">
        <v>30</v>
      </c>
      <c r="D278" s="48">
        <f t="shared" si="10"/>
        <v>84</v>
      </c>
      <c r="E278" s="47" t="s">
        <v>58</v>
      </c>
      <c r="F278" s="47" t="s">
        <v>23</v>
      </c>
      <c r="G278" s="49" t="s">
        <v>16</v>
      </c>
      <c r="H278" s="49" t="s">
        <v>207</v>
      </c>
      <c r="I278" s="47" t="s">
        <v>588</v>
      </c>
      <c r="J278" s="63" t="s">
        <v>1646</v>
      </c>
      <c r="K278" s="47"/>
      <c r="L278" s="47"/>
      <c r="N278" s="47" t="s">
        <v>20</v>
      </c>
      <c r="O278" s="47">
        <v>294</v>
      </c>
      <c r="P278" s="47"/>
      <c r="Q278" s="47"/>
    </row>
    <row r="279" spans="1:17" ht="15" customHeight="1">
      <c r="A279" s="47" t="s">
        <v>713</v>
      </c>
      <c r="B279" s="47"/>
      <c r="C279" s="48">
        <v>4</v>
      </c>
      <c r="D279" s="48">
        <f t="shared" si="10"/>
        <v>58</v>
      </c>
      <c r="E279" s="47" t="s">
        <v>40</v>
      </c>
      <c r="F279" s="47" t="s">
        <v>126</v>
      </c>
      <c r="G279" s="49" t="s">
        <v>65</v>
      </c>
      <c r="H279" s="49" t="s">
        <v>65</v>
      </c>
      <c r="I279" s="47" t="s">
        <v>677</v>
      </c>
      <c r="J279" s="62" t="s">
        <v>1713</v>
      </c>
      <c r="K279" s="47"/>
      <c r="L279" s="47"/>
      <c r="M279" s="46" t="s">
        <v>714</v>
      </c>
      <c r="N279" s="47" t="s">
        <v>20</v>
      </c>
      <c r="O279" s="47">
        <v>12</v>
      </c>
      <c r="P279" s="47"/>
      <c r="Q279" s="47"/>
    </row>
    <row r="280" spans="1:17" ht="15" customHeight="1">
      <c r="A280" s="47" t="s">
        <v>718</v>
      </c>
      <c r="B280" s="47"/>
      <c r="C280" s="48">
        <v>23</v>
      </c>
      <c r="D280" s="48">
        <f t="shared" si="10"/>
        <v>77</v>
      </c>
      <c r="E280" s="47" t="s">
        <v>14</v>
      </c>
      <c r="F280" s="47" t="s">
        <v>15</v>
      </c>
      <c r="G280" s="49" t="s">
        <v>146</v>
      </c>
      <c r="H280" s="49" t="s">
        <v>146</v>
      </c>
      <c r="I280" s="47" t="s">
        <v>719</v>
      </c>
      <c r="J280" s="62" t="s">
        <v>1719</v>
      </c>
      <c r="K280" s="47"/>
      <c r="L280" s="47"/>
      <c r="M280" s="46" t="s">
        <v>720</v>
      </c>
      <c r="N280" s="47" t="s">
        <v>20</v>
      </c>
      <c r="O280" s="47">
        <v>211</v>
      </c>
      <c r="P280" s="47"/>
      <c r="Q280" s="47"/>
    </row>
    <row r="281" spans="1:17" ht="15" customHeight="1">
      <c r="A281" s="47" t="s">
        <v>721</v>
      </c>
      <c r="B281" s="47"/>
      <c r="C281" s="48">
        <v>24</v>
      </c>
      <c r="D281" s="48">
        <f t="shared" si="10"/>
        <v>78</v>
      </c>
      <c r="E281" s="47" t="s">
        <v>58</v>
      </c>
      <c r="F281" s="47" t="s">
        <v>23</v>
      </c>
      <c r="G281" s="49" t="s">
        <v>146</v>
      </c>
      <c r="H281" s="49" t="s">
        <v>146</v>
      </c>
      <c r="I281" s="47" t="s">
        <v>146</v>
      </c>
      <c r="J281" s="63" t="s">
        <v>1646</v>
      </c>
      <c r="K281" s="47"/>
      <c r="L281" s="47"/>
      <c r="N281" s="47" t="s">
        <v>20</v>
      </c>
      <c r="O281" s="47">
        <v>279</v>
      </c>
      <c r="P281" s="47"/>
      <c r="Q281" s="47"/>
    </row>
    <row r="282" spans="1:17" ht="15" customHeight="1">
      <c r="A282" s="47" t="s">
        <v>724</v>
      </c>
      <c r="B282" s="47"/>
      <c r="C282" s="48">
        <v>3</v>
      </c>
      <c r="D282" s="48">
        <f t="shared" si="10"/>
        <v>57</v>
      </c>
      <c r="E282" s="47" t="s">
        <v>58</v>
      </c>
      <c r="F282" s="47" t="s">
        <v>23</v>
      </c>
      <c r="G282" s="49" t="s">
        <v>65</v>
      </c>
      <c r="H282" s="49" t="s">
        <v>65</v>
      </c>
      <c r="I282" s="47" t="s">
        <v>725</v>
      </c>
      <c r="J282" s="63" t="s">
        <v>1646</v>
      </c>
      <c r="K282" s="47"/>
      <c r="L282" s="47" t="s">
        <v>61</v>
      </c>
      <c r="M282" s="46" t="s">
        <v>726</v>
      </c>
      <c r="N282" s="47" t="s">
        <v>20</v>
      </c>
      <c r="O282" s="47">
        <v>8</v>
      </c>
      <c r="P282" s="47"/>
      <c r="Q282" s="47"/>
    </row>
    <row r="283" spans="1:17" ht="15" customHeight="1">
      <c r="A283" s="47" t="s">
        <v>729</v>
      </c>
      <c r="B283" s="47"/>
      <c r="C283" s="48">
        <v>14</v>
      </c>
      <c r="D283" s="48">
        <f t="shared" si="10"/>
        <v>68</v>
      </c>
      <c r="E283" s="47" t="s">
        <v>58</v>
      </c>
      <c r="F283" s="47" t="s">
        <v>23</v>
      </c>
      <c r="G283" s="49" t="s">
        <v>16</v>
      </c>
      <c r="H283" s="49" t="s">
        <v>263</v>
      </c>
      <c r="I283" s="47" t="s">
        <v>264</v>
      </c>
      <c r="J283" s="63" t="s">
        <v>1646</v>
      </c>
      <c r="K283" s="47"/>
      <c r="L283" s="47"/>
      <c r="N283" s="47" t="s">
        <v>20</v>
      </c>
      <c r="O283" s="47">
        <v>205</v>
      </c>
      <c r="P283" s="47"/>
      <c r="Q283" s="47"/>
    </row>
    <row r="284" spans="1:17" ht="15" customHeight="1">
      <c r="A284" s="47" t="s">
        <v>730</v>
      </c>
      <c r="B284" s="47"/>
      <c r="C284" s="48">
        <v>14</v>
      </c>
      <c r="D284" s="48">
        <f t="shared" si="10"/>
        <v>68</v>
      </c>
      <c r="E284" s="47" t="s">
        <v>14</v>
      </c>
      <c r="F284" s="47" t="s">
        <v>122</v>
      </c>
      <c r="G284" s="49" t="s">
        <v>16</v>
      </c>
      <c r="H284" s="49" t="s">
        <v>107</v>
      </c>
      <c r="I284" s="47" t="s">
        <v>731</v>
      </c>
      <c r="J284" s="63" t="s">
        <v>1646</v>
      </c>
      <c r="K284" s="47"/>
      <c r="L284" s="47" t="s">
        <v>67</v>
      </c>
      <c r="M284" s="46" t="s">
        <v>732</v>
      </c>
      <c r="N284" s="47" t="s">
        <v>20</v>
      </c>
      <c r="O284" s="47">
        <v>152</v>
      </c>
      <c r="P284" s="47"/>
      <c r="Q284" s="47"/>
    </row>
    <row r="285" spans="1:17" ht="15" customHeight="1">
      <c r="A285" s="47" t="s">
        <v>737</v>
      </c>
      <c r="B285" s="47"/>
      <c r="C285" s="48">
        <v>9</v>
      </c>
      <c r="D285" s="48">
        <f t="shared" si="10"/>
        <v>63</v>
      </c>
      <c r="E285" s="47" t="s">
        <v>40</v>
      </c>
      <c r="F285" s="47" t="s">
        <v>97</v>
      </c>
      <c r="G285" s="49" t="s">
        <v>29</v>
      </c>
      <c r="H285" s="49" t="s">
        <v>119</v>
      </c>
      <c r="I285" s="47" t="s">
        <v>311</v>
      </c>
      <c r="J285" s="62" t="s">
        <v>1739</v>
      </c>
      <c r="K285" s="47"/>
      <c r="L285" s="47"/>
      <c r="M285" s="46" t="s">
        <v>738</v>
      </c>
      <c r="N285" s="47" t="s">
        <v>20</v>
      </c>
      <c r="O285" s="47">
        <v>26</v>
      </c>
      <c r="P285" s="47"/>
      <c r="Q285" s="47"/>
    </row>
    <row r="286" spans="1:17" ht="15" customHeight="1">
      <c r="A286" s="47" t="s">
        <v>742</v>
      </c>
      <c r="B286" s="47"/>
      <c r="C286" s="48">
        <v>2</v>
      </c>
      <c r="D286" s="48">
        <f t="shared" si="10"/>
        <v>56</v>
      </c>
      <c r="E286" s="47" t="s">
        <v>14</v>
      </c>
      <c r="F286" s="47" t="s">
        <v>33</v>
      </c>
      <c r="G286" s="49" t="s">
        <v>34</v>
      </c>
      <c r="H286" s="49" t="s">
        <v>35</v>
      </c>
      <c r="I286" s="47" t="s">
        <v>365</v>
      </c>
      <c r="J286" s="62" t="s">
        <v>1637</v>
      </c>
      <c r="K286" s="47"/>
      <c r="L286" s="47"/>
      <c r="N286" s="47" t="s">
        <v>20</v>
      </c>
      <c r="O286" s="47">
        <v>116</v>
      </c>
      <c r="P286" s="47"/>
      <c r="Q286" s="47"/>
    </row>
    <row r="287" spans="1:17" ht="15" customHeight="1">
      <c r="A287" s="47" t="s">
        <v>275</v>
      </c>
      <c r="B287" s="47"/>
      <c r="C287" s="48">
        <v>6</v>
      </c>
      <c r="D287" s="48">
        <f t="shared" si="10"/>
        <v>60</v>
      </c>
      <c r="E287" s="47" t="s">
        <v>14</v>
      </c>
      <c r="F287" s="50" t="s">
        <v>33</v>
      </c>
      <c r="G287" s="49" t="s">
        <v>29</v>
      </c>
      <c r="H287" s="49" t="s">
        <v>51</v>
      </c>
      <c r="I287" s="47" t="s">
        <v>52</v>
      </c>
      <c r="J287" s="62" t="s">
        <v>1623</v>
      </c>
      <c r="K287" s="47"/>
      <c r="L287" s="47"/>
      <c r="M287" s="46" t="s">
        <v>276</v>
      </c>
      <c r="N287" s="47" t="s">
        <v>20</v>
      </c>
      <c r="O287" s="47">
        <v>71</v>
      </c>
      <c r="P287" s="47"/>
      <c r="Q287" s="47"/>
    </row>
    <row r="288" spans="1:17" ht="15" customHeight="1">
      <c r="A288" s="47" t="s">
        <v>746</v>
      </c>
      <c r="B288" s="47"/>
      <c r="C288" s="48">
        <v>15</v>
      </c>
      <c r="D288" s="48">
        <f t="shared" si="10"/>
        <v>69</v>
      </c>
      <c r="E288" s="47" t="s">
        <v>14</v>
      </c>
      <c r="F288" s="50" t="s">
        <v>28</v>
      </c>
      <c r="G288" s="49" t="s">
        <v>16</v>
      </c>
      <c r="H288" s="49" t="s">
        <v>107</v>
      </c>
      <c r="I288" s="47" t="s">
        <v>123</v>
      </c>
      <c r="J288" s="63" t="s">
        <v>1646</v>
      </c>
      <c r="K288" s="47"/>
      <c r="L288" s="47" t="s">
        <v>110</v>
      </c>
      <c r="N288" s="47" t="s">
        <v>20</v>
      </c>
      <c r="O288" s="47">
        <v>143</v>
      </c>
      <c r="P288" s="47"/>
      <c r="Q288" s="47"/>
    </row>
    <row r="289" spans="1:17" ht="15" customHeight="1">
      <c r="A289" s="47" t="s">
        <v>747</v>
      </c>
      <c r="B289" s="47"/>
      <c r="C289" s="48">
        <v>19</v>
      </c>
      <c r="D289" s="48">
        <f t="shared" si="10"/>
        <v>73</v>
      </c>
      <c r="E289" s="47" t="s">
        <v>58</v>
      </c>
      <c r="F289" s="47" t="s">
        <v>23</v>
      </c>
      <c r="G289" s="49" t="s">
        <v>146</v>
      </c>
      <c r="H289" s="49" t="s">
        <v>146</v>
      </c>
      <c r="I289" s="47" t="s">
        <v>146</v>
      </c>
      <c r="J289" s="63" t="s">
        <v>1646</v>
      </c>
      <c r="K289" s="47"/>
      <c r="L289" s="47"/>
      <c r="M289" s="46" t="s">
        <v>309</v>
      </c>
      <c r="N289" s="47" t="s">
        <v>20</v>
      </c>
      <c r="O289" s="47">
        <v>226</v>
      </c>
      <c r="P289" s="47"/>
      <c r="Q289" s="47"/>
    </row>
    <row r="290" spans="1:17" ht="15" customHeight="1">
      <c r="A290" s="47" t="s">
        <v>1531</v>
      </c>
      <c r="B290" s="47"/>
      <c r="C290" s="48">
        <v>9</v>
      </c>
      <c r="D290" s="48">
        <f t="shared" si="10"/>
        <v>63</v>
      </c>
      <c r="E290" s="47" t="s">
        <v>14</v>
      </c>
      <c r="F290" s="47" t="s">
        <v>115</v>
      </c>
      <c r="G290" s="49" t="s">
        <v>34</v>
      </c>
      <c r="H290" s="49" t="s">
        <v>35</v>
      </c>
      <c r="I290" s="47" t="s">
        <v>78</v>
      </c>
      <c r="J290" s="63" t="s">
        <v>1646</v>
      </c>
      <c r="K290" s="47"/>
      <c r="L290" s="47" t="s">
        <v>37</v>
      </c>
      <c r="M290" s="46" t="s">
        <v>477</v>
      </c>
      <c r="N290" s="47" t="s">
        <v>20</v>
      </c>
      <c r="O290" s="47">
        <v>110</v>
      </c>
      <c r="P290" s="47"/>
      <c r="Q290" s="47"/>
    </row>
    <row r="291" spans="1:17" ht="15" customHeight="1">
      <c r="A291" s="47" t="s">
        <v>748</v>
      </c>
      <c r="B291" s="47"/>
      <c r="C291" s="48">
        <v>28</v>
      </c>
      <c r="D291" s="48">
        <f t="shared" si="10"/>
        <v>82</v>
      </c>
      <c r="E291" s="47" t="s">
        <v>58</v>
      </c>
      <c r="F291" s="47" t="s">
        <v>23</v>
      </c>
      <c r="G291" s="49" t="s">
        <v>34</v>
      </c>
      <c r="H291" s="49" t="s">
        <v>35</v>
      </c>
      <c r="I291" s="47" t="s">
        <v>36</v>
      </c>
      <c r="J291" s="63" t="s">
        <v>1646</v>
      </c>
      <c r="K291" s="47"/>
      <c r="L291" s="47"/>
      <c r="N291" s="47" t="s">
        <v>20</v>
      </c>
      <c r="O291" s="47">
        <v>283</v>
      </c>
      <c r="P291" s="47"/>
      <c r="Q291" s="47"/>
    </row>
    <row r="292" spans="1:17" ht="15" customHeight="1">
      <c r="A292" s="47" t="s">
        <v>749</v>
      </c>
      <c r="B292" s="47"/>
      <c r="C292" s="48" t="s">
        <v>22</v>
      </c>
      <c r="D292" s="48" t="s">
        <v>22</v>
      </c>
      <c r="E292" s="47" t="s">
        <v>618</v>
      </c>
      <c r="F292" s="47" t="s">
        <v>15</v>
      </c>
      <c r="G292" s="49" t="s">
        <v>16</v>
      </c>
      <c r="H292" s="49" t="s">
        <v>17</v>
      </c>
      <c r="I292" s="47" t="s">
        <v>523</v>
      </c>
      <c r="J292" s="63" t="s">
        <v>1646</v>
      </c>
      <c r="K292" s="47"/>
      <c r="L292" s="47"/>
      <c r="M292" s="46" t="s">
        <v>750</v>
      </c>
      <c r="N292" s="47" t="s">
        <v>20</v>
      </c>
      <c r="O292" s="47">
        <v>197</v>
      </c>
      <c r="P292" s="47"/>
      <c r="Q292" s="47"/>
    </row>
    <row r="293" spans="1:17" ht="15" customHeight="1">
      <c r="A293" s="47" t="s">
        <v>751</v>
      </c>
      <c r="B293" s="47"/>
      <c r="C293" s="48" t="s">
        <v>22</v>
      </c>
      <c r="D293" s="48" t="s">
        <v>22</v>
      </c>
      <c r="E293" s="47" t="s">
        <v>618</v>
      </c>
      <c r="F293" s="47" t="s">
        <v>752</v>
      </c>
      <c r="G293" s="49" t="s">
        <v>16</v>
      </c>
      <c r="H293" s="49" t="s">
        <v>263</v>
      </c>
      <c r="I293" s="47" t="s">
        <v>264</v>
      </c>
      <c r="J293" s="63" t="s">
        <v>1646</v>
      </c>
      <c r="K293" s="47"/>
      <c r="L293" s="47"/>
      <c r="M293" s="46" t="s">
        <v>753</v>
      </c>
      <c r="N293" s="47" t="s">
        <v>20</v>
      </c>
      <c r="O293" s="47">
        <v>251</v>
      </c>
      <c r="P293" s="47"/>
      <c r="Q293" s="47"/>
    </row>
    <row r="294" spans="1:17" ht="15" customHeight="1">
      <c r="A294" s="47" t="s">
        <v>754</v>
      </c>
      <c r="B294" s="47"/>
      <c r="C294" s="48" t="s">
        <v>22</v>
      </c>
      <c r="D294" s="48" t="s">
        <v>22</v>
      </c>
      <c r="E294" s="47" t="s">
        <v>618</v>
      </c>
      <c r="F294" s="47" t="s">
        <v>15</v>
      </c>
      <c r="G294" s="49" t="s">
        <v>16</v>
      </c>
      <c r="H294" s="49" t="s">
        <v>107</v>
      </c>
      <c r="I294" s="47" t="s">
        <v>251</v>
      </c>
      <c r="J294" s="63" t="s">
        <v>1646</v>
      </c>
      <c r="K294" s="47"/>
      <c r="L294" s="47"/>
      <c r="N294" s="47" t="s">
        <v>20</v>
      </c>
      <c r="O294" s="47">
        <v>249</v>
      </c>
      <c r="P294" s="47"/>
      <c r="Q294" s="47"/>
    </row>
    <row r="295" spans="1:17" ht="15" customHeight="1">
      <c r="A295" s="47" t="s">
        <v>755</v>
      </c>
      <c r="B295" s="47"/>
      <c r="C295" s="48" t="s">
        <v>22</v>
      </c>
      <c r="D295" s="48" t="s">
        <v>22</v>
      </c>
      <c r="E295" s="47" t="s">
        <v>618</v>
      </c>
      <c r="F295" s="47" t="s">
        <v>15</v>
      </c>
      <c r="G295" s="49" t="s">
        <v>16</v>
      </c>
      <c r="H295" s="49" t="s">
        <v>107</v>
      </c>
      <c r="I295" s="47" t="s">
        <v>131</v>
      </c>
      <c r="J295" s="63" t="s">
        <v>1646</v>
      </c>
      <c r="K295" s="47"/>
      <c r="L295" s="47"/>
      <c r="N295" s="47" t="s">
        <v>20</v>
      </c>
      <c r="O295" s="47">
        <v>196</v>
      </c>
      <c r="P295" s="47"/>
      <c r="Q295" s="47"/>
    </row>
    <row r="296" spans="1:17" ht="15" customHeight="1">
      <c r="A296" s="47" t="s">
        <v>758</v>
      </c>
      <c r="B296" s="47"/>
      <c r="C296" s="48">
        <v>2</v>
      </c>
      <c r="D296" s="48">
        <f t="shared" ref="D296:D301" si="11">IF(($F$451+C296)&lt;100, $F$451+C296, 100)</f>
        <v>56</v>
      </c>
      <c r="E296" s="47" t="s">
        <v>58</v>
      </c>
      <c r="F296" s="47" t="s">
        <v>23</v>
      </c>
      <c r="G296" s="49" t="s">
        <v>65</v>
      </c>
      <c r="H296" s="49" t="s">
        <v>65</v>
      </c>
      <c r="I296" s="47" t="s">
        <v>66</v>
      </c>
      <c r="J296" s="63" t="s">
        <v>1646</v>
      </c>
      <c r="K296" s="47"/>
      <c r="L296" s="47"/>
      <c r="N296" s="47" t="s">
        <v>20</v>
      </c>
      <c r="O296" s="47">
        <v>14</v>
      </c>
      <c r="P296" s="47"/>
      <c r="Q296" s="47"/>
    </row>
    <row r="297" spans="1:17" ht="15" customHeight="1">
      <c r="A297" s="47" t="s">
        <v>804</v>
      </c>
      <c r="B297" s="47"/>
      <c r="C297" s="48">
        <v>22</v>
      </c>
      <c r="D297" s="48">
        <f t="shared" si="11"/>
        <v>76</v>
      </c>
      <c r="E297" s="47" t="s">
        <v>58</v>
      </c>
      <c r="F297" s="47" t="s">
        <v>23</v>
      </c>
      <c r="G297" s="49" t="s">
        <v>24</v>
      </c>
      <c r="H297" s="49" t="s">
        <v>107</v>
      </c>
      <c r="I297" s="47" t="s">
        <v>344</v>
      </c>
      <c r="J297" s="63" t="s">
        <v>1646</v>
      </c>
      <c r="K297" s="47"/>
      <c r="L297" s="47"/>
      <c r="N297" s="47" t="s">
        <v>20</v>
      </c>
      <c r="O297" s="47">
        <v>278</v>
      </c>
      <c r="P297" s="47"/>
      <c r="Q297" s="47"/>
    </row>
    <row r="298" spans="1:17" ht="15" customHeight="1">
      <c r="A298" s="47" t="s">
        <v>765</v>
      </c>
      <c r="B298" s="47"/>
      <c r="C298" s="48">
        <v>16</v>
      </c>
      <c r="D298" s="48">
        <f t="shared" si="11"/>
        <v>70</v>
      </c>
      <c r="E298" s="47" t="s">
        <v>58</v>
      </c>
      <c r="F298" s="47" t="s">
        <v>23</v>
      </c>
      <c r="G298" s="49" t="s">
        <v>16</v>
      </c>
      <c r="H298" s="49" t="s">
        <v>107</v>
      </c>
      <c r="I298" s="47" t="s">
        <v>123</v>
      </c>
      <c r="J298" s="63" t="s">
        <v>1646</v>
      </c>
      <c r="K298" s="47"/>
      <c r="L298" s="47"/>
      <c r="N298" s="47" t="s">
        <v>20</v>
      </c>
      <c r="O298" s="47">
        <v>144</v>
      </c>
      <c r="P298" s="47"/>
      <c r="Q298" s="47"/>
    </row>
    <row r="299" spans="1:17" ht="15" customHeight="1">
      <c r="A299" s="47" t="s">
        <v>768</v>
      </c>
      <c r="B299" s="47"/>
      <c r="C299" s="48">
        <v>15</v>
      </c>
      <c r="D299" s="48">
        <f t="shared" si="11"/>
        <v>69</v>
      </c>
      <c r="E299" s="47" t="s">
        <v>14</v>
      </c>
      <c r="F299" s="47" t="s">
        <v>33</v>
      </c>
      <c r="G299" s="49" t="s">
        <v>16</v>
      </c>
      <c r="H299" s="49" t="s">
        <v>263</v>
      </c>
      <c r="I299" s="47" t="s">
        <v>264</v>
      </c>
      <c r="J299" s="62" t="s">
        <v>1778</v>
      </c>
      <c r="K299" s="47"/>
      <c r="L299" s="47" t="s">
        <v>37</v>
      </c>
      <c r="M299" s="46" t="s">
        <v>56</v>
      </c>
      <c r="N299" s="47" t="s">
        <v>20</v>
      </c>
      <c r="O299" s="47">
        <v>208</v>
      </c>
      <c r="P299" s="47"/>
      <c r="Q299" s="47"/>
    </row>
    <row r="300" spans="1:17" ht="15" customHeight="1">
      <c r="A300" s="59" t="s">
        <v>769</v>
      </c>
      <c r="B300" s="47"/>
      <c r="C300" s="48">
        <v>17</v>
      </c>
      <c r="D300" s="48">
        <f t="shared" si="11"/>
        <v>71</v>
      </c>
      <c r="E300" s="47" t="s">
        <v>14</v>
      </c>
      <c r="F300" s="47" t="s">
        <v>281</v>
      </c>
      <c r="G300" s="49" t="s">
        <v>16</v>
      </c>
      <c r="H300" s="49" t="s">
        <v>107</v>
      </c>
      <c r="I300" s="47" t="s">
        <v>123</v>
      </c>
      <c r="J300" s="63" t="s">
        <v>1646</v>
      </c>
      <c r="K300" s="47"/>
      <c r="L300" s="47" t="s">
        <v>37</v>
      </c>
      <c r="M300" s="46" t="s">
        <v>56</v>
      </c>
      <c r="N300" s="47" t="s">
        <v>20</v>
      </c>
      <c r="O300" s="47">
        <v>198</v>
      </c>
      <c r="P300" s="47"/>
      <c r="Q300" s="47"/>
    </row>
    <row r="301" spans="1:17" ht="15" customHeight="1">
      <c r="A301" s="47" t="s">
        <v>774</v>
      </c>
      <c r="B301" s="47"/>
      <c r="C301" s="48">
        <v>5</v>
      </c>
      <c r="D301" s="48">
        <f t="shared" si="11"/>
        <v>59</v>
      </c>
      <c r="E301" s="47" t="s">
        <v>58</v>
      </c>
      <c r="F301" s="47" t="s">
        <v>23</v>
      </c>
      <c r="G301" s="49" t="s">
        <v>29</v>
      </c>
      <c r="H301" s="49" t="s">
        <v>30</v>
      </c>
      <c r="I301" s="47" t="s">
        <v>31</v>
      </c>
      <c r="J301" s="63" t="s">
        <v>1646</v>
      </c>
      <c r="K301" s="47"/>
      <c r="L301" s="47"/>
      <c r="N301" s="47" t="s">
        <v>20</v>
      </c>
      <c r="O301" s="47">
        <v>16</v>
      </c>
      <c r="P301" s="47"/>
      <c r="Q301" s="47"/>
    </row>
    <row r="302" spans="1:17" ht="15" customHeight="1">
      <c r="A302" s="47" t="s">
        <v>775</v>
      </c>
      <c r="B302" s="47"/>
      <c r="C302" s="48" t="s">
        <v>22</v>
      </c>
      <c r="D302" s="48" t="s">
        <v>22</v>
      </c>
      <c r="E302" s="47" t="s">
        <v>14</v>
      </c>
      <c r="F302" s="50" t="s">
        <v>28</v>
      </c>
      <c r="G302" s="49" t="s">
        <v>16</v>
      </c>
      <c r="H302" s="49" t="s">
        <v>107</v>
      </c>
      <c r="I302" s="47" t="s">
        <v>131</v>
      </c>
      <c r="J302" s="63" t="s">
        <v>1646</v>
      </c>
      <c r="K302" s="47"/>
      <c r="L302" s="47"/>
      <c r="N302" s="47" t="s">
        <v>20</v>
      </c>
      <c r="O302" s="47">
        <v>195</v>
      </c>
      <c r="P302" s="47"/>
      <c r="Q302" s="47"/>
    </row>
    <row r="303" spans="1:17" ht="15" customHeight="1">
      <c r="A303" s="47" t="s">
        <v>776</v>
      </c>
      <c r="B303" s="47"/>
      <c r="C303" s="48">
        <v>14</v>
      </c>
      <c r="D303" s="48">
        <f>IF(($F$451+C303)&lt;100, $F$451+C303, 100)</f>
        <v>68</v>
      </c>
      <c r="E303" s="47" t="s">
        <v>14</v>
      </c>
      <c r="F303" s="47" t="s">
        <v>257</v>
      </c>
      <c r="G303" s="49" t="s">
        <v>34</v>
      </c>
      <c r="H303" s="49" t="s">
        <v>35</v>
      </c>
      <c r="I303" s="47" t="s">
        <v>441</v>
      </c>
      <c r="J303" s="62" t="s">
        <v>1631</v>
      </c>
      <c r="K303" s="47"/>
      <c r="L303" s="47" t="s">
        <v>37</v>
      </c>
      <c r="M303" s="46" t="s">
        <v>777</v>
      </c>
      <c r="N303" s="47" t="s">
        <v>20</v>
      </c>
      <c r="O303" s="47">
        <v>115</v>
      </c>
      <c r="P303" s="47"/>
      <c r="Q303" s="47"/>
    </row>
    <row r="304" spans="1:17" ht="15" customHeight="1">
      <c r="A304" s="47" t="s">
        <v>778</v>
      </c>
      <c r="B304" s="47"/>
      <c r="C304" s="48">
        <v>16</v>
      </c>
      <c r="D304" s="48">
        <f>IF(($F$451+C304)&lt;100, $F$451+C304, 100)</f>
        <v>70</v>
      </c>
      <c r="E304" s="47" t="s">
        <v>14</v>
      </c>
      <c r="F304" s="47" t="s">
        <v>33</v>
      </c>
      <c r="G304" s="49" t="s">
        <v>16</v>
      </c>
      <c r="H304" s="49" t="s">
        <v>566</v>
      </c>
      <c r="I304" s="47" t="s">
        <v>567</v>
      </c>
      <c r="J304" s="62" t="s">
        <v>1774</v>
      </c>
      <c r="K304" s="47"/>
      <c r="L304" s="47" t="s">
        <v>61</v>
      </c>
      <c r="M304" s="46" t="s">
        <v>1570</v>
      </c>
      <c r="N304" s="47" t="s">
        <v>20</v>
      </c>
      <c r="O304" s="47">
        <v>256</v>
      </c>
      <c r="P304" s="47"/>
      <c r="Q304" s="47"/>
    </row>
    <row r="305" spans="1:17" ht="15" customHeight="1">
      <c r="A305" s="47" t="s">
        <v>782</v>
      </c>
      <c r="B305" s="47"/>
      <c r="C305" s="48">
        <v>11</v>
      </c>
      <c r="D305" s="48">
        <f>IF(($F$451+C305)&lt;100, $F$451+C305, 100)</f>
        <v>65</v>
      </c>
      <c r="E305" s="47" t="s">
        <v>58</v>
      </c>
      <c r="F305" s="47" t="s">
        <v>23</v>
      </c>
      <c r="G305" s="49" t="s">
        <v>34</v>
      </c>
      <c r="H305" s="49" t="s">
        <v>35</v>
      </c>
      <c r="I305" s="47" t="s">
        <v>36</v>
      </c>
      <c r="J305" s="63" t="s">
        <v>1646</v>
      </c>
      <c r="K305" s="47"/>
      <c r="L305" s="47"/>
      <c r="N305" s="47" t="s">
        <v>20</v>
      </c>
      <c r="O305" s="47">
        <v>128</v>
      </c>
      <c r="P305" s="47"/>
      <c r="Q305" s="47"/>
    </row>
    <row r="306" spans="1:17" ht="15" customHeight="1">
      <c r="A306" s="47" t="s">
        <v>783</v>
      </c>
      <c r="B306" s="47"/>
      <c r="C306" s="48">
        <v>14</v>
      </c>
      <c r="D306" s="48">
        <f>IF(($F$451+C306)&lt;100, $F$451+C306, 100)</f>
        <v>68</v>
      </c>
      <c r="E306" s="47" t="s">
        <v>14</v>
      </c>
      <c r="F306" s="47" t="s">
        <v>33</v>
      </c>
      <c r="G306" s="49" t="s">
        <v>16</v>
      </c>
      <c r="H306" s="49" t="s">
        <v>410</v>
      </c>
      <c r="I306" s="47" t="s">
        <v>510</v>
      </c>
      <c r="J306" s="62" t="s">
        <v>1775</v>
      </c>
      <c r="K306" s="47"/>
      <c r="L306" s="47"/>
      <c r="N306" s="47" t="s">
        <v>20</v>
      </c>
      <c r="O306" s="47">
        <v>147</v>
      </c>
      <c r="P306" s="47"/>
      <c r="Q306" s="47"/>
    </row>
    <row r="307" spans="1:17" ht="15" customHeight="1">
      <c r="A307" s="47" t="s">
        <v>786</v>
      </c>
      <c r="B307" s="47"/>
      <c r="C307" s="48">
        <v>26</v>
      </c>
      <c r="D307" s="48">
        <f>IF(($F$451+C307)&lt;100, $F$451+C307, 100)</f>
        <v>80</v>
      </c>
      <c r="E307" s="47" t="s">
        <v>14</v>
      </c>
      <c r="F307" s="47" t="s">
        <v>33</v>
      </c>
      <c r="G307" s="49" t="s">
        <v>16</v>
      </c>
      <c r="H307" s="49" t="s">
        <v>107</v>
      </c>
      <c r="I307" s="47" t="s">
        <v>251</v>
      </c>
      <c r="J307" s="62" t="s">
        <v>1776</v>
      </c>
      <c r="K307" s="47"/>
      <c r="L307" s="47"/>
      <c r="N307" s="47" t="s">
        <v>20</v>
      </c>
      <c r="O307" s="47">
        <v>260</v>
      </c>
      <c r="P307" s="47"/>
      <c r="Q307" s="47"/>
    </row>
    <row r="308" spans="1:17" ht="15" customHeight="1">
      <c r="A308" s="47" t="s">
        <v>789</v>
      </c>
      <c r="B308" s="47"/>
      <c r="C308" s="48" t="s">
        <v>22</v>
      </c>
      <c r="D308" s="48" t="s">
        <v>22</v>
      </c>
      <c r="E308" s="47" t="s">
        <v>14</v>
      </c>
      <c r="F308" s="47" t="s">
        <v>790</v>
      </c>
      <c r="G308" s="49" t="s">
        <v>34</v>
      </c>
      <c r="H308" s="49" t="s">
        <v>35</v>
      </c>
      <c r="I308" s="47" t="s">
        <v>25</v>
      </c>
      <c r="J308" s="63" t="s">
        <v>1646</v>
      </c>
      <c r="K308" s="47"/>
      <c r="L308" s="47" t="s">
        <v>37</v>
      </c>
      <c r="M308" s="46" t="s">
        <v>791</v>
      </c>
      <c r="N308" s="47" t="s">
        <v>20</v>
      </c>
      <c r="O308" s="47">
        <v>168</v>
      </c>
      <c r="P308" s="47"/>
      <c r="Q308" s="47"/>
    </row>
    <row r="309" spans="1:17" ht="15" customHeight="1">
      <c r="A309" s="47" t="s">
        <v>795</v>
      </c>
      <c r="B309" s="47"/>
      <c r="C309" s="48">
        <v>28</v>
      </c>
      <c r="D309" s="48">
        <f>IF(($F$451+C309)&lt;100, $F$451+C309, 100)</f>
        <v>82</v>
      </c>
      <c r="E309" s="47" t="s">
        <v>58</v>
      </c>
      <c r="F309" s="47" t="s">
        <v>23</v>
      </c>
      <c r="G309" s="49" t="s">
        <v>16</v>
      </c>
      <c r="H309" s="49" t="s">
        <v>107</v>
      </c>
      <c r="I309" s="47" t="s">
        <v>293</v>
      </c>
      <c r="J309" s="63" t="s">
        <v>1646</v>
      </c>
      <c r="K309" s="47"/>
      <c r="L309" s="47"/>
      <c r="N309" s="47" t="s">
        <v>20</v>
      </c>
      <c r="O309" s="47">
        <v>291</v>
      </c>
      <c r="P309" s="47"/>
      <c r="Q309" s="47"/>
    </row>
    <row r="310" spans="1:17" ht="15" customHeight="1">
      <c r="A310" s="47" t="s">
        <v>800</v>
      </c>
      <c r="B310" s="47"/>
      <c r="C310" s="48">
        <v>12</v>
      </c>
      <c r="D310" s="48">
        <f>IF(($F$451+C310)&lt;100, $F$451+C310, 100)</f>
        <v>66</v>
      </c>
      <c r="E310" s="47" t="s">
        <v>40</v>
      </c>
      <c r="F310" s="47" t="s">
        <v>97</v>
      </c>
      <c r="G310" s="49" t="s">
        <v>34</v>
      </c>
      <c r="H310" s="49" t="s">
        <v>139</v>
      </c>
      <c r="I310" s="47" t="s">
        <v>140</v>
      </c>
      <c r="J310" s="62" t="s">
        <v>1728</v>
      </c>
      <c r="K310" s="47"/>
      <c r="L310" s="47"/>
      <c r="M310" s="46" t="s">
        <v>1727</v>
      </c>
      <c r="N310" s="47" t="s">
        <v>20</v>
      </c>
      <c r="O310" s="47">
        <v>43</v>
      </c>
      <c r="P310" s="47"/>
      <c r="Q310" s="47"/>
    </row>
    <row r="311" spans="1:17" ht="15" customHeight="1">
      <c r="A311" s="47" t="s">
        <v>803</v>
      </c>
      <c r="B311" s="47"/>
      <c r="C311" s="48">
        <v>30</v>
      </c>
      <c r="D311" s="48">
        <f>IF(($F$451+C311)&lt;100, $F$451+C311, 100)</f>
        <v>84</v>
      </c>
      <c r="E311" s="47" t="s">
        <v>14</v>
      </c>
      <c r="F311" s="47" t="s">
        <v>33</v>
      </c>
      <c r="G311" s="49" t="s">
        <v>16</v>
      </c>
      <c r="H311" s="49" t="s">
        <v>566</v>
      </c>
      <c r="I311" s="47" t="s">
        <v>567</v>
      </c>
      <c r="J311" s="62" t="s">
        <v>1777</v>
      </c>
      <c r="K311" s="47"/>
      <c r="L311" s="47"/>
      <c r="N311" s="47" t="s">
        <v>20</v>
      </c>
      <c r="O311" s="47">
        <v>255</v>
      </c>
      <c r="P311" s="47"/>
      <c r="Q311" s="47"/>
    </row>
    <row r="312" spans="1:17" ht="15" customHeight="1">
      <c r="A312" s="47" t="s">
        <v>277</v>
      </c>
      <c r="B312" s="47"/>
      <c r="C312" s="48" t="s">
        <v>22</v>
      </c>
      <c r="D312" s="48" t="s">
        <v>22</v>
      </c>
      <c r="E312" s="47" t="s">
        <v>14</v>
      </c>
      <c r="F312" s="47" t="s">
        <v>33</v>
      </c>
      <c r="G312" s="49" t="s">
        <v>29</v>
      </c>
      <c r="H312" s="49" t="s">
        <v>51</v>
      </c>
      <c r="I312" s="47" t="s">
        <v>278</v>
      </c>
      <c r="J312" s="62" t="s">
        <v>1638</v>
      </c>
      <c r="K312" s="47"/>
      <c r="L312" s="47"/>
      <c r="N312" s="47" t="s">
        <v>20</v>
      </c>
      <c r="O312" s="47">
        <v>69</v>
      </c>
      <c r="P312" s="47"/>
      <c r="Q312" s="47"/>
    </row>
    <row r="313" spans="1:17" ht="15" customHeight="1">
      <c r="A313" s="47" t="s">
        <v>805</v>
      </c>
      <c r="B313" s="47"/>
      <c r="C313" s="48">
        <v>13</v>
      </c>
      <c r="D313" s="48">
        <f t="shared" ref="D313:D319" si="12">IF(($F$451+C313)&lt;100, $F$451+C313, 100)</f>
        <v>67</v>
      </c>
      <c r="E313" s="47" t="s">
        <v>14</v>
      </c>
      <c r="F313" s="50" t="s">
        <v>28</v>
      </c>
      <c r="G313" s="49" t="s">
        <v>29</v>
      </c>
      <c r="H313" s="49" t="s">
        <v>30</v>
      </c>
      <c r="I313" s="47" t="s">
        <v>356</v>
      </c>
      <c r="J313" s="62" t="s">
        <v>1639</v>
      </c>
      <c r="K313" s="47"/>
      <c r="L313" s="47"/>
      <c r="M313" s="46" t="s">
        <v>806</v>
      </c>
      <c r="N313" s="47" t="s">
        <v>20</v>
      </c>
      <c r="O313" s="47">
        <v>38</v>
      </c>
      <c r="P313" s="47"/>
      <c r="Q313" s="47"/>
    </row>
    <row r="314" spans="1:17" ht="15" customHeight="1">
      <c r="A314" s="47" t="s">
        <v>810</v>
      </c>
      <c r="B314" s="47"/>
      <c r="C314" s="48">
        <v>5</v>
      </c>
      <c r="D314" s="48">
        <f t="shared" si="12"/>
        <v>59</v>
      </c>
      <c r="E314" s="47" t="s">
        <v>14</v>
      </c>
      <c r="F314" s="47" t="s">
        <v>15</v>
      </c>
      <c r="G314" s="49" t="s">
        <v>29</v>
      </c>
      <c r="H314" s="49" t="s">
        <v>51</v>
      </c>
      <c r="I314" s="47" t="s">
        <v>811</v>
      </c>
      <c r="J314" s="62" t="s">
        <v>1640</v>
      </c>
      <c r="K314" s="47"/>
      <c r="L314" s="47"/>
      <c r="M314" s="46" t="s">
        <v>812</v>
      </c>
      <c r="N314" s="47" t="s">
        <v>20</v>
      </c>
      <c r="O314" s="47">
        <v>85</v>
      </c>
      <c r="P314" s="47"/>
      <c r="Q314" s="47"/>
    </row>
    <row r="315" spans="1:17" ht="15" customHeight="1">
      <c r="A315" s="47" t="s">
        <v>813</v>
      </c>
      <c r="B315" s="47"/>
      <c r="C315" s="48">
        <v>30</v>
      </c>
      <c r="D315" s="48">
        <f t="shared" si="12"/>
        <v>84</v>
      </c>
      <c r="E315" s="47" t="s">
        <v>14</v>
      </c>
      <c r="F315" s="47" t="s">
        <v>126</v>
      </c>
      <c r="G315" s="49" t="s">
        <v>146</v>
      </c>
      <c r="H315" s="49" t="s">
        <v>146</v>
      </c>
      <c r="I315" s="47" t="s">
        <v>146</v>
      </c>
      <c r="J315" s="62" t="s">
        <v>1720</v>
      </c>
      <c r="K315" s="47"/>
      <c r="L315" s="47" t="s">
        <v>61</v>
      </c>
      <c r="M315" s="46" t="s">
        <v>814</v>
      </c>
      <c r="N315" s="47" t="s">
        <v>20</v>
      </c>
      <c r="O315" s="47">
        <v>218</v>
      </c>
      <c r="P315" s="47"/>
      <c r="Q315" s="47"/>
    </row>
    <row r="316" spans="1:17" ht="15" customHeight="1">
      <c r="A316" s="50" t="s">
        <v>818</v>
      </c>
      <c r="B316" s="47"/>
      <c r="C316" s="48">
        <v>7</v>
      </c>
      <c r="D316" s="48">
        <f t="shared" si="12"/>
        <v>61</v>
      </c>
      <c r="E316" s="47" t="s">
        <v>14</v>
      </c>
      <c r="F316" s="47" t="s">
        <v>33</v>
      </c>
      <c r="G316" s="49" t="s">
        <v>29</v>
      </c>
      <c r="H316" s="49" t="s">
        <v>59</v>
      </c>
      <c r="I316" s="47" t="s">
        <v>819</v>
      </c>
      <c r="J316" s="62" t="s">
        <v>1641</v>
      </c>
      <c r="K316" s="47"/>
      <c r="L316" s="47" t="s">
        <v>61</v>
      </c>
      <c r="M316" s="46" t="s">
        <v>820</v>
      </c>
      <c r="N316" s="47" t="s">
        <v>20</v>
      </c>
      <c r="O316" s="47">
        <v>36</v>
      </c>
      <c r="P316" s="47"/>
      <c r="Q316" s="47"/>
    </row>
    <row r="317" spans="1:17" ht="15" customHeight="1">
      <c r="A317" s="47" t="s">
        <v>821</v>
      </c>
      <c r="B317" s="47"/>
      <c r="C317" s="48">
        <v>26</v>
      </c>
      <c r="D317" s="48">
        <f t="shared" si="12"/>
        <v>80</v>
      </c>
      <c r="E317" s="47" t="s">
        <v>58</v>
      </c>
      <c r="F317" s="47" t="s">
        <v>23</v>
      </c>
      <c r="G317" s="49" t="s">
        <v>34</v>
      </c>
      <c r="H317" s="49" t="s">
        <v>35</v>
      </c>
      <c r="I317" s="47" t="s">
        <v>36</v>
      </c>
      <c r="J317" s="63" t="s">
        <v>1646</v>
      </c>
      <c r="K317" s="47"/>
      <c r="L317" s="47"/>
      <c r="N317" s="47" t="s">
        <v>20</v>
      </c>
      <c r="O317" s="47">
        <v>287</v>
      </c>
      <c r="P317" s="47"/>
      <c r="Q317" s="47"/>
    </row>
    <row r="318" spans="1:17" ht="15" customHeight="1">
      <c r="A318" s="47" t="s">
        <v>827</v>
      </c>
      <c r="B318" s="47"/>
      <c r="C318" s="48">
        <v>19</v>
      </c>
      <c r="D318" s="48">
        <f t="shared" si="12"/>
        <v>73</v>
      </c>
      <c r="E318" s="47" t="s">
        <v>58</v>
      </c>
      <c r="F318" s="47" t="s">
        <v>23</v>
      </c>
      <c r="G318" s="49" t="s">
        <v>146</v>
      </c>
      <c r="H318" s="49" t="s">
        <v>146</v>
      </c>
      <c r="I318" s="47" t="s">
        <v>146</v>
      </c>
      <c r="J318" s="63" t="s">
        <v>1646</v>
      </c>
      <c r="K318" s="47"/>
      <c r="L318" s="47"/>
      <c r="M318" s="46" t="s">
        <v>309</v>
      </c>
      <c r="N318" s="47" t="s">
        <v>20</v>
      </c>
      <c r="O318" s="47">
        <v>220</v>
      </c>
      <c r="P318" s="47"/>
      <c r="Q318" s="47"/>
    </row>
    <row r="319" spans="1:17" ht="15" customHeight="1">
      <c r="A319" s="47" t="s">
        <v>828</v>
      </c>
      <c r="B319" s="47"/>
      <c r="C319" s="48">
        <v>18</v>
      </c>
      <c r="D319" s="48">
        <f t="shared" si="12"/>
        <v>72</v>
      </c>
      <c r="E319" s="47" t="s">
        <v>40</v>
      </c>
      <c r="F319" s="47" t="s">
        <v>97</v>
      </c>
      <c r="G319" s="49" t="s">
        <v>29</v>
      </c>
      <c r="H319" s="49" t="s">
        <v>30</v>
      </c>
      <c r="I319" s="47" t="s">
        <v>335</v>
      </c>
      <c r="J319" s="62" t="s">
        <v>1740</v>
      </c>
      <c r="K319" s="47"/>
      <c r="L319" s="47"/>
      <c r="M319" s="46" t="s">
        <v>829</v>
      </c>
      <c r="N319" s="47" t="s">
        <v>20</v>
      </c>
      <c r="O319" s="47">
        <v>64</v>
      </c>
      <c r="P319" s="47"/>
      <c r="Q319" s="47"/>
    </row>
    <row r="320" spans="1:17" ht="15" customHeight="1">
      <c r="A320" s="47" t="s">
        <v>832</v>
      </c>
      <c r="B320" s="47"/>
      <c r="C320" s="48" t="s">
        <v>22</v>
      </c>
      <c r="D320" s="48" t="s">
        <v>22</v>
      </c>
      <c r="E320" s="47" t="s">
        <v>14</v>
      </c>
      <c r="F320" s="47" t="s">
        <v>33</v>
      </c>
      <c r="G320" s="49" t="s">
        <v>65</v>
      </c>
      <c r="H320" s="49" t="s">
        <v>65</v>
      </c>
      <c r="I320" s="47" t="s">
        <v>66</v>
      </c>
      <c r="J320" s="62" t="s">
        <v>1703</v>
      </c>
      <c r="K320" s="47" t="s">
        <v>1659</v>
      </c>
      <c r="L320" s="47" t="s">
        <v>67</v>
      </c>
      <c r="N320" s="47" t="s">
        <v>20</v>
      </c>
      <c r="O320" s="47">
        <v>3</v>
      </c>
      <c r="P320" s="47"/>
      <c r="Q320" s="47"/>
    </row>
    <row r="321" spans="1:17" ht="15" customHeight="1">
      <c r="A321" s="47" t="s">
        <v>833</v>
      </c>
      <c r="B321" s="47"/>
      <c r="C321" s="48">
        <v>19</v>
      </c>
      <c r="D321" s="48">
        <f t="shared" ref="D321:D329" si="13">IF(($F$451+C321)&lt;100, $F$451+C321, 100)</f>
        <v>73</v>
      </c>
      <c r="E321" s="47" t="s">
        <v>58</v>
      </c>
      <c r="F321" s="47" t="s">
        <v>23</v>
      </c>
      <c r="G321" s="49" t="s">
        <v>146</v>
      </c>
      <c r="H321" s="49" t="s">
        <v>146</v>
      </c>
      <c r="I321" s="47" t="s">
        <v>85</v>
      </c>
      <c r="J321" s="63" t="s">
        <v>1646</v>
      </c>
      <c r="K321" s="47"/>
      <c r="L321" s="47" t="s">
        <v>834</v>
      </c>
      <c r="N321" s="47" t="s">
        <v>20</v>
      </c>
      <c r="O321" s="47">
        <v>230</v>
      </c>
      <c r="P321" s="47"/>
      <c r="Q321" s="47"/>
    </row>
    <row r="322" spans="1:17" ht="15" customHeight="1">
      <c r="A322" s="47" t="s">
        <v>835</v>
      </c>
      <c r="B322" s="47"/>
      <c r="C322" s="48">
        <v>48</v>
      </c>
      <c r="D322" s="48">
        <f t="shared" si="13"/>
        <v>100</v>
      </c>
      <c r="E322" s="47" t="s">
        <v>40</v>
      </c>
      <c r="F322" s="47" t="s">
        <v>97</v>
      </c>
      <c r="G322" s="49" t="s">
        <v>16</v>
      </c>
      <c r="H322" s="49" t="s">
        <v>466</v>
      </c>
      <c r="I322" s="47" t="s">
        <v>293</v>
      </c>
      <c r="J322" s="65" t="s">
        <v>1656</v>
      </c>
      <c r="K322" s="47"/>
      <c r="L322" s="47"/>
      <c r="M322" s="46" t="s">
        <v>836</v>
      </c>
      <c r="N322" s="47" t="s">
        <v>20</v>
      </c>
      <c r="O322" s="47"/>
      <c r="P322" s="47"/>
      <c r="Q322" s="47"/>
    </row>
    <row r="323" spans="1:17" ht="15" customHeight="1">
      <c r="A323" s="47" t="s">
        <v>837</v>
      </c>
      <c r="B323" s="47"/>
      <c r="C323" s="48">
        <v>19</v>
      </c>
      <c r="D323" s="48">
        <f t="shared" si="13"/>
        <v>73</v>
      </c>
      <c r="E323" s="47" t="s">
        <v>58</v>
      </c>
      <c r="F323" s="47" t="s">
        <v>23</v>
      </c>
      <c r="G323" s="49" t="s">
        <v>146</v>
      </c>
      <c r="H323" s="49" t="s">
        <v>146</v>
      </c>
      <c r="I323" s="47" t="s">
        <v>146</v>
      </c>
      <c r="J323" s="63" t="s">
        <v>1646</v>
      </c>
      <c r="K323" s="47"/>
      <c r="L323" s="47"/>
      <c r="N323" s="47" t="s">
        <v>20</v>
      </c>
      <c r="O323" s="47">
        <v>229</v>
      </c>
      <c r="P323" s="47"/>
      <c r="Q323" s="47"/>
    </row>
    <row r="324" spans="1:17" ht="15" customHeight="1">
      <c r="A324" s="47" t="s">
        <v>838</v>
      </c>
      <c r="B324" s="47"/>
      <c r="C324" s="48">
        <v>28</v>
      </c>
      <c r="D324" s="48">
        <f t="shared" si="13"/>
        <v>82</v>
      </c>
      <c r="E324" s="47" t="s">
        <v>58</v>
      </c>
      <c r="F324" s="47" t="s">
        <v>23</v>
      </c>
      <c r="G324" s="49" t="s">
        <v>16</v>
      </c>
      <c r="H324" s="49" t="s">
        <v>207</v>
      </c>
      <c r="I324" s="47" t="s">
        <v>588</v>
      </c>
      <c r="J324" s="63" t="s">
        <v>1646</v>
      </c>
      <c r="K324" s="47"/>
      <c r="L324" s="47"/>
      <c r="N324" s="47" t="s">
        <v>20</v>
      </c>
      <c r="O324" s="47">
        <v>288</v>
      </c>
      <c r="P324" s="47"/>
      <c r="Q324" s="47"/>
    </row>
    <row r="325" spans="1:17" ht="15" customHeight="1">
      <c r="A325" s="47" t="s">
        <v>853</v>
      </c>
      <c r="B325" s="47"/>
      <c r="C325" s="48">
        <v>6</v>
      </c>
      <c r="D325" s="48">
        <f t="shared" si="13"/>
        <v>60</v>
      </c>
      <c r="E325" s="47" t="s">
        <v>58</v>
      </c>
      <c r="F325" s="47" t="s">
        <v>23</v>
      </c>
      <c r="G325" s="49" t="s">
        <v>29</v>
      </c>
      <c r="H325" s="49" t="s">
        <v>55</v>
      </c>
      <c r="I325" s="47" t="s">
        <v>55</v>
      </c>
      <c r="J325" s="63" t="s">
        <v>1646</v>
      </c>
      <c r="K325" s="47"/>
      <c r="L325" s="47"/>
      <c r="M325" s="46" t="s">
        <v>854</v>
      </c>
      <c r="N325" s="47" t="s">
        <v>20</v>
      </c>
      <c r="O325" s="47">
        <v>27</v>
      </c>
      <c r="P325" s="47"/>
      <c r="Q325" s="47"/>
    </row>
    <row r="326" spans="1:17" ht="15" customHeight="1">
      <c r="A326" s="47" t="s">
        <v>855</v>
      </c>
      <c r="B326" s="47"/>
      <c r="C326" s="48">
        <v>13</v>
      </c>
      <c r="D326" s="48">
        <f t="shared" si="13"/>
        <v>67</v>
      </c>
      <c r="E326" s="47" t="s">
        <v>14</v>
      </c>
      <c r="F326" s="47" t="s">
        <v>15</v>
      </c>
      <c r="G326" s="49" t="s">
        <v>34</v>
      </c>
      <c r="H326" s="49" t="s">
        <v>35</v>
      </c>
      <c r="I326" s="47" t="s">
        <v>105</v>
      </c>
      <c r="J326" s="62" t="s">
        <v>1693</v>
      </c>
      <c r="K326" s="47" t="s">
        <v>1659</v>
      </c>
      <c r="L326" s="47" t="s">
        <v>67</v>
      </c>
      <c r="M326" s="46" t="s">
        <v>856</v>
      </c>
      <c r="N326" s="47" t="s">
        <v>20</v>
      </c>
      <c r="O326" s="47">
        <v>102</v>
      </c>
      <c r="P326" s="47"/>
      <c r="Q326" s="47"/>
    </row>
    <row r="327" spans="1:17" ht="15" customHeight="1">
      <c r="A327" s="47" t="s">
        <v>865</v>
      </c>
      <c r="B327" s="47"/>
      <c r="C327" s="48">
        <v>25</v>
      </c>
      <c r="D327" s="48">
        <f t="shared" si="13"/>
        <v>79</v>
      </c>
      <c r="E327" s="47" t="s">
        <v>14</v>
      </c>
      <c r="F327" s="47" t="s">
        <v>84</v>
      </c>
      <c r="G327" s="49" t="s">
        <v>29</v>
      </c>
      <c r="H327" s="49" t="s">
        <v>55</v>
      </c>
      <c r="I327" s="47" t="s">
        <v>866</v>
      </c>
      <c r="J327" s="62" t="s">
        <v>1642</v>
      </c>
      <c r="K327" s="47"/>
      <c r="L327" s="47" t="s">
        <v>61</v>
      </c>
      <c r="M327" s="46" t="s">
        <v>867</v>
      </c>
      <c r="N327" s="47" t="s">
        <v>20</v>
      </c>
      <c r="O327" s="47">
        <v>302</v>
      </c>
      <c r="P327" s="47"/>
      <c r="Q327" s="47"/>
    </row>
    <row r="328" spans="1:17" ht="15" customHeight="1">
      <c r="A328" s="47" t="s">
        <v>868</v>
      </c>
      <c r="B328" s="47"/>
      <c r="C328" s="48">
        <v>7</v>
      </c>
      <c r="D328" s="48">
        <f t="shared" si="13"/>
        <v>61</v>
      </c>
      <c r="E328" s="47" t="s">
        <v>14</v>
      </c>
      <c r="F328" s="50" t="s">
        <v>28</v>
      </c>
      <c r="G328" s="49" t="s">
        <v>29</v>
      </c>
      <c r="H328" s="49" t="s">
        <v>85</v>
      </c>
      <c r="I328" s="50" t="s">
        <v>474</v>
      </c>
      <c r="J328" s="62" t="s">
        <v>1643</v>
      </c>
      <c r="K328" s="47"/>
      <c r="L328" s="47"/>
      <c r="N328" s="47" t="s">
        <v>20</v>
      </c>
      <c r="O328" s="47">
        <v>54</v>
      </c>
      <c r="P328" s="47"/>
      <c r="Q328" s="47"/>
    </row>
    <row r="329" spans="1:17" ht="15" customHeight="1">
      <c r="A329" s="47" t="s">
        <v>886</v>
      </c>
      <c r="B329" s="47"/>
      <c r="C329" s="48">
        <v>10</v>
      </c>
      <c r="D329" s="48">
        <f t="shared" si="13"/>
        <v>64</v>
      </c>
      <c r="E329" s="47" t="s">
        <v>14</v>
      </c>
      <c r="F329" s="47" t="s">
        <v>33</v>
      </c>
      <c r="G329" s="49" t="s">
        <v>29</v>
      </c>
      <c r="H329" s="49" t="s">
        <v>51</v>
      </c>
      <c r="I329" s="47" t="s">
        <v>52</v>
      </c>
      <c r="J329" s="62" t="s">
        <v>1644</v>
      </c>
      <c r="K329" s="47"/>
      <c r="L329" s="47" t="s">
        <v>61</v>
      </c>
      <c r="M329" s="46" t="s">
        <v>887</v>
      </c>
      <c r="N329" s="47" t="s">
        <v>20</v>
      </c>
      <c r="O329" s="47">
        <v>125</v>
      </c>
      <c r="P329" s="47"/>
      <c r="Q329" s="47"/>
    </row>
    <row r="330" spans="1:17" ht="15" customHeight="1">
      <c r="A330" s="47" t="s">
        <v>890</v>
      </c>
      <c r="B330" s="47"/>
      <c r="C330" s="48" t="s">
        <v>22</v>
      </c>
      <c r="D330" s="48" t="s">
        <v>22</v>
      </c>
      <c r="E330" s="47" t="s">
        <v>14</v>
      </c>
      <c r="F330" s="47" t="s">
        <v>33</v>
      </c>
      <c r="G330" s="49" t="s">
        <v>16</v>
      </c>
      <c r="H330" s="49" t="s">
        <v>107</v>
      </c>
      <c r="I330" s="47" t="s">
        <v>123</v>
      </c>
      <c r="J330" s="62" t="s">
        <v>1754</v>
      </c>
      <c r="K330" s="47"/>
      <c r="L330" s="47" t="s">
        <v>110</v>
      </c>
      <c r="M330" s="46" t="s">
        <v>891</v>
      </c>
      <c r="N330" s="47" t="s">
        <v>20</v>
      </c>
      <c r="O330" s="47">
        <v>142</v>
      </c>
      <c r="P330" s="47"/>
      <c r="Q330" s="47"/>
    </row>
    <row r="331" spans="1:17" ht="15" customHeight="1">
      <c r="A331" s="47" t="s">
        <v>892</v>
      </c>
      <c r="B331" s="47"/>
      <c r="C331" s="48">
        <v>12</v>
      </c>
      <c r="D331" s="48">
        <f>IF(($F$451+C331)&lt;100, $F$451+C331, 100)</f>
        <v>66</v>
      </c>
      <c r="E331" s="47" t="s">
        <v>40</v>
      </c>
      <c r="F331" s="47" t="s">
        <v>97</v>
      </c>
      <c r="G331" s="49" t="s">
        <v>16</v>
      </c>
      <c r="H331" s="49" t="s">
        <v>17</v>
      </c>
      <c r="I331" s="47" t="s">
        <v>251</v>
      </c>
      <c r="J331" s="62" t="s">
        <v>1654</v>
      </c>
      <c r="K331" s="47"/>
      <c r="L331" s="47"/>
      <c r="M331" s="46" t="s">
        <v>893</v>
      </c>
      <c r="N331" s="47" t="s">
        <v>20</v>
      </c>
      <c r="O331" s="47">
        <v>318</v>
      </c>
      <c r="P331" s="47"/>
      <c r="Q331" s="47"/>
    </row>
    <row r="332" spans="1:17" ht="15" customHeight="1">
      <c r="A332" s="47" t="s">
        <v>39</v>
      </c>
      <c r="B332" s="47"/>
      <c r="C332" s="48" t="s">
        <v>22</v>
      </c>
      <c r="D332" s="48" t="s">
        <v>22</v>
      </c>
      <c r="E332" s="47" t="s">
        <v>40</v>
      </c>
      <c r="F332" s="47" t="s">
        <v>41</v>
      </c>
      <c r="G332" s="49" t="s">
        <v>34</v>
      </c>
      <c r="H332" s="49" t="s">
        <v>42</v>
      </c>
      <c r="I332" s="47" t="s">
        <v>43</v>
      </c>
      <c r="K332" s="47"/>
      <c r="L332" s="47"/>
      <c r="M332" s="46" t="s">
        <v>44</v>
      </c>
      <c r="N332" s="47" t="s">
        <v>45</v>
      </c>
      <c r="O332" s="47"/>
      <c r="P332" s="47"/>
      <c r="Q332" s="47"/>
    </row>
    <row r="333" spans="1:17" ht="15" customHeight="1">
      <c r="A333" s="47" t="s">
        <v>80</v>
      </c>
      <c r="B333" s="47"/>
      <c r="C333" s="48">
        <v>33</v>
      </c>
      <c r="D333" s="48">
        <f t="shared" ref="D333:D358" si="14">IF(($F$451+C333)&lt;100, $F$451+C333, 100)</f>
        <v>87</v>
      </c>
      <c r="E333" s="47" t="s">
        <v>58</v>
      </c>
      <c r="F333" s="47" t="s">
        <v>81</v>
      </c>
      <c r="G333" s="49" t="s">
        <v>34</v>
      </c>
      <c r="H333" s="49" t="s">
        <v>42</v>
      </c>
      <c r="I333" s="47" t="s">
        <v>82</v>
      </c>
      <c r="J333" s="63" t="s">
        <v>1646</v>
      </c>
      <c r="K333" s="47"/>
      <c r="L333" s="47"/>
      <c r="N333" s="47" t="s">
        <v>45</v>
      </c>
      <c r="O333" s="47"/>
      <c r="P333" s="47"/>
      <c r="Q333" s="47"/>
    </row>
    <row r="334" spans="1:17" ht="15" customHeight="1">
      <c r="A334" s="47" t="s">
        <v>96</v>
      </c>
      <c r="B334" s="47"/>
      <c r="C334" s="48">
        <v>38</v>
      </c>
      <c r="D334" s="48">
        <f t="shared" si="14"/>
        <v>92</v>
      </c>
      <c r="E334" s="47" t="s">
        <v>40</v>
      </c>
      <c r="F334" s="47" t="s">
        <v>97</v>
      </c>
      <c r="G334" s="49" t="s">
        <v>34</v>
      </c>
      <c r="H334" s="49" t="s">
        <v>42</v>
      </c>
      <c r="I334" s="47" t="s">
        <v>98</v>
      </c>
      <c r="K334" s="47"/>
      <c r="L334" s="47"/>
      <c r="M334" s="46" t="s">
        <v>99</v>
      </c>
      <c r="N334" s="47" t="s">
        <v>45</v>
      </c>
      <c r="O334" s="47"/>
      <c r="P334" s="47"/>
      <c r="Q334" s="47"/>
    </row>
    <row r="335" spans="1:17" ht="15" customHeight="1">
      <c r="A335" s="50" t="s">
        <v>136</v>
      </c>
      <c r="B335" s="47"/>
      <c r="C335" s="48">
        <v>34</v>
      </c>
      <c r="D335" s="48">
        <f t="shared" si="14"/>
        <v>88</v>
      </c>
      <c r="E335" s="47" t="s">
        <v>14</v>
      </c>
      <c r="F335" s="47" t="s">
        <v>41</v>
      </c>
      <c r="G335" s="49" t="s">
        <v>34</v>
      </c>
      <c r="H335" s="49" t="s">
        <v>42</v>
      </c>
      <c r="I335" s="47" t="s">
        <v>78</v>
      </c>
      <c r="K335" s="47"/>
      <c r="L335" s="47"/>
      <c r="N335" s="47" t="s">
        <v>45</v>
      </c>
      <c r="O335" s="47"/>
      <c r="P335" s="47"/>
      <c r="Q335" s="47"/>
    </row>
    <row r="336" spans="1:17" ht="15" customHeight="1">
      <c r="A336" s="47" t="s">
        <v>295</v>
      </c>
      <c r="B336" s="47"/>
      <c r="C336" s="48">
        <v>33</v>
      </c>
      <c r="D336" s="48">
        <f t="shared" si="14"/>
        <v>87</v>
      </c>
      <c r="E336" s="47" t="s">
        <v>58</v>
      </c>
      <c r="F336" s="47" t="s">
        <v>23</v>
      </c>
      <c r="G336" s="49" t="s">
        <v>34</v>
      </c>
      <c r="H336" s="49" t="s">
        <v>59</v>
      </c>
      <c r="I336" s="47" t="s">
        <v>212</v>
      </c>
      <c r="J336" s="63" t="s">
        <v>1646</v>
      </c>
      <c r="K336" s="47"/>
      <c r="L336" s="47"/>
      <c r="N336" s="47" t="s">
        <v>45</v>
      </c>
      <c r="O336" s="47"/>
      <c r="P336" s="47"/>
      <c r="Q336" s="47"/>
    </row>
    <row r="337" spans="1:17" ht="15" customHeight="1">
      <c r="A337" s="47" t="s">
        <v>324</v>
      </c>
      <c r="B337" s="47"/>
      <c r="C337" s="48">
        <v>32</v>
      </c>
      <c r="D337" s="48">
        <f t="shared" si="14"/>
        <v>86</v>
      </c>
      <c r="E337" s="47" t="s">
        <v>14</v>
      </c>
      <c r="F337" s="47" t="s">
        <v>325</v>
      </c>
      <c r="G337" s="49" t="s">
        <v>34</v>
      </c>
      <c r="H337" s="49" t="s">
        <v>42</v>
      </c>
      <c r="I337" s="47" t="s">
        <v>82</v>
      </c>
      <c r="K337" s="47"/>
      <c r="L337" s="47"/>
      <c r="M337" s="46" t="s">
        <v>326</v>
      </c>
      <c r="N337" s="47" t="s">
        <v>45</v>
      </c>
      <c r="O337" s="47"/>
      <c r="P337" s="47"/>
      <c r="Q337" s="47"/>
    </row>
    <row r="338" spans="1:17" ht="15" customHeight="1">
      <c r="A338" s="47" t="s">
        <v>327</v>
      </c>
      <c r="B338" s="47"/>
      <c r="C338" s="48">
        <v>32</v>
      </c>
      <c r="D338" s="48">
        <f t="shared" si="14"/>
        <v>86</v>
      </c>
      <c r="E338" s="47" t="s">
        <v>14</v>
      </c>
      <c r="F338" s="50" t="s">
        <v>28</v>
      </c>
      <c r="G338" s="49" t="s">
        <v>34</v>
      </c>
      <c r="H338" s="49" t="s">
        <v>35</v>
      </c>
      <c r="I338" s="47" t="s">
        <v>328</v>
      </c>
      <c r="K338" s="47"/>
      <c r="L338" s="47"/>
      <c r="N338" s="47" t="s">
        <v>45</v>
      </c>
      <c r="O338" s="47"/>
      <c r="P338" s="47"/>
      <c r="Q338" s="47"/>
    </row>
    <row r="339" spans="1:17" ht="15" customHeight="1">
      <c r="A339" s="47" t="s">
        <v>423</v>
      </c>
      <c r="B339" s="47"/>
      <c r="C339" s="48">
        <v>32</v>
      </c>
      <c r="D339" s="48">
        <f t="shared" si="14"/>
        <v>86</v>
      </c>
      <c r="E339" s="47" t="s">
        <v>58</v>
      </c>
      <c r="F339" s="50" t="s">
        <v>28</v>
      </c>
      <c r="G339" s="49" t="s">
        <v>34</v>
      </c>
      <c r="H339" s="49" t="s">
        <v>35</v>
      </c>
      <c r="I339" s="47" t="s">
        <v>328</v>
      </c>
      <c r="J339" s="63" t="s">
        <v>1646</v>
      </c>
      <c r="K339" s="47"/>
      <c r="L339" s="47"/>
      <c r="M339" s="46" t="s">
        <v>424</v>
      </c>
      <c r="N339" s="47" t="s">
        <v>45</v>
      </c>
      <c r="O339" s="47"/>
      <c r="P339" s="47"/>
      <c r="Q339" s="47"/>
    </row>
    <row r="340" spans="1:17" ht="15" customHeight="1">
      <c r="A340" s="47" t="s">
        <v>472</v>
      </c>
      <c r="B340" s="47"/>
      <c r="C340" s="48">
        <v>33</v>
      </c>
      <c r="D340" s="48">
        <f t="shared" si="14"/>
        <v>87</v>
      </c>
      <c r="E340" s="47" t="s">
        <v>40</v>
      </c>
      <c r="F340" s="47" t="s">
        <v>97</v>
      </c>
      <c r="G340" s="57" t="s">
        <v>34</v>
      </c>
      <c r="H340" s="49" t="s">
        <v>42</v>
      </c>
      <c r="I340" s="47" t="s">
        <v>82</v>
      </c>
      <c r="K340" s="47"/>
      <c r="L340" s="47"/>
      <c r="N340" s="47" t="s">
        <v>45</v>
      </c>
      <c r="O340" s="47"/>
      <c r="P340" s="47"/>
      <c r="Q340" s="47"/>
    </row>
    <row r="341" spans="1:17" ht="15" customHeight="1">
      <c r="A341" s="47" t="s">
        <v>589</v>
      </c>
      <c r="B341" s="47"/>
      <c r="C341" s="48">
        <v>34</v>
      </c>
      <c r="D341" s="48">
        <f t="shared" si="14"/>
        <v>88</v>
      </c>
      <c r="E341" s="47" t="s">
        <v>58</v>
      </c>
      <c r="F341" s="47" t="s">
        <v>23</v>
      </c>
      <c r="G341" s="49" t="s">
        <v>34</v>
      </c>
      <c r="H341" s="49" t="s">
        <v>59</v>
      </c>
      <c r="I341" s="47" t="s">
        <v>212</v>
      </c>
      <c r="J341" s="63" t="s">
        <v>1646</v>
      </c>
      <c r="K341" s="47"/>
      <c r="L341" s="47"/>
      <c r="N341" s="47" t="s">
        <v>45</v>
      </c>
      <c r="O341" s="47"/>
      <c r="P341" s="47"/>
      <c r="Q341" s="47"/>
    </row>
    <row r="342" spans="1:17" ht="15" customHeight="1">
      <c r="A342" s="47" t="s">
        <v>590</v>
      </c>
      <c r="B342" s="47"/>
      <c r="C342" s="48">
        <v>34</v>
      </c>
      <c r="D342" s="48">
        <f t="shared" si="14"/>
        <v>88</v>
      </c>
      <c r="E342" s="47" t="s">
        <v>58</v>
      </c>
      <c r="F342" s="47" t="s">
        <v>41</v>
      </c>
      <c r="G342" s="49" t="s">
        <v>34</v>
      </c>
      <c r="H342" s="49" t="s">
        <v>42</v>
      </c>
      <c r="I342" s="47" t="s">
        <v>414</v>
      </c>
      <c r="J342" s="63" t="s">
        <v>1646</v>
      </c>
      <c r="K342" s="47"/>
      <c r="L342" s="47"/>
      <c r="N342" s="47" t="s">
        <v>45</v>
      </c>
      <c r="O342" s="47"/>
      <c r="P342" s="47"/>
      <c r="Q342" s="47"/>
    </row>
    <row r="343" spans="1:17" ht="15" customHeight="1">
      <c r="A343" s="47" t="s">
        <v>591</v>
      </c>
      <c r="B343" s="47"/>
      <c r="C343" s="48">
        <v>34</v>
      </c>
      <c r="D343" s="48">
        <f t="shared" si="14"/>
        <v>88</v>
      </c>
      <c r="E343" s="47" t="s">
        <v>58</v>
      </c>
      <c r="F343" s="47" t="s">
        <v>41</v>
      </c>
      <c r="G343" s="49" t="s">
        <v>34</v>
      </c>
      <c r="H343" s="49" t="s">
        <v>42</v>
      </c>
      <c r="I343" s="47" t="s">
        <v>414</v>
      </c>
      <c r="J343" s="63" t="s">
        <v>1646</v>
      </c>
      <c r="K343" s="47"/>
      <c r="L343" s="47"/>
      <c r="N343" s="47" t="s">
        <v>45</v>
      </c>
      <c r="O343" s="47"/>
      <c r="P343" s="47"/>
      <c r="Q343" s="47"/>
    </row>
    <row r="344" spans="1:17" ht="15" customHeight="1">
      <c r="A344" s="47" t="s">
        <v>592</v>
      </c>
      <c r="B344" s="47"/>
      <c r="C344" s="48">
        <v>34</v>
      </c>
      <c r="D344" s="48">
        <f t="shared" si="14"/>
        <v>88</v>
      </c>
      <c r="E344" s="47" t="s">
        <v>58</v>
      </c>
      <c r="F344" s="47" t="s">
        <v>41</v>
      </c>
      <c r="G344" s="49" t="s">
        <v>34</v>
      </c>
      <c r="H344" s="49" t="s">
        <v>59</v>
      </c>
      <c r="I344" s="47" t="s">
        <v>212</v>
      </c>
      <c r="J344" s="63" t="s">
        <v>1646</v>
      </c>
      <c r="K344" s="47"/>
      <c r="L344" s="47"/>
      <c r="N344" s="47" t="s">
        <v>45</v>
      </c>
      <c r="O344" s="47"/>
      <c r="P344" s="47"/>
      <c r="Q344" s="47"/>
    </row>
    <row r="345" spans="1:17" ht="15" customHeight="1">
      <c r="A345" s="47" t="s">
        <v>621</v>
      </c>
      <c r="B345" s="47"/>
      <c r="C345" s="48">
        <v>32</v>
      </c>
      <c r="D345" s="48">
        <f t="shared" si="14"/>
        <v>86</v>
      </c>
      <c r="E345" s="47" t="s">
        <v>618</v>
      </c>
      <c r="F345" s="47" t="s">
        <v>33</v>
      </c>
      <c r="G345" s="49" t="s">
        <v>34</v>
      </c>
      <c r="H345" s="49" t="s">
        <v>42</v>
      </c>
      <c r="I345" s="47" t="s">
        <v>82</v>
      </c>
      <c r="K345" s="47"/>
      <c r="L345" s="47"/>
      <c r="N345" s="47" t="s">
        <v>45</v>
      </c>
      <c r="O345" s="47"/>
      <c r="P345" s="47"/>
      <c r="Q345" s="47"/>
    </row>
    <row r="346" spans="1:17" ht="15" customHeight="1">
      <c r="A346" s="47" t="s">
        <v>632</v>
      </c>
      <c r="B346" s="47"/>
      <c r="C346" s="48">
        <v>33</v>
      </c>
      <c r="D346" s="48">
        <f t="shared" si="14"/>
        <v>87</v>
      </c>
      <c r="E346" s="47" t="s">
        <v>14</v>
      </c>
      <c r="F346" s="47" t="s">
        <v>633</v>
      </c>
      <c r="G346" s="49" t="s">
        <v>34</v>
      </c>
      <c r="H346" s="49" t="s">
        <v>42</v>
      </c>
      <c r="I346" s="47" t="s">
        <v>634</v>
      </c>
      <c r="K346" s="47"/>
      <c r="L346" s="47"/>
      <c r="N346" s="47" t="s">
        <v>45</v>
      </c>
      <c r="O346" s="47"/>
      <c r="P346" s="47"/>
      <c r="Q346" s="47"/>
    </row>
    <row r="347" spans="1:17" ht="15" customHeight="1">
      <c r="A347" s="47" t="s">
        <v>688</v>
      </c>
      <c r="B347" s="47"/>
      <c r="C347" s="48">
        <v>35</v>
      </c>
      <c r="D347" s="48">
        <f t="shared" si="14"/>
        <v>89</v>
      </c>
      <c r="E347" s="47" t="s">
        <v>58</v>
      </c>
      <c r="F347" s="47" t="s">
        <v>23</v>
      </c>
      <c r="G347" s="49" t="s">
        <v>34</v>
      </c>
      <c r="H347" s="49" t="s">
        <v>42</v>
      </c>
      <c r="I347" s="47" t="s">
        <v>689</v>
      </c>
      <c r="J347" s="63" t="s">
        <v>1646</v>
      </c>
      <c r="K347" s="47"/>
      <c r="L347" s="47"/>
      <c r="N347" s="47" t="s">
        <v>45</v>
      </c>
      <c r="O347" s="47"/>
      <c r="P347" s="47"/>
      <c r="Q347" s="47"/>
    </row>
    <row r="348" spans="1:17" ht="15" customHeight="1">
      <c r="A348" s="47" t="s">
        <v>735</v>
      </c>
      <c r="B348" s="47"/>
      <c r="C348" s="48">
        <v>36</v>
      </c>
      <c r="D348" s="48">
        <f t="shared" si="14"/>
        <v>90</v>
      </c>
      <c r="E348" s="47" t="s">
        <v>40</v>
      </c>
      <c r="F348" s="47" t="s">
        <v>97</v>
      </c>
      <c r="G348" s="49" t="s">
        <v>34</v>
      </c>
      <c r="H348" s="49" t="s">
        <v>42</v>
      </c>
      <c r="I348" s="47" t="s">
        <v>82</v>
      </c>
      <c r="K348" s="47"/>
      <c r="L348" s="47"/>
      <c r="M348" s="46" t="s">
        <v>736</v>
      </c>
      <c r="N348" s="47" t="s">
        <v>45</v>
      </c>
      <c r="O348" s="47"/>
      <c r="P348" s="47"/>
      <c r="Q348" s="47"/>
    </row>
    <row r="349" spans="1:17" ht="15" customHeight="1">
      <c r="A349" s="47" t="s">
        <v>739</v>
      </c>
      <c r="B349" s="47"/>
      <c r="C349" s="48">
        <v>38</v>
      </c>
      <c r="D349" s="48">
        <f t="shared" si="14"/>
        <v>92</v>
      </c>
      <c r="E349" s="47" t="s">
        <v>40</v>
      </c>
      <c r="F349" s="47" t="s">
        <v>97</v>
      </c>
      <c r="G349" s="49" t="s">
        <v>34</v>
      </c>
      <c r="H349" s="49" t="s">
        <v>42</v>
      </c>
      <c r="I349" s="47" t="s">
        <v>740</v>
      </c>
      <c r="K349" s="47"/>
      <c r="L349" s="47"/>
      <c r="M349" s="46" t="s">
        <v>741</v>
      </c>
      <c r="N349" s="47" t="s">
        <v>45</v>
      </c>
      <c r="O349" s="47"/>
      <c r="P349" s="47"/>
      <c r="Q349" s="47"/>
    </row>
    <row r="350" spans="1:17" ht="15" customHeight="1">
      <c r="A350" s="47" t="s">
        <v>784</v>
      </c>
      <c r="B350" s="47"/>
      <c r="C350" s="48">
        <v>36</v>
      </c>
      <c r="D350" s="48">
        <f t="shared" si="14"/>
        <v>90</v>
      </c>
      <c r="E350" s="47" t="s">
        <v>40</v>
      </c>
      <c r="F350" s="47" t="s">
        <v>97</v>
      </c>
      <c r="G350" s="49" t="s">
        <v>34</v>
      </c>
      <c r="H350" s="49" t="s">
        <v>42</v>
      </c>
      <c r="I350" s="47" t="s">
        <v>628</v>
      </c>
      <c r="K350" s="47"/>
      <c r="L350" s="47"/>
      <c r="M350" s="46" t="s">
        <v>785</v>
      </c>
      <c r="N350" s="47" t="s">
        <v>45</v>
      </c>
      <c r="O350" s="47"/>
      <c r="P350" s="47"/>
      <c r="Q350" s="47"/>
    </row>
    <row r="351" spans="1:17" ht="15" customHeight="1">
      <c r="A351" s="47" t="s">
        <v>787</v>
      </c>
      <c r="B351" s="47"/>
      <c r="C351" s="48">
        <v>38</v>
      </c>
      <c r="D351" s="48">
        <f t="shared" si="14"/>
        <v>92</v>
      </c>
      <c r="E351" s="47" t="s">
        <v>40</v>
      </c>
      <c r="F351" s="47" t="s">
        <v>97</v>
      </c>
      <c r="G351" s="49" t="s">
        <v>34</v>
      </c>
      <c r="H351" s="49" t="s">
        <v>42</v>
      </c>
      <c r="I351" s="47" t="s">
        <v>788</v>
      </c>
      <c r="K351" s="47"/>
      <c r="L351" s="47"/>
      <c r="N351" s="47" t="s">
        <v>45</v>
      </c>
      <c r="O351" s="47"/>
      <c r="P351" s="47"/>
      <c r="Q351" s="47"/>
    </row>
    <row r="352" spans="1:17" ht="15" customHeight="1">
      <c r="A352" s="47" t="s">
        <v>796</v>
      </c>
      <c r="B352" s="47"/>
      <c r="C352" s="48">
        <v>36</v>
      </c>
      <c r="D352" s="48">
        <f t="shared" si="14"/>
        <v>90</v>
      </c>
      <c r="E352" s="47" t="s">
        <v>40</v>
      </c>
      <c r="F352" s="47" t="s">
        <v>97</v>
      </c>
      <c r="G352" s="49" t="s">
        <v>34</v>
      </c>
      <c r="H352" s="49" t="s">
        <v>269</v>
      </c>
      <c r="I352" s="47" t="s">
        <v>797</v>
      </c>
      <c r="K352" s="47"/>
      <c r="L352" s="47"/>
      <c r="N352" s="47" t="s">
        <v>45</v>
      </c>
      <c r="O352" s="47"/>
      <c r="P352" s="47"/>
      <c r="Q352" s="47"/>
    </row>
    <row r="353" spans="1:17" ht="15" customHeight="1">
      <c r="A353" s="47" t="s">
        <v>798</v>
      </c>
      <c r="B353" s="47"/>
      <c r="C353" s="48">
        <v>32</v>
      </c>
      <c r="D353" s="48">
        <f t="shared" si="14"/>
        <v>86</v>
      </c>
      <c r="E353" s="47" t="s">
        <v>14</v>
      </c>
      <c r="F353" s="47" t="s">
        <v>15</v>
      </c>
      <c r="G353" s="49" t="s">
        <v>34</v>
      </c>
      <c r="H353" s="49" t="s">
        <v>59</v>
      </c>
      <c r="I353" s="47" t="s">
        <v>212</v>
      </c>
      <c r="K353" s="47"/>
      <c r="L353" s="47"/>
      <c r="M353" s="46" t="s">
        <v>799</v>
      </c>
      <c r="N353" s="47" t="s">
        <v>45</v>
      </c>
      <c r="O353" s="47"/>
      <c r="P353" s="47"/>
      <c r="Q353" s="47"/>
    </row>
    <row r="354" spans="1:17" ht="15" customHeight="1">
      <c r="A354" s="47" t="s">
        <v>824</v>
      </c>
      <c r="B354" s="47"/>
      <c r="C354" s="48">
        <v>33</v>
      </c>
      <c r="D354" s="48">
        <f t="shared" si="14"/>
        <v>87</v>
      </c>
      <c r="E354" s="47" t="s">
        <v>40</v>
      </c>
      <c r="F354" s="47" t="s">
        <v>97</v>
      </c>
      <c r="G354" s="49" t="s">
        <v>34</v>
      </c>
      <c r="H354" s="49" t="s">
        <v>42</v>
      </c>
      <c r="I354" s="47" t="s">
        <v>825</v>
      </c>
      <c r="K354" s="47"/>
      <c r="L354" s="47"/>
      <c r="M354" s="46" t="s">
        <v>826</v>
      </c>
      <c r="N354" s="47" t="s">
        <v>45</v>
      </c>
      <c r="O354" s="47"/>
      <c r="P354" s="47"/>
      <c r="Q354" s="47"/>
    </row>
    <row r="355" spans="1:17" ht="15" customHeight="1">
      <c r="A355" s="47" t="s">
        <v>863</v>
      </c>
      <c r="B355" s="47"/>
      <c r="C355" s="48">
        <v>38</v>
      </c>
      <c r="D355" s="48">
        <f t="shared" si="14"/>
        <v>92</v>
      </c>
      <c r="E355" s="47" t="s">
        <v>58</v>
      </c>
      <c r="F355" s="47" t="s">
        <v>23</v>
      </c>
      <c r="G355" s="49" t="s">
        <v>34</v>
      </c>
      <c r="H355" s="49" t="s">
        <v>59</v>
      </c>
      <c r="I355" s="47" t="s">
        <v>212</v>
      </c>
      <c r="J355" s="63" t="s">
        <v>1646</v>
      </c>
      <c r="K355" s="47"/>
      <c r="L355" s="47"/>
      <c r="N355" s="47" t="s">
        <v>45</v>
      </c>
      <c r="O355" s="47"/>
      <c r="P355" s="47"/>
      <c r="Q355" s="47"/>
    </row>
    <row r="356" spans="1:17" ht="15" customHeight="1">
      <c r="A356" s="47" t="s">
        <v>888</v>
      </c>
      <c r="B356" s="47"/>
      <c r="C356" s="48">
        <v>32</v>
      </c>
      <c r="D356" s="48">
        <f t="shared" si="14"/>
        <v>86</v>
      </c>
      <c r="E356" s="47" t="s">
        <v>14</v>
      </c>
      <c r="F356" s="50" t="s">
        <v>28</v>
      </c>
      <c r="G356" s="49" t="s">
        <v>34</v>
      </c>
      <c r="H356" s="49" t="s">
        <v>42</v>
      </c>
      <c r="I356" s="50" t="s">
        <v>889</v>
      </c>
      <c r="K356" s="47"/>
      <c r="L356" s="47"/>
      <c r="N356" s="47" t="s">
        <v>45</v>
      </c>
      <c r="O356" s="47"/>
      <c r="P356" s="47"/>
      <c r="Q356" s="47"/>
    </row>
    <row r="357" spans="1:17" ht="15" customHeight="1">
      <c r="A357" s="50" t="s">
        <v>72</v>
      </c>
      <c r="B357" s="50"/>
      <c r="C357" s="48">
        <v>40</v>
      </c>
      <c r="D357" s="48">
        <f t="shared" si="14"/>
        <v>94</v>
      </c>
      <c r="E357" s="47" t="s">
        <v>14</v>
      </c>
      <c r="F357" s="50" t="s">
        <v>28</v>
      </c>
      <c r="G357" s="51" t="s">
        <v>73</v>
      </c>
      <c r="H357" s="51" t="s">
        <v>74</v>
      </c>
      <c r="I357" s="47" t="s">
        <v>75</v>
      </c>
      <c r="K357" s="47"/>
      <c r="L357" s="47"/>
      <c r="N357" s="47" t="s">
        <v>76</v>
      </c>
      <c r="O357" s="50"/>
      <c r="P357" s="47"/>
      <c r="Q357" s="47"/>
    </row>
    <row r="358" spans="1:17" ht="15" customHeight="1">
      <c r="A358" s="50" t="s">
        <v>90</v>
      </c>
      <c r="B358" s="50"/>
      <c r="C358" s="52">
        <v>43</v>
      </c>
      <c r="D358" s="48">
        <f t="shared" si="14"/>
        <v>97</v>
      </c>
      <c r="E358" s="47" t="s">
        <v>14</v>
      </c>
      <c r="F358" s="47" t="s">
        <v>33</v>
      </c>
      <c r="G358" s="51" t="s">
        <v>73</v>
      </c>
      <c r="H358" s="51" t="s">
        <v>91</v>
      </c>
      <c r="I358" s="47" t="s">
        <v>92</v>
      </c>
      <c r="K358" s="47"/>
      <c r="L358" s="47"/>
      <c r="M358" s="46" t="s">
        <v>93</v>
      </c>
      <c r="N358" s="47" t="s">
        <v>76</v>
      </c>
      <c r="O358" s="50"/>
      <c r="P358" s="47"/>
      <c r="Q358" s="47"/>
    </row>
    <row r="359" spans="1:17" ht="15" customHeight="1">
      <c r="A359" s="50" t="s">
        <v>109</v>
      </c>
      <c r="B359" s="50"/>
      <c r="C359" s="52" t="s">
        <v>110</v>
      </c>
      <c r="D359" s="52" t="s">
        <v>110</v>
      </c>
      <c r="E359" s="47" t="s">
        <v>14</v>
      </c>
      <c r="F359" s="47" t="s">
        <v>15</v>
      </c>
      <c r="G359" s="51" t="s">
        <v>73</v>
      </c>
      <c r="H359" s="51" t="s">
        <v>74</v>
      </c>
      <c r="I359" s="50" t="s">
        <v>111</v>
      </c>
      <c r="J359" s="66"/>
      <c r="K359" s="50"/>
      <c r="L359" s="50" t="s">
        <v>112</v>
      </c>
      <c r="M359" s="46" t="s">
        <v>113</v>
      </c>
      <c r="N359" s="50" t="s">
        <v>76</v>
      </c>
      <c r="O359" s="50"/>
      <c r="P359" s="50"/>
      <c r="Q359" s="47"/>
    </row>
    <row r="360" spans="1:17" ht="15" customHeight="1">
      <c r="A360" s="50" t="s">
        <v>125</v>
      </c>
      <c r="B360" s="47"/>
      <c r="C360" s="52">
        <v>40</v>
      </c>
      <c r="D360" s="48">
        <f t="shared" ref="D360:D383" si="15">IF(($F$451+C360)&lt;100, $F$451+C360, 100)</f>
        <v>94</v>
      </c>
      <c r="E360" s="47" t="s">
        <v>40</v>
      </c>
      <c r="F360" s="47" t="s">
        <v>126</v>
      </c>
      <c r="G360" s="51" t="s">
        <v>73</v>
      </c>
      <c r="H360" s="51" t="s">
        <v>127</v>
      </c>
      <c r="I360" s="47" t="s">
        <v>128</v>
      </c>
      <c r="K360" s="47"/>
      <c r="L360" s="47"/>
      <c r="M360" s="46" t="s">
        <v>129</v>
      </c>
      <c r="N360" s="47" t="s">
        <v>76</v>
      </c>
      <c r="O360" s="47"/>
      <c r="P360" s="47"/>
      <c r="Q360" s="47"/>
    </row>
    <row r="361" spans="1:17" ht="15" customHeight="1">
      <c r="A361" s="50" t="s">
        <v>132</v>
      </c>
      <c r="B361" s="50"/>
      <c r="C361" s="52">
        <v>40</v>
      </c>
      <c r="D361" s="48">
        <f t="shared" si="15"/>
        <v>94</v>
      </c>
      <c r="E361" s="47" t="s">
        <v>40</v>
      </c>
      <c r="F361" s="47" t="s">
        <v>126</v>
      </c>
      <c r="G361" s="51" t="s">
        <v>73</v>
      </c>
      <c r="H361" s="51" t="s">
        <v>133</v>
      </c>
      <c r="I361" s="47" t="s">
        <v>134</v>
      </c>
      <c r="K361" s="47"/>
      <c r="L361" s="47"/>
      <c r="M361" s="46" t="s">
        <v>135</v>
      </c>
      <c r="N361" s="47" t="s">
        <v>76</v>
      </c>
      <c r="O361" s="50"/>
      <c r="P361" s="47"/>
      <c r="Q361" s="47"/>
    </row>
    <row r="362" spans="1:17" ht="15" customHeight="1">
      <c r="A362" s="50" t="s">
        <v>142</v>
      </c>
      <c r="B362" s="50"/>
      <c r="C362" s="48">
        <v>49</v>
      </c>
      <c r="D362" s="48">
        <f t="shared" si="15"/>
        <v>100</v>
      </c>
      <c r="E362" s="47" t="s">
        <v>58</v>
      </c>
      <c r="F362" s="47" t="s">
        <v>143</v>
      </c>
      <c r="G362" s="51" t="s">
        <v>73</v>
      </c>
      <c r="H362" s="51" t="s">
        <v>74</v>
      </c>
      <c r="I362" s="50" t="s">
        <v>144</v>
      </c>
      <c r="J362" s="63" t="s">
        <v>1646</v>
      </c>
      <c r="K362" s="47"/>
      <c r="L362" s="47"/>
      <c r="N362" s="47" t="s">
        <v>76</v>
      </c>
      <c r="O362" s="50"/>
      <c r="P362" s="47"/>
      <c r="Q362" s="47"/>
    </row>
    <row r="363" spans="1:17" ht="15" customHeight="1">
      <c r="A363" s="50" t="s">
        <v>148</v>
      </c>
      <c r="B363" s="47"/>
      <c r="C363" s="48">
        <v>47</v>
      </c>
      <c r="D363" s="48">
        <f t="shared" si="15"/>
        <v>100</v>
      </c>
      <c r="E363" s="47" t="s">
        <v>58</v>
      </c>
      <c r="F363" s="47" t="s">
        <v>149</v>
      </c>
      <c r="G363" s="51" t="s">
        <v>73</v>
      </c>
      <c r="H363" s="51" t="s">
        <v>150</v>
      </c>
      <c r="I363" s="47" t="s">
        <v>25</v>
      </c>
      <c r="J363" s="63" t="s">
        <v>1646</v>
      </c>
      <c r="K363" s="47"/>
      <c r="L363" s="47" t="s">
        <v>61</v>
      </c>
      <c r="M363" s="46" t="s">
        <v>151</v>
      </c>
      <c r="N363" s="47" t="s">
        <v>76</v>
      </c>
      <c r="O363" s="47"/>
      <c r="P363" s="47"/>
      <c r="Q363" s="47"/>
    </row>
    <row r="364" spans="1:17" ht="15" customHeight="1">
      <c r="A364" s="47" t="s">
        <v>152</v>
      </c>
      <c r="B364" s="50"/>
      <c r="C364" s="48">
        <v>40</v>
      </c>
      <c r="D364" s="48">
        <f t="shared" si="15"/>
        <v>94</v>
      </c>
      <c r="E364" s="47" t="s">
        <v>14</v>
      </c>
      <c r="F364" s="47" t="s">
        <v>33</v>
      </c>
      <c r="G364" s="51" t="s">
        <v>73</v>
      </c>
      <c r="H364" s="51" t="s">
        <v>24</v>
      </c>
      <c r="I364" s="47" t="s">
        <v>153</v>
      </c>
      <c r="K364" s="47"/>
      <c r="L364" s="47"/>
      <c r="N364" s="47" t="s">
        <v>76</v>
      </c>
      <c r="O364" s="50"/>
      <c r="P364" s="47"/>
      <c r="Q364" s="47"/>
    </row>
    <row r="365" spans="1:17" ht="15" customHeight="1">
      <c r="A365" s="50" t="s">
        <v>154</v>
      </c>
      <c r="B365" s="50"/>
      <c r="C365" s="48">
        <v>37</v>
      </c>
      <c r="D365" s="48">
        <f t="shared" si="15"/>
        <v>91</v>
      </c>
      <c r="E365" s="47" t="s">
        <v>14</v>
      </c>
      <c r="F365" s="47" t="s">
        <v>15</v>
      </c>
      <c r="G365" s="51" t="s">
        <v>73</v>
      </c>
      <c r="H365" s="51" t="s">
        <v>74</v>
      </c>
      <c r="I365" s="49" t="s">
        <v>155</v>
      </c>
      <c r="K365" s="47"/>
      <c r="L365" s="50"/>
      <c r="M365" s="46" t="s">
        <v>156</v>
      </c>
      <c r="N365" s="47" t="s">
        <v>76</v>
      </c>
      <c r="O365" s="50"/>
      <c r="P365" s="47"/>
      <c r="Q365" s="47"/>
    </row>
    <row r="366" spans="1:17" ht="15" customHeight="1">
      <c r="A366" s="50" t="s">
        <v>157</v>
      </c>
      <c r="B366" s="50"/>
      <c r="C366" s="48">
        <v>37</v>
      </c>
      <c r="D366" s="48">
        <f t="shared" si="15"/>
        <v>91</v>
      </c>
      <c r="E366" s="47" t="s">
        <v>14</v>
      </c>
      <c r="F366" s="47" t="s">
        <v>15</v>
      </c>
      <c r="G366" s="51" t="s">
        <v>73</v>
      </c>
      <c r="H366" s="51" t="s">
        <v>74</v>
      </c>
      <c r="I366" s="47" t="s">
        <v>158</v>
      </c>
      <c r="K366" s="47"/>
      <c r="L366" s="50"/>
      <c r="M366" s="46" t="s">
        <v>159</v>
      </c>
      <c r="N366" s="47" t="s">
        <v>76</v>
      </c>
      <c r="O366" s="50"/>
      <c r="P366" s="47"/>
      <c r="Q366" s="47"/>
    </row>
    <row r="367" spans="1:17" ht="15" customHeight="1">
      <c r="A367" s="50" t="s">
        <v>160</v>
      </c>
      <c r="B367" s="47"/>
      <c r="C367" s="48">
        <v>37</v>
      </c>
      <c r="D367" s="48">
        <f t="shared" si="15"/>
        <v>91</v>
      </c>
      <c r="E367" s="47" t="s">
        <v>14</v>
      </c>
      <c r="F367" s="47" t="s">
        <v>15</v>
      </c>
      <c r="G367" s="51" t="s">
        <v>73</v>
      </c>
      <c r="H367" s="51" t="s">
        <v>74</v>
      </c>
      <c r="I367" s="47" t="s">
        <v>75</v>
      </c>
      <c r="K367" s="47"/>
      <c r="L367" s="50"/>
      <c r="M367" s="46" t="s">
        <v>161</v>
      </c>
      <c r="N367" s="47" t="s">
        <v>76</v>
      </c>
      <c r="O367" s="47"/>
      <c r="P367" s="47"/>
      <c r="Q367" s="47"/>
    </row>
    <row r="368" spans="1:17" ht="15" customHeight="1">
      <c r="A368" s="50" t="s">
        <v>162</v>
      </c>
      <c r="B368" s="50"/>
      <c r="C368" s="48">
        <v>37</v>
      </c>
      <c r="D368" s="48">
        <f t="shared" si="15"/>
        <v>91</v>
      </c>
      <c r="E368" s="47" t="s">
        <v>14</v>
      </c>
      <c r="F368" s="47" t="s">
        <v>15</v>
      </c>
      <c r="G368" s="51" t="s">
        <v>73</v>
      </c>
      <c r="H368" s="51" t="s">
        <v>133</v>
      </c>
      <c r="I368" s="49" t="s">
        <v>163</v>
      </c>
      <c r="K368" s="47"/>
      <c r="L368" s="50"/>
      <c r="M368" s="46" t="s">
        <v>164</v>
      </c>
      <c r="N368" s="47" t="s">
        <v>76</v>
      </c>
      <c r="O368" s="50"/>
      <c r="P368" s="47"/>
      <c r="Q368" s="47"/>
    </row>
    <row r="369" spans="1:17" ht="15" customHeight="1">
      <c r="A369" s="50" t="s">
        <v>165</v>
      </c>
      <c r="B369" s="50"/>
      <c r="C369" s="48">
        <v>37</v>
      </c>
      <c r="D369" s="48">
        <f t="shared" si="15"/>
        <v>91</v>
      </c>
      <c r="E369" s="47" t="s">
        <v>14</v>
      </c>
      <c r="F369" s="47" t="s">
        <v>15</v>
      </c>
      <c r="G369" s="51" t="s">
        <v>73</v>
      </c>
      <c r="H369" s="51" t="s">
        <v>74</v>
      </c>
      <c r="I369" s="49" t="s">
        <v>166</v>
      </c>
      <c r="K369" s="47"/>
      <c r="L369" s="50"/>
      <c r="M369" s="46" t="s">
        <v>167</v>
      </c>
      <c r="N369" s="47" t="s">
        <v>76</v>
      </c>
      <c r="O369" s="50"/>
      <c r="P369" s="47"/>
      <c r="Q369" s="47"/>
    </row>
    <row r="370" spans="1:17" ht="15" customHeight="1">
      <c r="A370" s="47" t="s">
        <v>177</v>
      </c>
      <c r="B370" s="47"/>
      <c r="C370" s="48">
        <v>36</v>
      </c>
      <c r="D370" s="48">
        <f t="shared" si="15"/>
        <v>90</v>
      </c>
      <c r="E370" s="47" t="s">
        <v>58</v>
      </c>
      <c r="F370" s="47" t="s">
        <v>23</v>
      </c>
      <c r="G370" s="51" t="s">
        <v>73</v>
      </c>
      <c r="H370" s="51" t="s">
        <v>91</v>
      </c>
      <c r="I370" s="47" t="s">
        <v>178</v>
      </c>
      <c r="J370" s="63" t="s">
        <v>1646</v>
      </c>
      <c r="K370" s="47"/>
      <c r="L370" s="47"/>
      <c r="N370" s="47" t="s">
        <v>76</v>
      </c>
      <c r="O370" s="47"/>
      <c r="P370" s="47"/>
      <c r="Q370" s="47"/>
    </row>
    <row r="371" spans="1:17" ht="15" customHeight="1">
      <c r="A371" s="47" t="s">
        <v>179</v>
      </c>
      <c r="B371" s="47"/>
      <c r="C371" s="48">
        <v>47</v>
      </c>
      <c r="D371" s="48">
        <f t="shared" si="15"/>
        <v>100</v>
      </c>
      <c r="E371" s="47" t="s">
        <v>58</v>
      </c>
      <c r="F371" s="47" t="s">
        <v>149</v>
      </c>
      <c r="G371" s="51" t="s">
        <v>73</v>
      </c>
      <c r="H371" s="51" t="s">
        <v>74</v>
      </c>
      <c r="I371" s="50" t="s">
        <v>111</v>
      </c>
      <c r="J371" s="63" t="s">
        <v>1646</v>
      </c>
      <c r="K371" s="47"/>
      <c r="L371" s="47" t="s">
        <v>61</v>
      </c>
      <c r="M371" s="46" t="s">
        <v>180</v>
      </c>
      <c r="N371" s="47" t="s">
        <v>76</v>
      </c>
      <c r="O371" s="47"/>
      <c r="P371" s="47"/>
      <c r="Q371" s="47"/>
    </row>
    <row r="372" spans="1:17" ht="15" customHeight="1">
      <c r="A372" s="47" t="s">
        <v>195</v>
      </c>
      <c r="B372" s="47"/>
      <c r="C372" s="48">
        <v>49</v>
      </c>
      <c r="D372" s="48">
        <f t="shared" si="15"/>
        <v>100</v>
      </c>
      <c r="E372" s="47" t="s">
        <v>58</v>
      </c>
      <c r="F372" s="47" t="s">
        <v>196</v>
      </c>
      <c r="G372" s="51" t="s">
        <v>73</v>
      </c>
      <c r="H372" s="51" t="s">
        <v>127</v>
      </c>
      <c r="I372" s="47" t="s">
        <v>128</v>
      </c>
      <c r="J372" s="63" t="s">
        <v>1646</v>
      </c>
      <c r="K372" s="47"/>
      <c r="L372" s="47" t="s">
        <v>61</v>
      </c>
      <c r="M372" s="46" t="s">
        <v>197</v>
      </c>
      <c r="N372" s="47" t="s">
        <v>76</v>
      </c>
      <c r="O372" s="47"/>
      <c r="P372" s="47"/>
      <c r="Q372" s="47"/>
    </row>
    <row r="373" spans="1:17" ht="15" customHeight="1">
      <c r="A373" s="47" t="s">
        <v>198</v>
      </c>
      <c r="B373" s="50"/>
      <c r="C373" s="52">
        <v>43</v>
      </c>
      <c r="D373" s="48">
        <f t="shared" si="15"/>
        <v>97</v>
      </c>
      <c r="E373" s="47" t="s">
        <v>40</v>
      </c>
      <c r="F373" s="47" t="s">
        <v>126</v>
      </c>
      <c r="G373" s="51" t="s">
        <v>73</v>
      </c>
      <c r="H373" s="51" t="s">
        <v>91</v>
      </c>
      <c r="I373" s="47" t="s">
        <v>199</v>
      </c>
      <c r="K373" s="47"/>
      <c r="L373" s="47"/>
      <c r="N373" s="47" t="s">
        <v>76</v>
      </c>
      <c r="O373" s="50"/>
      <c r="P373" s="47"/>
      <c r="Q373" s="47"/>
    </row>
    <row r="374" spans="1:17" ht="15" customHeight="1">
      <c r="A374" s="47" t="s">
        <v>202</v>
      </c>
      <c r="B374" s="50"/>
      <c r="C374" s="48">
        <v>47</v>
      </c>
      <c r="D374" s="48">
        <f t="shared" si="15"/>
        <v>100</v>
      </c>
      <c r="E374" s="47" t="s">
        <v>58</v>
      </c>
      <c r="F374" s="50" t="s">
        <v>203</v>
      </c>
      <c r="G374" s="51" t="s">
        <v>73</v>
      </c>
      <c r="H374" s="51" t="s">
        <v>74</v>
      </c>
      <c r="I374" s="50" t="s">
        <v>111</v>
      </c>
      <c r="J374" s="63" t="s">
        <v>1646</v>
      </c>
      <c r="K374" s="47"/>
      <c r="L374" s="47"/>
      <c r="N374" s="47" t="s">
        <v>76</v>
      </c>
      <c r="O374" s="50"/>
      <c r="P374" s="47"/>
      <c r="Q374" s="47"/>
    </row>
    <row r="375" spans="1:17" ht="15" customHeight="1">
      <c r="A375" s="47" t="s">
        <v>222</v>
      </c>
      <c r="B375" s="50"/>
      <c r="C375" s="52">
        <v>37</v>
      </c>
      <c r="D375" s="48">
        <f t="shared" si="15"/>
        <v>91</v>
      </c>
      <c r="E375" s="47" t="s">
        <v>40</v>
      </c>
      <c r="F375" s="47" t="s">
        <v>126</v>
      </c>
      <c r="G375" s="51" t="s">
        <v>73</v>
      </c>
      <c r="H375" s="51" t="s">
        <v>133</v>
      </c>
      <c r="I375" s="47" t="s">
        <v>223</v>
      </c>
      <c r="K375" s="47"/>
      <c r="L375" s="47"/>
      <c r="M375" s="46" t="s">
        <v>224</v>
      </c>
      <c r="N375" s="47" t="s">
        <v>76</v>
      </c>
      <c r="O375" s="50"/>
      <c r="P375" s="47"/>
      <c r="Q375" s="47"/>
    </row>
    <row r="376" spans="1:17" ht="15" customHeight="1">
      <c r="A376" s="53" t="s">
        <v>227</v>
      </c>
      <c r="B376" s="50"/>
      <c r="C376" s="48">
        <v>37</v>
      </c>
      <c r="D376" s="48">
        <f t="shared" si="15"/>
        <v>91</v>
      </c>
      <c r="E376" s="47" t="s">
        <v>27</v>
      </c>
      <c r="F376" s="50" t="s">
        <v>28</v>
      </c>
      <c r="G376" s="51" t="s">
        <v>73</v>
      </c>
      <c r="H376" s="51" t="s">
        <v>228</v>
      </c>
      <c r="I376" s="47" t="s">
        <v>229</v>
      </c>
      <c r="K376" s="47"/>
      <c r="L376" s="47"/>
      <c r="N376" s="47" t="s">
        <v>76</v>
      </c>
      <c r="O376" s="50"/>
      <c r="P376" s="47"/>
      <c r="Q376" s="47"/>
    </row>
    <row r="377" spans="1:17" ht="15" customHeight="1">
      <c r="A377" s="53" t="s">
        <v>230</v>
      </c>
      <c r="B377" s="50"/>
      <c r="C377" s="48">
        <v>38</v>
      </c>
      <c r="D377" s="48">
        <f t="shared" si="15"/>
        <v>92</v>
      </c>
      <c r="E377" s="47" t="s">
        <v>27</v>
      </c>
      <c r="F377" s="50" t="s">
        <v>28</v>
      </c>
      <c r="G377" s="51" t="s">
        <v>73</v>
      </c>
      <c r="H377" s="51" t="s">
        <v>228</v>
      </c>
      <c r="I377" s="47" t="s">
        <v>231</v>
      </c>
      <c r="K377" s="47"/>
      <c r="L377" s="47"/>
      <c r="N377" s="47" t="s">
        <v>76</v>
      </c>
      <c r="O377" s="50"/>
      <c r="P377" s="47"/>
      <c r="Q377" s="47"/>
    </row>
    <row r="378" spans="1:17" ht="15" customHeight="1">
      <c r="A378" s="53" t="s">
        <v>237</v>
      </c>
      <c r="B378" s="50"/>
      <c r="C378" s="48">
        <v>44</v>
      </c>
      <c r="D378" s="48">
        <f t="shared" si="15"/>
        <v>98</v>
      </c>
      <c r="E378" s="47" t="s">
        <v>27</v>
      </c>
      <c r="F378" s="47" t="s">
        <v>33</v>
      </c>
      <c r="G378" s="51" t="s">
        <v>73</v>
      </c>
      <c r="H378" s="51" t="s">
        <v>228</v>
      </c>
      <c r="I378" s="47" t="s">
        <v>223</v>
      </c>
      <c r="K378" s="47"/>
      <c r="L378" s="47"/>
      <c r="M378" s="46" t="s">
        <v>238</v>
      </c>
      <c r="N378" s="47" t="s">
        <v>76</v>
      </c>
      <c r="O378" s="50"/>
      <c r="P378" s="47"/>
      <c r="Q378" s="47"/>
    </row>
    <row r="379" spans="1:17" ht="15" customHeight="1">
      <c r="A379" s="53" t="s">
        <v>239</v>
      </c>
      <c r="B379" s="50"/>
      <c r="C379" s="52">
        <v>45</v>
      </c>
      <c r="D379" s="48">
        <f t="shared" si="15"/>
        <v>99</v>
      </c>
      <c r="E379" s="47" t="s">
        <v>27</v>
      </c>
      <c r="F379" s="47" t="s">
        <v>33</v>
      </c>
      <c r="G379" s="51" t="s">
        <v>73</v>
      </c>
      <c r="H379" s="51" t="s">
        <v>91</v>
      </c>
      <c r="I379" s="47" t="s">
        <v>240</v>
      </c>
      <c r="K379" s="47"/>
      <c r="L379" s="47"/>
      <c r="M379" s="46" t="s">
        <v>241</v>
      </c>
      <c r="N379" s="47" t="s">
        <v>76</v>
      </c>
      <c r="O379" s="50"/>
      <c r="P379" s="47"/>
      <c r="Q379" s="47"/>
    </row>
    <row r="380" spans="1:17" ht="15" customHeight="1">
      <c r="A380" s="53" t="s">
        <v>283</v>
      </c>
      <c r="B380" s="50"/>
      <c r="C380" s="52">
        <v>48</v>
      </c>
      <c r="D380" s="48">
        <f t="shared" si="15"/>
        <v>100</v>
      </c>
      <c r="E380" s="47" t="s">
        <v>27</v>
      </c>
      <c r="F380" s="50" t="s">
        <v>28</v>
      </c>
      <c r="G380" s="51" t="s">
        <v>73</v>
      </c>
      <c r="H380" s="51" t="s">
        <v>228</v>
      </c>
      <c r="I380" s="47" t="s">
        <v>231</v>
      </c>
      <c r="K380" s="47"/>
      <c r="L380" s="47"/>
      <c r="N380" s="47" t="s">
        <v>76</v>
      </c>
      <c r="O380" s="50"/>
      <c r="P380" s="47"/>
      <c r="Q380" s="47"/>
    </row>
    <row r="381" spans="1:17" ht="15" customHeight="1">
      <c r="A381" s="47" t="s">
        <v>313</v>
      </c>
      <c r="B381" s="50"/>
      <c r="C381" s="52">
        <v>37</v>
      </c>
      <c r="D381" s="48">
        <f t="shared" si="15"/>
        <v>91</v>
      </c>
      <c r="E381" s="47" t="s">
        <v>40</v>
      </c>
      <c r="F381" s="47" t="s">
        <v>126</v>
      </c>
      <c r="G381" s="51" t="s">
        <v>73</v>
      </c>
      <c r="H381" s="51" t="s">
        <v>74</v>
      </c>
      <c r="I381" s="49" t="s">
        <v>166</v>
      </c>
      <c r="K381" s="47"/>
      <c r="L381" s="47"/>
      <c r="M381" s="46" t="s">
        <v>314</v>
      </c>
      <c r="N381" s="47" t="s">
        <v>76</v>
      </c>
      <c r="O381" s="50"/>
      <c r="P381" s="47"/>
      <c r="Q381" s="47"/>
    </row>
    <row r="382" spans="1:17" ht="15" customHeight="1">
      <c r="A382" s="47" t="s">
        <v>317</v>
      </c>
      <c r="B382" s="47"/>
      <c r="C382" s="52">
        <v>47</v>
      </c>
      <c r="D382" s="48">
        <f t="shared" si="15"/>
        <v>100</v>
      </c>
      <c r="E382" s="47" t="s">
        <v>14</v>
      </c>
      <c r="F382" s="50" t="s">
        <v>28</v>
      </c>
      <c r="G382" s="51" t="s">
        <v>73</v>
      </c>
      <c r="H382" s="51" t="s">
        <v>150</v>
      </c>
      <c r="I382" s="47" t="s">
        <v>25</v>
      </c>
      <c r="K382" s="47"/>
      <c r="L382" s="47"/>
      <c r="M382" s="46" t="s">
        <v>318</v>
      </c>
      <c r="N382" s="47" t="s">
        <v>76</v>
      </c>
      <c r="O382" s="47"/>
      <c r="P382" s="47"/>
      <c r="Q382" s="47"/>
    </row>
    <row r="383" spans="1:17" ht="15" customHeight="1">
      <c r="A383" s="47" t="s">
        <v>520</v>
      </c>
      <c r="B383" s="47"/>
      <c r="C383" s="52">
        <v>34</v>
      </c>
      <c r="D383" s="48">
        <f t="shared" si="15"/>
        <v>88</v>
      </c>
      <c r="E383" s="47" t="s">
        <v>58</v>
      </c>
      <c r="F383" s="50" t="s">
        <v>28</v>
      </c>
      <c r="G383" s="49" t="s">
        <v>29</v>
      </c>
      <c r="H383" s="51" t="s">
        <v>24</v>
      </c>
      <c r="I383" s="47" t="s">
        <v>521</v>
      </c>
      <c r="J383" s="63" t="s">
        <v>1646</v>
      </c>
      <c r="K383" s="47"/>
      <c r="L383" s="47"/>
      <c r="N383" s="47" t="s">
        <v>76</v>
      </c>
      <c r="O383" s="47">
        <v>185</v>
      </c>
      <c r="P383" s="47"/>
      <c r="Q383" s="47"/>
    </row>
    <row r="384" spans="1:17" ht="15" customHeight="1">
      <c r="A384" s="54" t="s">
        <v>348</v>
      </c>
      <c r="B384" s="50"/>
      <c r="C384" s="48" t="s">
        <v>22</v>
      </c>
      <c r="D384" s="48" t="s">
        <v>22</v>
      </c>
      <c r="E384" s="47" t="s">
        <v>332</v>
      </c>
      <c r="F384" s="47" t="s">
        <v>15</v>
      </c>
      <c r="G384" s="51" t="s">
        <v>73</v>
      </c>
      <c r="H384" s="51" t="s">
        <v>91</v>
      </c>
      <c r="I384" s="47" t="s">
        <v>349</v>
      </c>
      <c r="K384" s="47"/>
      <c r="L384" s="47" t="s">
        <v>67</v>
      </c>
      <c r="M384" s="46" t="s">
        <v>350</v>
      </c>
      <c r="N384" s="47" t="s">
        <v>76</v>
      </c>
      <c r="O384" s="50"/>
      <c r="P384" s="47"/>
      <c r="Q384" s="47"/>
    </row>
    <row r="385" spans="1:17" ht="15" customHeight="1">
      <c r="A385" s="54" t="s">
        <v>372</v>
      </c>
      <c r="B385" s="47"/>
      <c r="C385" s="48" t="s">
        <v>22</v>
      </c>
      <c r="D385" s="48" t="s">
        <v>22</v>
      </c>
      <c r="E385" s="47" t="s">
        <v>332</v>
      </c>
      <c r="F385" s="47" t="s">
        <v>15</v>
      </c>
      <c r="G385" s="51" t="s">
        <v>73</v>
      </c>
      <c r="H385" s="51" t="s">
        <v>91</v>
      </c>
      <c r="I385" s="47" t="s">
        <v>373</v>
      </c>
      <c r="K385" s="47"/>
      <c r="L385" s="47" t="s">
        <v>67</v>
      </c>
      <c r="M385" s="46" t="s">
        <v>374</v>
      </c>
      <c r="N385" s="47" t="s">
        <v>76</v>
      </c>
      <c r="O385" s="47"/>
      <c r="P385" s="47"/>
      <c r="Q385" s="47"/>
    </row>
    <row r="386" spans="1:17" ht="15" customHeight="1">
      <c r="A386" s="56" t="s">
        <v>1588</v>
      </c>
      <c r="B386" s="47"/>
      <c r="C386" s="48" t="s">
        <v>22</v>
      </c>
      <c r="D386" s="48" t="s">
        <v>22</v>
      </c>
      <c r="E386" s="47" t="s">
        <v>332</v>
      </c>
      <c r="F386" s="47" t="s">
        <v>15</v>
      </c>
      <c r="G386" s="51" t="s">
        <v>73</v>
      </c>
      <c r="H386" s="51" t="s">
        <v>91</v>
      </c>
      <c r="I386" s="47" t="s">
        <v>178</v>
      </c>
      <c r="K386" s="47"/>
      <c r="L386" s="47" t="s">
        <v>67</v>
      </c>
      <c r="M386" s="47" t="s">
        <v>1590</v>
      </c>
      <c r="N386" s="47" t="s">
        <v>76</v>
      </c>
      <c r="O386" s="47"/>
      <c r="P386" s="47"/>
      <c r="Q386" s="47"/>
    </row>
    <row r="387" spans="1:17" ht="15" customHeight="1">
      <c r="A387" s="56" t="s">
        <v>1592</v>
      </c>
      <c r="B387" s="47"/>
      <c r="C387" s="48" t="s">
        <v>22</v>
      </c>
      <c r="D387" s="48" t="s">
        <v>22</v>
      </c>
      <c r="E387" s="47" t="s">
        <v>332</v>
      </c>
      <c r="F387" s="47" t="s">
        <v>15</v>
      </c>
      <c r="G387" s="51" t="s">
        <v>34</v>
      </c>
      <c r="H387" s="46" t="s">
        <v>35</v>
      </c>
      <c r="I387" s="51" t="s">
        <v>78</v>
      </c>
      <c r="K387" s="47"/>
      <c r="L387" s="50" t="s">
        <v>61</v>
      </c>
      <c r="M387" s="47" t="s">
        <v>1593</v>
      </c>
      <c r="N387" s="47" t="s">
        <v>76</v>
      </c>
      <c r="O387" s="47"/>
      <c r="P387" s="47"/>
      <c r="Q387" s="47"/>
    </row>
    <row r="388" spans="1:17" ht="15" customHeight="1">
      <c r="A388" s="54" t="s">
        <v>386</v>
      </c>
      <c r="B388" s="47"/>
      <c r="C388" s="48" t="s">
        <v>22</v>
      </c>
      <c r="D388" s="48" t="s">
        <v>22</v>
      </c>
      <c r="E388" s="47" t="s">
        <v>332</v>
      </c>
      <c r="F388" s="47" t="s">
        <v>15</v>
      </c>
      <c r="G388" s="49" t="s">
        <v>73</v>
      </c>
      <c r="H388" s="49" t="s">
        <v>91</v>
      </c>
      <c r="I388" s="47" t="s">
        <v>178</v>
      </c>
      <c r="K388" s="47"/>
      <c r="L388" s="47" t="s">
        <v>61</v>
      </c>
      <c r="M388" s="46" t="s">
        <v>387</v>
      </c>
      <c r="N388" s="47" t="s">
        <v>76</v>
      </c>
      <c r="O388" s="47"/>
      <c r="P388" s="47"/>
      <c r="Q388" s="47"/>
    </row>
    <row r="389" spans="1:17" ht="15" customHeight="1">
      <c r="A389" s="47" t="s">
        <v>425</v>
      </c>
      <c r="B389" s="50"/>
      <c r="C389" s="52">
        <v>40</v>
      </c>
      <c r="D389" s="48">
        <f>IF(($F$451+C389)&lt;100, $F$451+C389, 100)</f>
        <v>94</v>
      </c>
      <c r="E389" s="47" t="s">
        <v>14</v>
      </c>
      <c r="F389" s="47" t="s">
        <v>33</v>
      </c>
      <c r="G389" s="51" t="s">
        <v>73</v>
      </c>
      <c r="H389" s="51" t="s">
        <v>127</v>
      </c>
      <c r="I389" s="47" t="s">
        <v>426</v>
      </c>
      <c r="K389" s="47"/>
      <c r="L389" s="47"/>
      <c r="M389" s="46" t="s">
        <v>427</v>
      </c>
      <c r="N389" s="47" t="s">
        <v>76</v>
      </c>
      <c r="O389" s="50"/>
      <c r="P389" s="47"/>
      <c r="Q389" s="47"/>
    </row>
    <row r="390" spans="1:17" ht="15" customHeight="1">
      <c r="A390" s="47" t="s">
        <v>438</v>
      </c>
      <c r="B390" s="50"/>
      <c r="C390" s="52">
        <v>37</v>
      </c>
      <c r="D390" s="48">
        <f>IF(($F$451+C390)&lt;100, $F$451+C390, 100)</f>
        <v>91</v>
      </c>
      <c r="E390" s="47" t="s">
        <v>14</v>
      </c>
      <c r="F390" s="50" t="s">
        <v>28</v>
      </c>
      <c r="G390" s="51" t="s">
        <v>73</v>
      </c>
      <c r="H390" s="51" t="s">
        <v>91</v>
      </c>
      <c r="I390" s="47" t="s">
        <v>92</v>
      </c>
      <c r="K390" s="47"/>
      <c r="L390" s="47"/>
      <c r="N390" s="47" t="s">
        <v>76</v>
      </c>
      <c r="O390" s="50"/>
      <c r="P390" s="47"/>
      <c r="Q390" s="47"/>
    </row>
    <row r="391" spans="1:17" ht="15" customHeight="1">
      <c r="A391" s="47" t="s">
        <v>443</v>
      </c>
      <c r="B391" s="50"/>
      <c r="C391" s="52">
        <v>48</v>
      </c>
      <c r="D391" s="48">
        <f>IF(($F$451+C391)&lt;100, $F$451+C391, 100)</f>
        <v>100</v>
      </c>
      <c r="E391" s="47" t="s">
        <v>40</v>
      </c>
      <c r="F391" s="47" t="s">
        <v>126</v>
      </c>
      <c r="G391" s="51" t="s">
        <v>73</v>
      </c>
      <c r="H391" s="51" t="s">
        <v>228</v>
      </c>
      <c r="I391" s="47" t="s">
        <v>444</v>
      </c>
      <c r="K391" s="47"/>
      <c r="L391" s="47"/>
      <c r="N391" s="47" t="s">
        <v>76</v>
      </c>
      <c r="O391" s="50"/>
      <c r="P391" s="47"/>
      <c r="Q391" s="47"/>
    </row>
    <row r="392" spans="1:17" ht="15" customHeight="1">
      <c r="A392" s="47" t="s">
        <v>454</v>
      </c>
      <c r="B392" s="50"/>
      <c r="C392" s="52">
        <v>36</v>
      </c>
      <c r="D392" s="48">
        <f>IF(($F$451+C392)&lt;100, $F$451+C392, 100)</f>
        <v>90</v>
      </c>
      <c r="E392" s="47" t="s">
        <v>14</v>
      </c>
      <c r="F392" s="50" t="s">
        <v>28</v>
      </c>
      <c r="G392" s="51" t="s">
        <v>73</v>
      </c>
      <c r="H392" s="51" t="s">
        <v>91</v>
      </c>
      <c r="I392" s="47" t="s">
        <v>92</v>
      </c>
      <c r="K392" s="47"/>
      <c r="L392" s="47"/>
      <c r="N392" s="47" t="s">
        <v>76</v>
      </c>
      <c r="O392" s="50"/>
      <c r="P392" s="47"/>
      <c r="Q392" s="47"/>
    </row>
    <row r="393" spans="1:17" ht="15" customHeight="1">
      <c r="A393" s="47" t="s">
        <v>480</v>
      </c>
      <c r="B393" s="50"/>
      <c r="C393" s="52" t="s">
        <v>22</v>
      </c>
      <c r="D393" s="52" t="s">
        <v>22</v>
      </c>
      <c r="E393" s="47" t="s">
        <v>14</v>
      </c>
      <c r="F393" s="50" t="s">
        <v>28</v>
      </c>
      <c r="G393" s="51" t="s">
        <v>73</v>
      </c>
      <c r="H393" s="51" t="s">
        <v>91</v>
      </c>
      <c r="I393" s="47" t="s">
        <v>92</v>
      </c>
      <c r="K393" s="47"/>
      <c r="L393" s="47"/>
      <c r="N393" s="47" t="s">
        <v>76</v>
      </c>
      <c r="O393" s="50"/>
      <c r="P393" s="47"/>
      <c r="Q393" s="47"/>
    </row>
    <row r="394" spans="1:17" ht="15" customHeight="1">
      <c r="A394" s="47" t="s">
        <v>486</v>
      </c>
      <c r="B394" s="50"/>
      <c r="C394" s="52" t="s">
        <v>22</v>
      </c>
      <c r="D394" s="52" t="s">
        <v>22</v>
      </c>
      <c r="E394" s="47" t="s">
        <v>14</v>
      </c>
      <c r="F394" s="47" t="s">
        <v>487</v>
      </c>
      <c r="G394" s="51" t="s">
        <v>73</v>
      </c>
      <c r="H394" s="51" t="s">
        <v>228</v>
      </c>
      <c r="I394" s="47" t="s">
        <v>229</v>
      </c>
      <c r="K394" s="47"/>
      <c r="L394" s="47"/>
      <c r="N394" s="47" t="s">
        <v>76</v>
      </c>
      <c r="O394" s="50"/>
      <c r="P394" s="47"/>
      <c r="Q394" s="47"/>
    </row>
    <row r="395" spans="1:17" ht="15" customHeight="1">
      <c r="A395" s="47" t="s">
        <v>496</v>
      </c>
      <c r="B395" s="50"/>
      <c r="C395" s="52">
        <v>38</v>
      </c>
      <c r="D395" s="48">
        <f>IF(($F$451+C395)&lt;100, $F$451+C395, 100)</f>
        <v>92</v>
      </c>
      <c r="E395" s="47" t="s">
        <v>14</v>
      </c>
      <c r="F395" s="47" t="s">
        <v>487</v>
      </c>
      <c r="G395" s="51" t="s">
        <v>73</v>
      </c>
      <c r="H395" s="51" t="s">
        <v>228</v>
      </c>
      <c r="I395" s="47" t="s">
        <v>229</v>
      </c>
      <c r="K395" s="47"/>
      <c r="L395" s="47"/>
      <c r="N395" s="47" t="s">
        <v>76</v>
      </c>
      <c r="O395" s="50"/>
      <c r="P395" s="47"/>
      <c r="Q395" s="47"/>
    </row>
    <row r="396" spans="1:17" ht="15" customHeight="1">
      <c r="A396" s="47" t="s">
        <v>536</v>
      </c>
      <c r="B396" s="50"/>
      <c r="C396" s="52" t="s">
        <v>22</v>
      </c>
      <c r="D396" s="52" t="s">
        <v>22</v>
      </c>
      <c r="E396" s="47" t="s">
        <v>14</v>
      </c>
      <c r="F396" s="50" t="s">
        <v>28</v>
      </c>
      <c r="G396" s="51" t="s">
        <v>73</v>
      </c>
      <c r="H396" s="51" t="s">
        <v>228</v>
      </c>
      <c r="I396" s="47" t="s">
        <v>229</v>
      </c>
      <c r="K396" s="47"/>
      <c r="L396" s="47"/>
      <c r="N396" s="47" t="s">
        <v>76</v>
      </c>
      <c r="O396" s="50"/>
      <c r="P396" s="47"/>
      <c r="Q396" s="47"/>
    </row>
    <row r="397" spans="1:17" ht="15" customHeight="1">
      <c r="A397" s="47" t="s">
        <v>537</v>
      </c>
      <c r="B397" s="47"/>
      <c r="C397" s="52">
        <v>39</v>
      </c>
      <c r="D397" s="48">
        <f>IF(($F$451+C397)&lt;100, $F$451+C397, 100)</f>
        <v>93</v>
      </c>
      <c r="E397" s="47" t="s">
        <v>58</v>
      </c>
      <c r="F397" s="47" t="s">
        <v>23</v>
      </c>
      <c r="G397" s="51" t="s">
        <v>73</v>
      </c>
      <c r="H397" s="51" t="s">
        <v>127</v>
      </c>
      <c r="I397" s="50" t="s">
        <v>538</v>
      </c>
      <c r="J397" s="63" t="s">
        <v>1646</v>
      </c>
      <c r="K397" s="47"/>
      <c r="L397" s="47"/>
      <c r="M397" s="46" t="s">
        <v>539</v>
      </c>
      <c r="N397" s="47" t="s">
        <v>76</v>
      </c>
      <c r="O397" s="47"/>
      <c r="P397" s="47"/>
      <c r="Q397" s="47"/>
    </row>
    <row r="398" spans="1:17" ht="15" customHeight="1">
      <c r="A398" s="47" t="s">
        <v>555</v>
      </c>
      <c r="B398" s="50"/>
      <c r="C398" s="52">
        <v>40</v>
      </c>
      <c r="D398" s="48">
        <f>IF(($F$451+C398)&lt;100, $F$451+C398, 100)</f>
        <v>94</v>
      </c>
      <c r="E398" s="47" t="s">
        <v>14</v>
      </c>
      <c r="F398" s="50" t="s">
        <v>28</v>
      </c>
      <c r="G398" s="51" t="s">
        <v>73</v>
      </c>
      <c r="H398" s="51" t="s">
        <v>91</v>
      </c>
      <c r="I398" s="47" t="s">
        <v>92</v>
      </c>
      <c r="K398" s="47"/>
      <c r="L398" s="47"/>
      <c r="N398" s="47" t="s">
        <v>76</v>
      </c>
      <c r="O398" s="50"/>
      <c r="P398" s="47"/>
      <c r="Q398" s="47"/>
    </row>
    <row r="399" spans="1:17" ht="15" customHeight="1">
      <c r="A399" s="47" t="s">
        <v>563</v>
      </c>
      <c r="B399" s="47"/>
      <c r="C399" s="52">
        <v>46</v>
      </c>
      <c r="D399" s="48">
        <f>IF(($F$451+C399)&lt;100, $F$451+C399, 100)</f>
        <v>100</v>
      </c>
      <c r="E399" s="47" t="s">
        <v>14</v>
      </c>
      <c r="F399" s="50" t="s">
        <v>28</v>
      </c>
      <c r="G399" s="51" t="s">
        <v>73</v>
      </c>
      <c r="H399" s="51" t="s">
        <v>228</v>
      </c>
      <c r="I399" s="47" t="s">
        <v>229</v>
      </c>
      <c r="K399" s="47"/>
      <c r="L399" s="47"/>
      <c r="N399" s="47" t="s">
        <v>76</v>
      </c>
      <c r="O399" s="47"/>
      <c r="P399" s="47"/>
      <c r="Q399" s="47"/>
    </row>
    <row r="400" spans="1:17" ht="15" customHeight="1">
      <c r="A400" s="47" t="s">
        <v>568</v>
      </c>
      <c r="B400" s="50"/>
      <c r="C400" s="52" t="s">
        <v>22</v>
      </c>
      <c r="D400" s="52" t="s">
        <v>22</v>
      </c>
      <c r="E400" s="47" t="s">
        <v>14</v>
      </c>
      <c r="F400" s="47" t="s">
        <v>23</v>
      </c>
      <c r="G400" s="51" t="s">
        <v>73</v>
      </c>
      <c r="H400" s="51" t="s">
        <v>74</v>
      </c>
      <c r="I400" s="50" t="s">
        <v>144</v>
      </c>
      <c r="K400" s="47"/>
      <c r="L400" s="47"/>
      <c r="N400" s="47" t="s">
        <v>76</v>
      </c>
      <c r="O400" s="50"/>
      <c r="P400" s="47"/>
      <c r="Q400" s="47"/>
    </row>
    <row r="401" spans="1:17" ht="15" customHeight="1">
      <c r="A401" s="47" t="s">
        <v>581</v>
      </c>
      <c r="B401" s="50"/>
      <c r="C401" s="52">
        <v>43</v>
      </c>
      <c r="D401" s="48">
        <f t="shared" ref="D401:D424" si="16">IF(($F$451+C401)&lt;100, $F$451+C401, 100)</f>
        <v>97</v>
      </c>
      <c r="E401" s="47" t="s">
        <v>14</v>
      </c>
      <c r="F401" s="47" t="s">
        <v>33</v>
      </c>
      <c r="G401" s="51" t="s">
        <v>73</v>
      </c>
      <c r="H401" s="51" t="s">
        <v>91</v>
      </c>
      <c r="I401" s="47" t="s">
        <v>373</v>
      </c>
      <c r="K401" s="47"/>
      <c r="L401" s="47"/>
      <c r="M401" s="46" t="s">
        <v>582</v>
      </c>
      <c r="N401" s="47" t="s">
        <v>76</v>
      </c>
      <c r="O401" s="50"/>
      <c r="P401" s="47"/>
      <c r="Q401" s="47"/>
    </row>
    <row r="402" spans="1:17" ht="15" customHeight="1">
      <c r="A402" s="47" t="s">
        <v>596</v>
      </c>
      <c r="B402" s="50"/>
      <c r="C402" s="52">
        <v>36</v>
      </c>
      <c r="D402" s="48">
        <f t="shared" si="16"/>
        <v>90</v>
      </c>
      <c r="E402" s="47" t="s">
        <v>14</v>
      </c>
      <c r="F402" s="47" t="s">
        <v>33</v>
      </c>
      <c r="G402" s="51" t="s">
        <v>73</v>
      </c>
      <c r="H402" s="51" t="s">
        <v>91</v>
      </c>
      <c r="I402" s="47" t="s">
        <v>92</v>
      </c>
      <c r="K402" s="47"/>
      <c r="L402" s="47"/>
      <c r="M402" s="46" t="s">
        <v>597</v>
      </c>
      <c r="N402" s="47" t="s">
        <v>76</v>
      </c>
      <c r="O402" s="50"/>
      <c r="P402" s="47"/>
      <c r="Q402" s="47"/>
    </row>
    <row r="403" spans="1:17" ht="15" customHeight="1">
      <c r="A403" s="47" t="s">
        <v>604</v>
      </c>
      <c r="B403" s="47"/>
      <c r="C403" s="52">
        <v>49</v>
      </c>
      <c r="D403" s="48">
        <f t="shared" si="16"/>
        <v>100</v>
      </c>
      <c r="E403" s="47" t="s">
        <v>58</v>
      </c>
      <c r="F403" s="47" t="s">
        <v>196</v>
      </c>
      <c r="G403" s="51" t="s">
        <v>73</v>
      </c>
      <c r="H403" s="51" t="s">
        <v>91</v>
      </c>
      <c r="I403" s="47" t="s">
        <v>92</v>
      </c>
      <c r="J403" s="63" t="s">
        <v>1646</v>
      </c>
      <c r="K403" s="47"/>
      <c r="L403" s="47" t="s">
        <v>61</v>
      </c>
      <c r="M403" s="46" t="s">
        <v>605</v>
      </c>
      <c r="N403" s="47" t="s">
        <v>76</v>
      </c>
      <c r="O403" s="47"/>
      <c r="P403" s="47"/>
      <c r="Q403" s="47"/>
    </row>
    <row r="404" spans="1:17" ht="15" customHeight="1">
      <c r="A404" s="47" t="s">
        <v>622</v>
      </c>
      <c r="B404" s="50"/>
      <c r="C404" s="52">
        <v>40</v>
      </c>
      <c r="D404" s="48">
        <f t="shared" si="16"/>
        <v>94</v>
      </c>
      <c r="E404" s="47" t="s">
        <v>14</v>
      </c>
      <c r="F404" s="50" t="s">
        <v>623</v>
      </c>
      <c r="G404" s="51" t="s">
        <v>73</v>
      </c>
      <c r="H404" s="51" t="s">
        <v>91</v>
      </c>
      <c r="I404" s="47" t="s">
        <v>624</v>
      </c>
      <c r="K404" s="47"/>
      <c r="L404" s="47"/>
      <c r="N404" s="47" t="s">
        <v>76</v>
      </c>
      <c r="O404" s="50"/>
      <c r="P404" s="47"/>
      <c r="Q404" s="47"/>
    </row>
    <row r="405" spans="1:17" ht="15" customHeight="1">
      <c r="A405" s="59" t="s">
        <v>660</v>
      </c>
      <c r="B405" s="50"/>
      <c r="C405" s="52">
        <v>40</v>
      </c>
      <c r="D405" s="48">
        <f t="shared" si="16"/>
        <v>94</v>
      </c>
      <c r="E405" s="47" t="s">
        <v>40</v>
      </c>
      <c r="F405" s="47" t="s">
        <v>661</v>
      </c>
      <c r="G405" s="51" t="s">
        <v>73</v>
      </c>
      <c r="H405" s="51" t="s">
        <v>133</v>
      </c>
      <c r="I405" s="47" t="s">
        <v>662</v>
      </c>
      <c r="K405" s="47"/>
      <c r="L405" s="47"/>
      <c r="N405" s="47" t="s">
        <v>76</v>
      </c>
      <c r="O405" s="50"/>
      <c r="P405" s="47"/>
      <c r="Q405" s="47"/>
    </row>
    <row r="406" spans="1:17" ht="15" customHeight="1">
      <c r="A406" s="59" t="s">
        <v>663</v>
      </c>
      <c r="B406" s="50"/>
      <c r="C406" s="52">
        <v>40</v>
      </c>
      <c r="D406" s="48">
        <f t="shared" si="16"/>
        <v>94</v>
      </c>
      <c r="E406" s="47" t="s">
        <v>40</v>
      </c>
      <c r="F406" s="47" t="s">
        <v>661</v>
      </c>
      <c r="G406" s="51" t="s">
        <v>73</v>
      </c>
      <c r="H406" s="51" t="s">
        <v>228</v>
      </c>
      <c r="I406" s="47" t="s">
        <v>662</v>
      </c>
      <c r="K406" s="47"/>
      <c r="L406" s="47"/>
      <c r="N406" s="47" t="s">
        <v>76</v>
      </c>
      <c r="O406" s="50"/>
      <c r="P406" s="47"/>
      <c r="Q406" s="47"/>
    </row>
    <row r="407" spans="1:17" ht="15" customHeight="1">
      <c r="A407" s="59" t="s">
        <v>664</v>
      </c>
      <c r="B407" s="50"/>
      <c r="C407" s="52">
        <v>40</v>
      </c>
      <c r="D407" s="48">
        <f t="shared" si="16"/>
        <v>94</v>
      </c>
      <c r="E407" s="47" t="s">
        <v>40</v>
      </c>
      <c r="F407" s="47" t="s">
        <v>661</v>
      </c>
      <c r="G407" s="51" t="s">
        <v>73</v>
      </c>
      <c r="H407" s="51" t="s">
        <v>24</v>
      </c>
      <c r="I407" s="47" t="s">
        <v>662</v>
      </c>
      <c r="K407" s="47"/>
      <c r="L407" s="47"/>
      <c r="N407" s="47" t="s">
        <v>76</v>
      </c>
      <c r="O407" s="50"/>
      <c r="P407" s="47"/>
      <c r="Q407" s="47"/>
    </row>
    <row r="408" spans="1:17" ht="15" customHeight="1">
      <c r="A408" s="59" t="s">
        <v>665</v>
      </c>
      <c r="B408" s="50"/>
      <c r="C408" s="52">
        <v>40</v>
      </c>
      <c r="D408" s="48">
        <f t="shared" si="16"/>
        <v>94</v>
      </c>
      <c r="E408" s="47" t="s">
        <v>40</v>
      </c>
      <c r="F408" s="47" t="s">
        <v>661</v>
      </c>
      <c r="G408" s="51" t="s">
        <v>73</v>
      </c>
      <c r="H408" s="51" t="s">
        <v>228</v>
      </c>
      <c r="I408" s="47" t="s">
        <v>662</v>
      </c>
      <c r="K408" s="47"/>
      <c r="L408" s="47"/>
      <c r="N408" s="47" t="s">
        <v>76</v>
      </c>
      <c r="O408" s="50"/>
      <c r="P408" s="47"/>
      <c r="Q408" s="47"/>
    </row>
    <row r="409" spans="1:17" ht="15" customHeight="1">
      <c r="A409" s="59" t="s">
        <v>666</v>
      </c>
      <c r="B409" s="47"/>
      <c r="C409" s="52">
        <v>40</v>
      </c>
      <c r="D409" s="48">
        <f t="shared" si="16"/>
        <v>94</v>
      </c>
      <c r="E409" s="47" t="s">
        <v>40</v>
      </c>
      <c r="F409" s="47" t="s">
        <v>661</v>
      </c>
      <c r="G409" s="51" t="s">
        <v>73</v>
      </c>
      <c r="H409" s="51" t="s">
        <v>127</v>
      </c>
      <c r="I409" s="47" t="s">
        <v>662</v>
      </c>
      <c r="K409" s="47"/>
      <c r="L409" s="47"/>
      <c r="N409" s="47" t="s">
        <v>76</v>
      </c>
      <c r="O409" s="47"/>
      <c r="P409" s="47"/>
      <c r="Q409" s="47"/>
    </row>
    <row r="410" spans="1:17" ht="15" customHeight="1">
      <c r="A410" s="47" t="s">
        <v>700</v>
      </c>
      <c r="B410" s="50"/>
      <c r="C410" s="52">
        <v>42</v>
      </c>
      <c r="D410" s="48">
        <f t="shared" si="16"/>
        <v>96</v>
      </c>
      <c r="E410" s="47" t="s">
        <v>40</v>
      </c>
      <c r="F410" s="50" t="s">
        <v>701</v>
      </c>
      <c r="G410" s="51" t="s">
        <v>73</v>
      </c>
      <c r="H410" s="51" t="s">
        <v>127</v>
      </c>
      <c r="I410" s="47" t="s">
        <v>702</v>
      </c>
      <c r="K410" s="47"/>
      <c r="L410" s="47"/>
      <c r="M410" s="46" t="s">
        <v>703</v>
      </c>
      <c r="N410" s="47" t="s">
        <v>76</v>
      </c>
      <c r="O410" s="50"/>
      <c r="P410" s="47"/>
      <c r="Q410" s="47"/>
    </row>
    <row r="411" spans="1:17" ht="15" customHeight="1">
      <c r="A411" s="47" t="s">
        <v>715</v>
      </c>
      <c r="B411" s="47"/>
      <c r="C411" s="52">
        <v>49</v>
      </c>
      <c r="D411" s="48">
        <f t="shared" si="16"/>
        <v>100</v>
      </c>
      <c r="E411" s="47" t="s">
        <v>58</v>
      </c>
      <c r="F411" s="47" t="s">
        <v>716</v>
      </c>
      <c r="G411" s="51" t="s">
        <v>73</v>
      </c>
      <c r="H411" s="51" t="s">
        <v>127</v>
      </c>
      <c r="I411" s="47" t="s">
        <v>717</v>
      </c>
      <c r="J411" s="63" t="s">
        <v>1646</v>
      </c>
      <c r="K411" s="47"/>
      <c r="L411" s="47"/>
      <c r="N411" s="47" t="s">
        <v>76</v>
      </c>
      <c r="O411" s="47"/>
      <c r="P411" s="47"/>
      <c r="Q411" s="47"/>
    </row>
    <row r="412" spans="1:17" ht="15" customHeight="1">
      <c r="A412" s="47" t="s">
        <v>761</v>
      </c>
      <c r="B412" s="47"/>
      <c r="C412" s="52">
        <v>35</v>
      </c>
      <c r="D412" s="48">
        <f t="shared" si="16"/>
        <v>89</v>
      </c>
      <c r="E412" s="47" t="s">
        <v>58</v>
      </c>
      <c r="F412" s="47" t="s">
        <v>762</v>
      </c>
      <c r="G412" s="49" t="s">
        <v>29</v>
      </c>
      <c r="H412" s="49" t="s">
        <v>763</v>
      </c>
      <c r="I412" s="47" t="s">
        <v>521</v>
      </c>
      <c r="J412" s="63" t="s">
        <v>1646</v>
      </c>
      <c r="K412" s="47"/>
      <c r="L412" s="47"/>
      <c r="M412" s="46" t="s">
        <v>764</v>
      </c>
      <c r="N412" s="47" t="s">
        <v>76</v>
      </c>
      <c r="O412" s="47"/>
      <c r="P412" s="47"/>
      <c r="Q412" s="47"/>
    </row>
    <row r="413" spans="1:17" ht="15" customHeight="1">
      <c r="A413" s="47" t="s">
        <v>727</v>
      </c>
      <c r="B413" s="47"/>
      <c r="C413" s="52">
        <v>37</v>
      </c>
      <c r="D413" s="48">
        <f t="shared" si="16"/>
        <v>91</v>
      </c>
      <c r="E413" s="47" t="s">
        <v>40</v>
      </c>
      <c r="F413" s="47" t="s">
        <v>126</v>
      </c>
      <c r="G413" s="51" t="s">
        <v>73</v>
      </c>
      <c r="H413" s="51" t="s">
        <v>228</v>
      </c>
      <c r="I413" s="47" t="s">
        <v>231</v>
      </c>
      <c r="K413" s="47"/>
      <c r="L413" s="47"/>
      <c r="M413" s="46" t="s">
        <v>728</v>
      </c>
      <c r="N413" s="47" t="s">
        <v>76</v>
      </c>
      <c r="O413" s="47"/>
      <c r="P413" s="47"/>
      <c r="Q413" s="47"/>
    </row>
    <row r="414" spans="1:17" ht="15" customHeight="1">
      <c r="A414" s="47" t="s">
        <v>733</v>
      </c>
      <c r="B414" s="50"/>
      <c r="C414" s="52">
        <v>46</v>
      </c>
      <c r="D414" s="48">
        <f t="shared" si="16"/>
        <v>100</v>
      </c>
      <c r="E414" s="47" t="s">
        <v>40</v>
      </c>
      <c r="F414" s="47" t="s">
        <v>126</v>
      </c>
      <c r="G414" s="51" t="s">
        <v>73</v>
      </c>
      <c r="H414" s="51" t="s">
        <v>74</v>
      </c>
      <c r="I414" s="47" t="s">
        <v>75</v>
      </c>
      <c r="K414" s="47"/>
      <c r="L414" s="47"/>
      <c r="M414" s="46" t="s">
        <v>734</v>
      </c>
      <c r="N414" s="47" t="s">
        <v>76</v>
      </c>
      <c r="O414" s="50"/>
      <c r="P414" s="47"/>
      <c r="Q414" s="47"/>
    </row>
    <row r="415" spans="1:17" ht="15" customHeight="1">
      <c r="A415" s="47" t="s">
        <v>756</v>
      </c>
      <c r="B415" s="50"/>
      <c r="C415" s="52">
        <v>42</v>
      </c>
      <c r="D415" s="48">
        <f t="shared" si="16"/>
        <v>96</v>
      </c>
      <c r="E415" s="47" t="s">
        <v>14</v>
      </c>
      <c r="F415" s="50" t="s">
        <v>701</v>
      </c>
      <c r="G415" s="51" t="s">
        <v>73</v>
      </c>
      <c r="H415" s="51" t="s">
        <v>74</v>
      </c>
      <c r="I415" s="50" t="s">
        <v>144</v>
      </c>
      <c r="K415" s="47"/>
      <c r="L415" s="47"/>
      <c r="M415" s="46" t="s">
        <v>757</v>
      </c>
      <c r="N415" s="47" t="s">
        <v>76</v>
      </c>
      <c r="O415" s="50"/>
      <c r="P415" s="47"/>
      <c r="Q415" s="47"/>
    </row>
    <row r="416" spans="1:17" ht="15" customHeight="1">
      <c r="A416" s="47" t="s">
        <v>759</v>
      </c>
      <c r="B416" s="50"/>
      <c r="C416" s="52">
        <v>47</v>
      </c>
      <c r="D416" s="48">
        <f t="shared" si="16"/>
        <v>100</v>
      </c>
      <c r="E416" s="47" t="s">
        <v>40</v>
      </c>
      <c r="F416" s="47" t="s">
        <v>126</v>
      </c>
      <c r="G416" s="51" t="s">
        <v>73</v>
      </c>
      <c r="H416" s="51" t="s">
        <v>127</v>
      </c>
      <c r="I416" s="47" t="s">
        <v>717</v>
      </c>
      <c r="K416" s="47"/>
      <c r="L416" s="47"/>
      <c r="M416" s="46" t="s">
        <v>760</v>
      </c>
      <c r="N416" s="47" t="s">
        <v>76</v>
      </c>
      <c r="O416" s="50"/>
      <c r="P416" s="47"/>
      <c r="Q416" s="47"/>
    </row>
    <row r="417" spans="1:17" ht="15" customHeight="1">
      <c r="A417" s="47" t="s">
        <v>766</v>
      </c>
      <c r="B417" s="50"/>
      <c r="C417" s="52">
        <v>37</v>
      </c>
      <c r="D417" s="48">
        <f t="shared" si="16"/>
        <v>91</v>
      </c>
      <c r="E417" s="47" t="s">
        <v>40</v>
      </c>
      <c r="F417" s="47" t="s">
        <v>126</v>
      </c>
      <c r="G417" s="51" t="s">
        <v>73</v>
      </c>
      <c r="H417" s="51" t="s">
        <v>91</v>
      </c>
      <c r="I417" s="47" t="s">
        <v>373</v>
      </c>
      <c r="K417" s="47"/>
      <c r="L417" s="47"/>
      <c r="M417" s="46" t="s">
        <v>767</v>
      </c>
      <c r="N417" s="47" t="s">
        <v>76</v>
      </c>
      <c r="O417" s="50"/>
      <c r="P417" s="47"/>
      <c r="Q417" s="47"/>
    </row>
    <row r="418" spans="1:17" ht="15" customHeight="1">
      <c r="A418" s="47" t="s">
        <v>770</v>
      </c>
      <c r="B418" s="50"/>
      <c r="C418" s="52">
        <v>43</v>
      </c>
      <c r="D418" s="48">
        <f t="shared" si="16"/>
        <v>97</v>
      </c>
      <c r="E418" s="47" t="s">
        <v>58</v>
      </c>
      <c r="F418" s="50" t="s">
        <v>771</v>
      </c>
      <c r="G418" s="51" t="s">
        <v>73</v>
      </c>
      <c r="H418" s="51" t="s">
        <v>91</v>
      </c>
      <c r="I418" s="47" t="s">
        <v>92</v>
      </c>
      <c r="J418" s="63" t="s">
        <v>1646</v>
      </c>
      <c r="K418" s="47"/>
      <c r="L418" s="47"/>
      <c r="N418" s="47" t="s">
        <v>76</v>
      </c>
      <c r="O418" s="50"/>
      <c r="P418" s="47"/>
      <c r="Q418" s="47"/>
    </row>
    <row r="419" spans="1:17" ht="15" customHeight="1">
      <c r="A419" s="47" t="s">
        <v>772</v>
      </c>
      <c r="B419" s="47"/>
      <c r="C419" s="52">
        <v>47</v>
      </c>
      <c r="D419" s="48">
        <f t="shared" si="16"/>
        <v>100</v>
      </c>
      <c r="E419" s="47" t="s">
        <v>58</v>
      </c>
      <c r="F419" s="47" t="s">
        <v>773</v>
      </c>
      <c r="G419" s="51" t="s">
        <v>73</v>
      </c>
      <c r="H419" s="51" t="s">
        <v>91</v>
      </c>
      <c r="I419" s="47" t="s">
        <v>178</v>
      </c>
      <c r="J419" s="63" t="s">
        <v>1646</v>
      </c>
      <c r="K419" s="47"/>
      <c r="L419" s="47"/>
      <c r="N419" s="47" t="s">
        <v>76</v>
      </c>
      <c r="O419" s="47"/>
      <c r="P419" s="47"/>
      <c r="Q419" s="47"/>
    </row>
    <row r="420" spans="1:17" ht="15" customHeight="1">
      <c r="A420" s="47" t="s">
        <v>779</v>
      </c>
      <c r="B420" s="47"/>
      <c r="C420" s="52">
        <v>49</v>
      </c>
      <c r="D420" s="48">
        <f t="shared" si="16"/>
        <v>100</v>
      </c>
      <c r="E420" s="47" t="s">
        <v>14</v>
      </c>
      <c r="F420" s="47" t="s">
        <v>780</v>
      </c>
      <c r="G420" s="51" t="s">
        <v>73</v>
      </c>
      <c r="H420" s="51" t="s">
        <v>127</v>
      </c>
      <c r="I420" s="47" t="s">
        <v>128</v>
      </c>
      <c r="K420" s="47"/>
      <c r="L420" s="47" t="s">
        <v>61</v>
      </c>
      <c r="M420" s="46" t="s">
        <v>781</v>
      </c>
      <c r="N420" s="47" t="s">
        <v>76</v>
      </c>
      <c r="O420" s="47"/>
      <c r="P420" s="47"/>
      <c r="Q420" s="47"/>
    </row>
    <row r="421" spans="1:17" ht="15" customHeight="1">
      <c r="A421" s="47" t="s">
        <v>792</v>
      </c>
      <c r="B421" s="50"/>
      <c r="C421" s="52">
        <v>47</v>
      </c>
      <c r="D421" s="48">
        <f t="shared" si="16"/>
        <v>100</v>
      </c>
      <c r="E421" s="47" t="s">
        <v>40</v>
      </c>
      <c r="F421" s="47" t="s">
        <v>126</v>
      </c>
      <c r="G421" s="51" t="s">
        <v>73</v>
      </c>
      <c r="H421" s="51" t="s">
        <v>74</v>
      </c>
      <c r="I421" s="47" t="s">
        <v>793</v>
      </c>
      <c r="K421" s="47"/>
      <c r="L421" s="47"/>
      <c r="M421" s="46" t="s">
        <v>794</v>
      </c>
      <c r="N421" s="47" t="s">
        <v>76</v>
      </c>
      <c r="O421" s="50"/>
      <c r="P421" s="47"/>
      <c r="Q421" s="47"/>
    </row>
    <row r="422" spans="1:17" ht="15" customHeight="1">
      <c r="A422" s="47" t="s">
        <v>801</v>
      </c>
      <c r="B422" s="50"/>
      <c r="C422" s="52">
        <v>47</v>
      </c>
      <c r="D422" s="48">
        <f t="shared" si="16"/>
        <v>100</v>
      </c>
      <c r="E422" s="47" t="s">
        <v>40</v>
      </c>
      <c r="F422" s="47" t="s">
        <v>126</v>
      </c>
      <c r="G422" s="51" t="s">
        <v>73</v>
      </c>
      <c r="H422" s="51" t="s">
        <v>74</v>
      </c>
      <c r="I422" s="47" t="s">
        <v>793</v>
      </c>
      <c r="K422" s="47"/>
      <c r="L422" s="47"/>
      <c r="M422" s="46" t="s">
        <v>802</v>
      </c>
      <c r="N422" s="47" t="s">
        <v>76</v>
      </c>
      <c r="O422" s="50"/>
      <c r="P422" s="47"/>
      <c r="Q422" s="47"/>
    </row>
    <row r="423" spans="1:17" ht="15" customHeight="1">
      <c r="A423" s="47" t="s">
        <v>807</v>
      </c>
      <c r="B423" s="50"/>
      <c r="C423" s="52">
        <v>35</v>
      </c>
      <c r="D423" s="48">
        <f t="shared" si="16"/>
        <v>89</v>
      </c>
      <c r="E423" s="47" t="s">
        <v>14</v>
      </c>
      <c r="F423" s="47" t="s">
        <v>23</v>
      </c>
      <c r="G423" s="51" t="s">
        <v>73</v>
      </c>
      <c r="H423" s="51" t="s">
        <v>74</v>
      </c>
      <c r="I423" s="47" t="s">
        <v>808</v>
      </c>
      <c r="K423" s="47"/>
      <c r="L423" s="47" t="s">
        <v>61</v>
      </c>
      <c r="M423" s="46" t="s">
        <v>809</v>
      </c>
      <c r="N423" s="47" t="s">
        <v>76</v>
      </c>
      <c r="O423" s="50"/>
      <c r="P423" s="47"/>
      <c r="Q423" s="47"/>
    </row>
    <row r="424" spans="1:17" ht="15" customHeight="1">
      <c r="A424" s="47" t="s">
        <v>815</v>
      </c>
      <c r="B424" s="50"/>
      <c r="C424" s="52">
        <v>40</v>
      </c>
      <c r="D424" s="48">
        <f t="shared" si="16"/>
        <v>94</v>
      </c>
      <c r="E424" s="47" t="s">
        <v>14</v>
      </c>
      <c r="F424" s="47" t="s">
        <v>126</v>
      </c>
      <c r="G424" s="51" t="s">
        <v>73</v>
      </c>
      <c r="H424" s="51" t="s">
        <v>74</v>
      </c>
      <c r="I424" s="49" t="s">
        <v>166</v>
      </c>
      <c r="K424" s="47"/>
      <c r="L424" s="47"/>
      <c r="M424" s="46" t="s">
        <v>816</v>
      </c>
      <c r="N424" s="47" t="s">
        <v>76</v>
      </c>
      <c r="O424" s="50"/>
      <c r="P424" s="47"/>
      <c r="Q424" s="47"/>
    </row>
    <row r="425" spans="1:17" ht="15" customHeight="1">
      <c r="A425" s="47" t="s">
        <v>817</v>
      </c>
      <c r="B425" s="50"/>
      <c r="C425" s="52" t="s">
        <v>22</v>
      </c>
      <c r="D425" s="52" t="s">
        <v>22</v>
      </c>
      <c r="E425" s="47" t="s">
        <v>14</v>
      </c>
      <c r="F425" s="50" t="s">
        <v>28</v>
      </c>
      <c r="G425" s="51" t="s">
        <v>73</v>
      </c>
      <c r="H425" s="51" t="s">
        <v>91</v>
      </c>
      <c r="I425" s="47" t="s">
        <v>240</v>
      </c>
      <c r="K425" s="47"/>
      <c r="L425" s="47" t="s">
        <v>67</v>
      </c>
      <c r="N425" s="47" t="s">
        <v>76</v>
      </c>
      <c r="O425" s="50"/>
      <c r="P425" s="47"/>
      <c r="Q425" s="47"/>
    </row>
    <row r="426" spans="1:17" ht="15" customHeight="1">
      <c r="A426" s="47" t="s">
        <v>822</v>
      </c>
      <c r="B426" s="50"/>
      <c r="C426" s="52">
        <v>36</v>
      </c>
      <c r="D426" s="48">
        <f>IF(($F$451+C426)&lt;100, $F$451+C426, 100)</f>
        <v>90</v>
      </c>
      <c r="E426" s="47" t="s">
        <v>14</v>
      </c>
      <c r="F426" s="50" t="s">
        <v>28</v>
      </c>
      <c r="G426" s="51" t="s">
        <v>73</v>
      </c>
      <c r="H426" s="51" t="s">
        <v>91</v>
      </c>
      <c r="I426" s="47" t="s">
        <v>373</v>
      </c>
      <c r="K426" s="47"/>
      <c r="L426" s="47"/>
      <c r="M426" s="46" t="s">
        <v>823</v>
      </c>
      <c r="N426" s="47" t="s">
        <v>76</v>
      </c>
      <c r="O426" s="50"/>
      <c r="P426" s="47"/>
      <c r="Q426" s="47"/>
    </row>
    <row r="427" spans="1:17" ht="15" customHeight="1">
      <c r="A427" s="47" t="s">
        <v>830</v>
      </c>
      <c r="B427" s="50"/>
      <c r="C427" s="52" t="s">
        <v>22</v>
      </c>
      <c r="D427" s="52" t="s">
        <v>22</v>
      </c>
      <c r="E427" s="47" t="s">
        <v>14</v>
      </c>
      <c r="F427" s="47" t="s">
        <v>15</v>
      </c>
      <c r="G427" s="51" t="s">
        <v>73</v>
      </c>
      <c r="H427" s="51" t="s">
        <v>91</v>
      </c>
      <c r="I427" s="47" t="s">
        <v>92</v>
      </c>
      <c r="K427" s="47"/>
      <c r="L427" s="47"/>
      <c r="M427" s="46" t="s">
        <v>831</v>
      </c>
      <c r="N427" s="47" t="s">
        <v>76</v>
      </c>
      <c r="O427" s="50"/>
      <c r="P427" s="47"/>
      <c r="Q427" s="47"/>
    </row>
    <row r="428" spans="1:17" ht="15" customHeight="1">
      <c r="A428" s="47" t="s">
        <v>839</v>
      </c>
      <c r="B428" s="50"/>
      <c r="C428" s="52">
        <v>40</v>
      </c>
      <c r="D428" s="48">
        <f t="shared" ref="D428:D443" si="17">IF(($F$451+C428)&lt;100, $F$451+C428, 100)</f>
        <v>94</v>
      </c>
      <c r="E428" s="47" t="s">
        <v>14</v>
      </c>
      <c r="F428" s="47" t="s">
        <v>15</v>
      </c>
      <c r="G428" s="51" t="s">
        <v>73</v>
      </c>
      <c r="H428" s="51" t="s">
        <v>74</v>
      </c>
      <c r="I428" s="47" t="s">
        <v>75</v>
      </c>
      <c r="K428" s="47"/>
      <c r="L428" s="47"/>
      <c r="M428" s="46" t="s">
        <v>840</v>
      </c>
      <c r="N428" s="47" t="s">
        <v>76</v>
      </c>
      <c r="O428" s="50"/>
      <c r="P428" s="47"/>
      <c r="Q428" s="47"/>
    </row>
    <row r="429" spans="1:17" ht="15" customHeight="1">
      <c r="A429" s="47" t="s">
        <v>841</v>
      </c>
      <c r="B429" s="50"/>
      <c r="C429" s="52">
        <v>43</v>
      </c>
      <c r="D429" s="48">
        <f t="shared" si="17"/>
        <v>97</v>
      </c>
      <c r="E429" s="47" t="s">
        <v>14</v>
      </c>
      <c r="F429" s="47" t="s">
        <v>33</v>
      </c>
      <c r="G429" s="51" t="s">
        <v>73</v>
      </c>
      <c r="H429" s="51" t="s">
        <v>127</v>
      </c>
      <c r="I429" s="47" t="s">
        <v>426</v>
      </c>
      <c r="K429" s="47"/>
      <c r="L429" s="47"/>
      <c r="M429" s="46" t="s">
        <v>842</v>
      </c>
      <c r="N429" s="47" t="s">
        <v>76</v>
      </c>
      <c r="O429" s="50"/>
      <c r="P429" s="47"/>
      <c r="Q429" s="47"/>
    </row>
    <row r="430" spans="1:17" ht="15" customHeight="1">
      <c r="A430" s="47" t="s">
        <v>843</v>
      </c>
      <c r="B430" s="50"/>
      <c r="C430" s="52">
        <v>40</v>
      </c>
      <c r="D430" s="48">
        <f t="shared" si="17"/>
        <v>94</v>
      </c>
      <c r="E430" s="47" t="s">
        <v>14</v>
      </c>
      <c r="F430" s="47" t="s">
        <v>33</v>
      </c>
      <c r="G430" s="51" t="s">
        <v>73</v>
      </c>
      <c r="H430" s="51" t="s">
        <v>228</v>
      </c>
      <c r="I430" s="47" t="s">
        <v>223</v>
      </c>
      <c r="K430" s="47"/>
      <c r="L430" s="47"/>
      <c r="M430" s="46" t="s">
        <v>844</v>
      </c>
      <c r="N430" s="47" t="s">
        <v>76</v>
      </c>
      <c r="O430" s="50"/>
      <c r="P430" s="47"/>
      <c r="Q430" s="47"/>
    </row>
    <row r="431" spans="1:17" ht="15" customHeight="1">
      <c r="A431" s="47" t="s">
        <v>845</v>
      </c>
      <c r="B431" s="50"/>
      <c r="C431" s="52">
        <v>43</v>
      </c>
      <c r="D431" s="48">
        <f t="shared" si="17"/>
        <v>97</v>
      </c>
      <c r="E431" s="47" t="s">
        <v>14</v>
      </c>
      <c r="F431" s="47" t="s">
        <v>33</v>
      </c>
      <c r="G431" s="51" t="s">
        <v>73</v>
      </c>
      <c r="H431" s="51" t="s">
        <v>74</v>
      </c>
      <c r="I431" s="47" t="s">
        <v>846</v>
      </c>
      <c r="K431" s="47"/>
      <c r="L431" s="47"/>
      <c r="M431" s="46" t="s">
        <v>847</v>
      </c>
      <c r="N431" s="47" t="s">
        <v>76</v>
      </c>
      <c r="O431" s="50"/>
      <c r="P431" s="47"/>
      <c r="Q431" s="47"/>
    </row>
    <row r="432" spans="1:17" ht="15" customHeight="1">
      <c r="A432" s="47" t="s">
        <v>848</v>
      </c>
      <c r="B432" s="50"/>
      <c r="C432" s="52">
        <v>37</v>
      </c>
      <c r="D432" s="48">
        <f t="shared" si="17"/>
        <v>91</v>
      </c>
      <c r="E432" s="47" t="s">
        <v>14</v>
      </c>
      <c r="F432" s="47" t="s">
        <v>33</v>
      </c>
      <c r="G432" s="51" t="s">
        <v>73</v>
      </c>
      <c r="H432" s="51" t="s">
        <v>133</v>
      </c>
      <c r="I432" s="47" t="s">
        <v>849</v>
      </c>
      <c r="K432" s="47"/>
      <c r="L432" s="47"/>
      <c r="M432" s="46" t="s">
        <v>850</v>
      </c>
      <c r="N432" s="47" t="s">
        <v>76</v>
      </c>
      <c r="O432" s="50"/>
      <c r="P432" s="47"/>
      <c r="Q432" s="47"/>
    </row>
    <row r="433" spans="1:17" ht="15" customHeight="1">
      <c r="A433" s="47" t="s">
        <v>851</v>
      </c>
      <c r="B433" s="47"/>
      <c r="C433" s="52">
        <v>40</v>
      </c>
      <c r="D433" s="48">
        <f t="shared" si="17"/>
        <v>94</v>
      </c>
      <c r="E433" s="47" t="s">
        <v>40</v>
      </c>
      <c r="F433" s="47" t="s">
        <v>126</v>
      </c>
      <c r="G433" s="51" t="s">
        <v>73</v>
      </c>
      <c r="H433" s="51" t="s">
        <v>228</v>
      </c>
      <c r="I433" s="47" t="s">
        <v>444</v>
      </c>
      <c r="K433" s="47"/>
      <c r="L433" s="47"/>
      <c r="M433" s="46" t="s">
        <v>852</v>
      </c>
      <c r="N433" s="47" t="s">
        <v>76</v>
      </c>
      <c r="O433" s="47"/>
      <c r="P433" s="47"/>
      <c r="Q433" s="47"/>
    </row>
    <row r="434" spans="1:17" ht="15" customHeight="1">
      <c r="A434" s="47" t="s">
        <v>857</v>
      </c>
      <c r="B434" s="47"/>
      <c r="C434" s="52">
        <v>47</v>
      </c>
      <c r="D434" s="48">
        <f t="shared" si="17"/>
        <v>100</v>
      </c>
      <c r="E434" s="47" t="s">
        <v>58</v>
      </c>
      <c r="F434" s="47" t="s">
        <v>858</v>
      </c>
      <c r="G434" s="51" t="s">
        <v>73</v>
      </c>
      <c r="H434" s="51" t="s">
        <v>91</v>
      </c>
      <c r="I434" s="47" t="s">
        <v>859</v>
      </c>
      <c r="J434" s="63" t="s">
        <v>1646</v>
      </c>
      <c r="K434" s="47"/>
      <c r="L434" s="47" t="s">
        <v>61</v>
      </c>
      <c r="M434" s="46" t="s">
        <v>860</v>
      </c>
      <c r="N434" s="47" t="s">
        <v>76</v>
      </c>
      <c r="O434" s="47"/>
      <c r="P434" s="47"/>
      <c r="Q434" s="47"/>
    </row>
    <row r="435" spans="1:17" ht="15" customHeight="1">
      <c r="A435" s="47" t="s">
        <v>861</v>
      </c>
      <c r="B435" s="50"/>
      <c r="C435" s="52">
        <v>43</v>
      </c>
      <c r="D435" s="48">
        <f t="shared" si="17"/>
        <v>97</v>
      </c>
      <c r="E435" s="47" t="s">
        <v>40</v>
      </c>
      <c r="F435" s="47" t="s">
        <v>126</v>
      </c>
      <c r="G435" s="51" t="s">
        <v>73</v>
      </c>
      <c r="H435" s="51" t="s">
        <v>74</v>
      </c>
      <c r="I435" s="49" t="s">
        <v>166</v>
      </c>
      <c r="K435" s="47"/>
      <c r="L435" s="47"/>
      <c r="M435" s="46" t="s">
        <v>862</v>
      </c>
      <c r="N435" s="47" t="s">
        <v>76</v>
      </c>
      <c r="O435" s="50"/>
      <c r="P435" s="47"/>
      <c r="Q435" s="47"/>
    </row>
    <row r="436" spans="1:17" ht="15" customHeight="1">
      <c r="A436" s="47" t="s">
        <v>864</v>
      </c>
      <c r="B436" s="50"/>
      <c r="C436" s="52">
        <v>42</v>
      </c>
      <c r="D436" s="48">
        <f t="shared" si="17"/>
        <v>96</v>
      </c>
      <c r="E436" s="47" t="s">
        <v>58</v>
      </c>
      <c r="F436" s="50" t="s">
        <v>701</v>
      </c>
      <c r="G436" s="51" t="s">
        <v>73</v>
      </c>
      <c r="H436" s="51" t="s">
        <v>91</v>
      </c>
      <c r="I436" s="47" t="s">
        <v>624</v>
      </c>
      <c r="J436" s="63" t="s">
        <v>1646</v>
      </c>
      <c r="K436" s="47"/>
      <c r="L436" s="47"/>
      <c r="N436" s="47" t="s">
        <v>76</v>
      </c>
      <c r="O436" s="50"/>
      <c r="P436" s="47"/>
      <c r="Q436" s="47"/>
    </row>
    <row r="437" spans="1:17" ht="15" customHeight="1">
      <c r="A437" s="47" t="s">
        <v>869</v>
      </c>
      <c r="B437" s="50"/>
      <c r="C437" s="48">
        <v>42</v>
      </c>
      <c r="D437" s="48">
        <f t="shared" si="17"/>
        <v>96</v>
      </c>
      <c r="E437" s="47" t="s">
        <v>58</v>
      </c>
      <c r="F437" s="50" t="s">
        <v>870</v>
      </c>
      <c r="G437" s="51" t="s">
        <v>73</v>
      </c>
      <c r="H437" s="51" t="s">
        <v>91</v>
      </c>
      <c r="I437" s="47" t="s">
        <v>178</v>
      </c>
      <c r="J437" s="63" t="s">
        <v>1646</v>
      </c>
      <c r="K437" s="47"/>
      <c r="L437" s="47"/>
      <c r="N437" s="47" t="s">
        <v>76</v>
      </c>
      <c r="O437" s="50"/>
      <c r="P437" s="47"/>
      <c r="Q437" s="47"/>
    </row>
    <row r="438" spans="1:17" ht="15" customHeight="1">
      <c r="A438" s="47" t="s">
        <v>871</v>
      </c>
      <c r="B438" s="50"/>
      <c r="C438" s="48">
        <v>37</v>
      </c>
      <c r="D438" s="48">
        <f t="shared" si="17"/>
        <v>91</v>
      </c>
      <c r="E438" s="47" t="s">
        <v>14</v>
      </c>
      <c r="F438" s="50" t="s">
        <v>28</v>
      </c>
      <c r="G438" s="51" t="s">
        <v>73</v>
      </c>
      <c r="H438" s="51" t="s">
        <v>228</v>
      </c>
      <c r="I438" s="47" t="s">
        <v>229</v>
      </c>
      <c r="K438" s="47"/>
      <c r="L438" s="47"/>
      <c r="N438" s="47" t="s">
        <v>76</v>
      </c>
      <c r="O438" s="50"/>
      <c r="P438" s="47"/>
      <c r="Q438" s="47"/>
    </row>
    <row r="439" spans="1:17" ht="15" customHeight="1">
      <c r="A439" s="47" t="s">
        <v>872</v>
      </c>
      <c r="B439" s="50"/>
      <c r="C439" s="48">
        <v>39</v>
      </c>
      <c r="D439" s="48">
        <f t="shared" si="17"/>
        <v>93</v>
      </c>
      <c r="E439" s="47" t="s">
        <v>14</v>
      </c>
      <c r="F439" s="47" t="s">
        <v>873</v>
      </c>
      <c r="G439" s="51" t="s">
        <v>73</v>
      </c>
      <c r="H439" s="51" t="s">
        <v>127</v>
      </c>
      <c r="I439" s="47" t="s">
        <v>874</v>
      </c>
      <c r="K439" s="47"/>
      <c r="L439" s="47"/>
      <c r="M439" s="46" t="s">
        <v>875</v>
      </c>
      <c r="N439" s="47" t="s">
        <v>76</v>
      </c>
      <c r="O439" s="50"/>
      <c r="P439" s="47"/>
      <c r="Q439" s="47"/>
    </row>
    <row r="440" spans="1:17" ht="15" customHeight="1">
      <c r="A440" s="47" t="s">
        <v>876</v>
      </c>
      <c r="B440" s="50"/>
      <c r="C440" s="48">
        <v>40</v>
      </c>
      <c r="D440" s="48">
        <f t="shared" si="17"/>
        <v>94</v>
      </c>
      <c r="E440" s="47" t="s">
        <v>14</v>
      </c>
      <c r="F440" s="47" t="s">
        <v>877</v>
      </c>
      <c r="G440" s="51" t="s">
        <v>73</v>
      </c>
      <c r="H440" s="51" t="s">
        <v>133</v>
      </c>
      <c r="I440" s="47" t="s">
        <v>158</v>
      </c>
      <c r="K440" s="47"/>
      <c r="L440" s="47"/>
      <c r="M440" s="46" t="s">
        <v>878</v>
      </c>
      <c r="N440" s="47" t="s">
        <v>76</v>
      </c>
      <c r="O440" s="50"/>
      <c r="P440" s="47"/>
      <c r="Q440" s="47"/>
    </row>
    <row r="441" spans="1:17" ht="15" customHeight="1">
      <c r="A441" s="47" t="s">
        <v>879</v>
      </c>
      <c r="B441" s="50"/>
      <c r="C441" s="48">
        <v>37</v>
      </c>
      <c r="D441" s="48">
        <f t="shared" si="17"/>
        <v>91</v>
      </c>
      <c r="E441" s="47" t="s">
        <v>14</v>
      </c>
      <c r="F441" s="47" t="s">
        <v>880</v>
      </c>
      <c r="G441" s="51" t="s">
        <v>73</v>
      </c>
      <c r="H441" s="51" t="s">
        <v>133</v>
      </c>
      <c r="I441" s="47" t="s">
        <v>158</v>
      </c>
      <c r="K441" s="47"/>
      <c r="L441" s="47" t="s">
        <v>61</v>
      </c>
      <c r="M441" s="46" t="s">
        <v>881</v>
      </c>
      <c r="N441" s="47" t="s">
        <v>76</v>
      </c>
      <c r="O441" s="50"/>
      <c r="P441" s="47"/>
      <c r="Q441" s="47"/>
    </row>
    <row r="442" spans="1:17" ht="15" customHeight="1">
      <c r="A442" s="47" t="s">
        <v>882</v>
      </c>
      <c r="B442" s="50"/>
      <c r="C442" s="48">
        <v>42</v>
      </c>
      <c r="D442" s="48">
        <f t="shared" si="17"/>
        <v>96</v>
      </c>
      <c r="E442" s="47" t="s">
        <v>14</v>
      </c>
      <c r="F442" s="50" t="s">
        <v>883</v>
      </c>
      <c r="G442" s="51" t="s">
        <v>73</v>
      </c>
      <c r="H442" s="51" t="s">
        <v>127</v>
      </c>
      <c r="I442" s="47" t="s">
        <v>717</v>
      </c>
      <c r="K442" s="47"/>
      <c r="L442" s="50" t="s">
        <v>112</v>
      </c>
      <c r="M442" s="46" t="s">
        <v>884</v>
      </c>
      <c r="N442" s="47" t="s">
        <v>76</v>
      </c>
      <c r="O442" s="50"/>
      <c r="P442" s="47"/>
      <c r="Q442" s="47"/>
    </row>
    <row r="443" spans="1:17" ht="15" customHeight="1">
      <c r="A443" s="47" t="s">
        <v>885</v>
      </c>
      <c r="B443" s="50"/>
      <c r="C443" s="48">
        <v>37</v>
      </c>
      <c r="D443" s="48">
        <f t="shared" si="17"/>
        <v>91</v>
      </c>
      <c r="E443" s="47" t="s">
        <v>14</v>
      </c>
      <c r="F443" s="47" t="s">
        <v>880</v>
      </c>
      <c r="G443" s="51" t="s">
        <v>73</v>
      </c>
      <c r="H443" s="51" t="s">
        <v>74</v>
      </c>
      <c r="I443" s="47" t="s">
        <v>158</v>
      </c>
      <c r="K443" s="47"/>
      <c r="L443" s="47" t="s">
        <v>61</v>
      </c>
      <c r="M443" s="46" t="s">
        <v>881</v>
      </c>
      <c r="N443" s="47" t="s">
        <v>76</v>
      </c>
      <c r="O443" s="50"/>
      <c r="P443" s="47"/>
      <c r="Q443" s="47"/>
    </row>
    <row r="444" spans="1:17" ht="15" customHeight="1">
      <c r="A444" s="47"/>
      <c r="B444" s="47"/>
      <c r="C444" s="48"/>
      <c r="D444" s="48"/>
      <c r="E444" s="47"/>
      <c r="F444" s="47"/>
      <c r="G444" s="49"/>
      <c r="H444" s="49"/>
      <c r="I444" s="50"/>
      <c r="K444" s="47"/>
      <c r="L444" s="47"/>
      <c r="N444" s="47"/>
      <c r="O444" s="47"/>
      <c r="P444" s="47"/>
      <c r="Q444" s="47"/>
    </row>
    <row r="445" spans="1:17" ht="15" customHeight="1">
      <c r="A445" s="47"/>
      <c r="B445" s="47"/>
      <c r="C445" s="61" t="s">
        <v>894</v>
      </c>
      <c r="D445" s="61"/>
      <c r="E445" s="47"/>
      <c r="F445" s="48" t="str">
        <f>COUNTIFS($N:$N,$C445&amp;"*",$B:$B,"OK")&amp;" / "&amp;COUNTIF($N:$N,$C445&amp;"*")</f>
        <v>0 / 330</v>
      </c>
      <c r="G445" s="60">
        <f>COUNTIFS($N:$N,$C445&amp;"*",$B:$B,"OK")/COUNTIF($N:$N,$C445&amp;"*")</f>
        <v>0</v>
      </c>
      <c r="H445" s="51"/>
      <c r="I445" s="47"/>
      <c r="K445" s="47"/>
      <c r="L445" s="47"/>
      <c r="N445" s="47"/>
      <c r="O445" s="47"/>
      <c r="P445" s="47"/>
      <c r="Q445" s="47"/>
    </row>
    <row r="446" spans="1:17" ht="15" customHeight="1">
      <c r="A446" s="47"/>
      <c r="B446" s="47"/>
      <c r="C446" s="61" t="s">
        <v>45</v>
      </c>
      <c r="D446" s="61"/>
      <c r="E446" s="47"/>
      <c r="F446" s="48" t="str">
        <f>COUNTIFS($N:$N,$C446&amp;"*",$B:$B,"OK")&amp;" / "&amp;COUNTIF($N:$N,$C446&amp;"*")</f>
        <v>0 / 25</v>
      </c>
      <c r="G446" s="60">
        <f>COUNTIFS($N:$N,$C446&amp;"*",$B:$B,"OK")/COUNTIF($N:$N,$C446&amp;"*")</f>
        <v>0</v>
      </c>
      <c r="H446" s="51"/>
      <c r="I446" s="47"/>
      <c r="K446" s="47"/>
      <c r="L446" s="47"/>
      <c r="N446" s="47"/>
      <c r="O446" s="47"/>
      <c r="P446" s="47"/>
      <c r="Q446" s="47"/>
    </row>
    <row r="447" spans="1:17" ht="15" customHeight="1">
      <c r="A447" s="47"/>
      <c r="B447" s="47"/>
      <c r="C447" s="61" t="s">
        <v>76</v>
      </c>
      <c r="D447" s="61"/>
      <c r="E447" s="47"/>
      <c r="F447" s="48" t="str">
        <f>COUNTIFS($N:$N,$C447&amp;"*",$B:$B,"OK")&amp;" / "&amp;COUNTIF($N:$N,$C447&amp;"*")</f>
        <v>0 / 87</v>
      </c>
      <c r="G447" s="60">
        <f>COUNTIFS($N:$N,$C447&amp;"*",$B:$B,"OK")/COUNTIF($N:$N,$C447&amp;"*")</f>
        <v>0</v>
      </c>
      <c r="H447" s="51"/>
      <c r="I447" s="47"/>
      <c r="K447" s="47"/>
      <c r="L447" s="47"/>
      <c r="N447" s="47"/>
      <c r="O447" s="47"/>
      <c r="P447" s="47"/>
      <c r="Q447" s="47"/>
    </row>
    <row r="448" spans="1:17" ht="15" customHeight="1">
      <c r="A448" s="47"/>
      <c r="B448" s="47"/>
      <c r="C448" s="61" t="s">
        <v>895</v>
      </c>
      <c r="D448" s="61"/>
      <c r="E448" s="47"/>
      <c r="F448" s="48" t="str">
        <f>COUNTIFS($N:$N,"*",$B:$B,"OK")&amp;" / "&amp;COUNTIF($N:$N,"*")-1</f>
        <v>0 / 442</v>
      </c>
      <c r="G448" s="60">
        <f>COUNTIFS($N:$N,"*",$B:$B,"OK")/(COUNTIF($N:$N,"*")-1)</f>
        <v>0</v>
      </c>
      <c r="H448" s="51"/>
      <c r="I448" s="47"/>
      <c r="K448" s="47"/>
      <c r="L448" s="47"/>
      <c r="M448" s="47"/>
      <c r="N448" s="47"/>
      <c r="O448" s="47"/>
      <c r="P448" s="47"/>
      <c r="Q448" s="47"/>
    </row>
    <row r="449" spans="1:17" ht="15" customHeight="1">
      <c r="A449" s="47"/>
      <c r="B449" s="47"/>
      <c r="C449" s="48"/>
      <c r="D449" s="48"/>
      <c r="E449" s="47"/>
      <c r="F449" s="47"/>
      <c r="G449" s="51"/>
      <c r="H449" s="51"/>
      <c r="I449" s="47"/>
      <c r="K449" s="47"/>
      <c r="L449" s="47"/>
      <c r="M449" s="47"/>
      <c r="N449" s="47"/>
      <c r="O449" s="47"/>
      <c r="P449" s="47"/>
      <c r="Q449" s="47"/>
    </row>
    <row r="450" spans="1:17" ht="15" customHeight="1">
      <c r="A450" s="47"/>
      <c r="B450" s="47"/>
      <c r="C450" s="48"/>
      <c r="D450" s="48"/>
      <c r="E450" s="47"/>
      <c r="F450" s="47"/>
      <c r="G450" s="51"/>
      <c r="H450" s="51"/>
      <c r="I450" s="47"/>
      <c r="K450" s="47"/>
      <c r="L450" s="47"/>
      <c r="M450" s="47"/>
      <c r="N450" s="47"/>
      <c r="O450" s="47"/>
      <c r="P450" s="47"/>
      <c r="Q450" s="47"/>
    </row>
    <row r="451" spans="1:17" ht="15" customHeight="1">
      <c r="A451" s="50"/>
      <c r="B451" s="47"/>
      <c r="C451" s="61" t="s">
        <v>896</v>
      </c>
      <c r="D451" s="61"/>
      <c r="E451" s="47"/>
      <c r="F451" s="48">
        <v>54</v>
      </c>
      <c r="G451" s="51"/>
      <c r="H451" s="51"/>
      <c r="I451" s="47"/>
      <c r="K451" s="47"/>
      <c r="L451" s="47"/>
      <c r="M451" s="47"/>
      <c r="N451" s="47"/>
      <c r="O451" s="47"/>
      <c r="P451" s="47"/>
      <c r="Q451" s="47"/>
    </row>
    <row r="452" spans="1:17" ht="15" customHeight="1">
      <c r="A452" s="47"/>
      <c r="B452" s="47"/>
      <c r="C452" s="48"/>
      <c r="D452" s="48"/>
      <c r="E452" s="47"/>
      <c r="F452" s="47"/>
      <c r="G452" s="51"/>
      <c r="H452" s="51"/>
      <c r="I452" s="47"/>
      <c r="K452" s="47"/>
      <c r="L452" s="47"/>
      <c r="M452" s="47"/>
      <c r="N452" s="47"/>
      <c r="O452" s="47"/>
      <c r="P452" s="47"/>
      <c r="Q452" s="47"/>
    </row>
    <row r="453" spans="1:17" ht="15" customHeight="1">
      <c r="A453" s="47"/>
      <c r="B453" s="47"/>
      <c r="C453" s="48"/>
      <c r="D453" s="48"/>
      <c r="E453" s="47"/>
      <c r="F453" s="47"/>
      <c r="G453" s="51"/>
      <c r="H453" s="51"/>
      <c r="I453" s="47"/>
      <c r="K453" s="47"/>
      <c r="L453" s="47"/>
      <c r="M453" s="47"/>
      <c r="N453" s="47"/>
      <c r="O453" s="47"/>
      <c r="P453" s="47"/>
      <c r="Q453" s="47"/>
    </row>
    <row r="454" spans="1:17" ht="15" customHeight="1">
      <c r="A454" s="47"/>
      <c r="B454" s="47"/>
      <c r="C454" s="61"/>
      <c r="D454" s="48"/>
      <c r="E454" s="47"/>
      <c r="F454" s="48"/>
      <c r="G454" s="60"/>
      <c r="H454" s="51"/>
      <c r="I454" s="47"/>
      <c r="K454" s="47"/>
      <c r="L454" s="47"/>
      <c r="M454" s="47"/>
      <c r="N454" s="47"/>
      <c r="O454" s="47"/>
      <c r="P454" s="47"/>
      <c r="Q454" s="47"/>
    </row>
    <row r="455" spans="1:17" ht="15" customHeight="1">
      <c r="A455" s="50"/>
      <c r="B455" s="47"/>
      <c r="C455" s="48"/>
      <c r="D455" s="48"/>
      <c r="E455" s="47"/>
      <c r="F455" s="47"/>
      <c r="G455" s="51"/>
      <c r="H455" s="51"/>
      <c r="I455" s="47"/>
      <c r="K455" s="47"/>
      <c r="L455" s="47"/>
      <c r="M455" s="47"/>
      <c r="N455" s="47"/>
      <c r="O455" s="47"/>
      <c r="P455" s="47"/>
      <c r="Q455" s="47"/>
    </row>
    <row r="456" spans="1:17" ht="15" customHeight="1">
      <c r="A456" s="47"/>
      <c r="B456" s="47"/>
      <c r="C456" s="48"/>
      <c r="D456" s="48"/>
      <c r="E456" s="47"/>
      <c r="F456" s="47"/>
      <c r="G456" s="51"/>
      <c r="H456" s="51"/>
      <c r="I456" s="47"/>
      <c r="K456" s="47"/>
      <c r="L456" s="47"/>
      <c r="M456" s="47"/>
      <c r="N456" s="47"/>
      <c r="O456" s="47"/>
      <c r="P456" s="47"/>
      <c r="Q456" s="47"/>
    </row>
    <row r="457" spans="1:17" ht="15" customHeight="1">
      <c r="A457" s="47"/>
      <c r="B457" s="47"/>
      <c r="C457" s="48"/>
      <c r="D457" s="48"/>
      <c r="E457" s="47"/>
      <c r="F457" s="47"/>
      <c r="G457" s="51"/>
      <c r="H457" s="51"/>
      <c r="I457" s="47"/>
      <c r="K457" s="47"/>
      <c r="L457" s="47"/>
      <c r="M457" s="47"/>
      <c r="N457" s="47"/>
      <c r="O457" s="47"/>
      <c r="P457" s="47"/>
      <c r="Q457" s="47"/>
    </row>
    <row r="458" spans="1:17" ht="15" customHeight="1">
      <c r="A458" s="47"/>
      <c r="B458" s="47"/>
      <c r="C458" s="48"/>
      <c r="D458" s="48"/>
      <c r="E458" s="47"/>
      <c r="F458" s="47"/>
      <c r="G458" s="51"/>
      <c r="H458" s="51"/>
      <c r="I458" s="47"/>
      <c r="K458" s="47"/>
      <c r="L458" s="47"/>
      <c r="M458" s="47"/>
      <c r="N458" s="47"/>
      <c r="O458" s="47"/>
      <c r="P458" s="47"/>
      <c r="Q458" s="47"/>
    </row>
    <row r="459" spans="1:17" ht="15" customHeight="1">
      <c r="A459" s="47"/>
      <c r="B459" s="47"/>
      <c r="C459" s="48"/>
      <c r="D459" s="48"/>
      <c r="E459" s="47"/>
      <c r="F459" s="47"/>
      <c r="G459" s="51"/>
      <c r="H459" s="51"/>
      <c r="I459" s="47"/>
      <c r="K459" s="47"/>
      <c r="L459" s="47"/>
      <c r="M459" s="47"/>
      <c r="N459" s="47"/>
      <c r="O459" s="47"/>
      <c r="P459" s="47"/>
      <c r="Q459" s="47"/>
    </row>
    <row r="460" spans="1:17" ht="15" customHeight="1">
      <c r="A460" s="47"/>
      <c r="B460" s="47"/>
      <c r="C460" s="48"/>
      <c r="D460" s="48"/>
      <c r="E460" s="47"/>
      <c r="F460" s="47"/>
      <c r="G460" s="51"/>
      <c r="H460" s="51"/>
      <c r="I460" s="47"/>
      <c r="K460" s="47"/>
      <c r="L460" s="47"/>
      <c r="M460" s="47"/>
      <c r="N460" s="47"/>
      <c r="O460" s="47"/>
      <c r="P460" s="47"/>
      <c r="Q460" s="47"/>
    </row>
    <row r="461" spans="1:17" ht="15" customHeight="1">
      <c r="A461" s="47"/>
      <c r="B461" s="47"/>
      <c r="C461" s="48"/>
      <c r="D461" s="48"/>
      <c r="E461" s="47"/>
      <c r="F461" s="47"/>
      <c r="G461" s="51"/>
      <c r="H461" s="51"/>
      <c r="I461" s="47"/>
      <c r="K461" s="47"/>
      <c r="L461" s="47"/>
      <c r="M461" s="47"/>
      <c r="N461" s="47"/>
      <c r="O461" s="47"/>
      <c r="P461" s="47"/>
      <c r="Q461" s="47"/>
    </row>
    <row r="462" spans="1:17" ht="15" customHeight="1">
      <c r="A462" s="47"/>
      <c r="B462" s="47"/>
      <c r="C462" s="48"/>
      <c r="D462" s="48"/>
      <c r="E462" s="47"/>
      <c r="F462" s="47"/>
      <c r="G462" s="51"/>
      <c r="H462" s="51"/>
      <c r="I462" s="47"/>
      <c r="K462" s="47"/>
      <c r="L462" s="47"/>
      <c r="M462" s="47"/>
      <c r="N462" s="47"/>
      <c r="O462" s="47"/>
      <c r="P462" s="47"/>
      <c r="Q462" s="47"/>
    </row>
    <row r="463" spans="1:17" ht="15" customHeight="1">
      <c r="A463" s="47"/>
      <c r="B463" s="47"/>
      <c r="C463" s="48"/>
      <c r="D463" s="48"/>
      <c r="E463" s="47"/>
      <c r="F463" s="47"/>
      <c r="G463" s="51"/>
      <c r="H463" s="51"/>
      <c r="I463" s="47"/>
      <c r="K463" s="47"/>
      <c r="L463" s="47"/>
      <c r="M463" s="47"/>
      <c r="N463" s="47"/>
      <c r="O463" s="47"/>
      <c r="P463" s="47"/>
      <c r="Q463" s="47"/>
    </row>
    <row r="464" spans="1:17" ht="15" customHeight="1">
      <c r="A464" s="47"/>
      <c r="B464" s="47"/>
      <c r="C464" s="48"/>
      <c r="D464" s="48"/>
      <c r="E464" s="47"/>
      <c r="F464" s="47"/>
      <c r="G464" s="51"/>
      <c r="H464" s="51"/>
      <c r="I464" s="47"/>
      <c r="K464" s="47"/>
      <c r="L464" s="47"/>
      <c r="M464" s="47"/>
      <c r="N464" s="47"/>
      <c r="O464" s="47"/>
      <c r="P464" s="47"/>
      <c r="Q464" s="47"/>
    </row>
    <row r="465" spans="1:17" ht="15" customHeight="1">
      <c r="A465" s="47"/>
      <c r="B465" s="47"/>
      <c r="C465" s="48"/>
      <c r="D465" s="48"/>
      <c r="E465" s="47"/>
      <c r="F465" s="47"/>
      <c r="G465" s="51"/>
      <c r="H465" s="51"/>
      <c r="I465" s="47"/>
      <c r="K465" s="47"/>
      <c r="L465" s="47"/>
      <c r="M465" s="47"/>
      <c r="N465" s="47"/>
      <c r="O465" s="47"/>
      <c r="P465" s="47"/>
      <c r="Q465" s="47"/>
    </row>
    <row r="466" spans="1:17" ht="15" customHeight="1">
      <c r="A466" s="47"/>
      <c r="B466" s="47"/>
      <c r="C466" s="48"/>
      <c r="D466" s="48"/>
      <c r="E466" s="47"/>
      <c r="F466" s="47"/>
      <c r="G466" s="51"/>
      <c r="H466" s="51"/>
      <c r="I466" s="47"/>
      <c r="K466" s="47"/>
      <c r="L466" s="47"/>
      <c r="M466" s="47"/>
      <c r="N466" s="47"/>
      <c r="O466" s="47"/>
      <c r="P466" s="47"/>
      <c r="Q466" s="47"/>
    </row>
    <row r="467" spans="1:17" ht="15" customHeight="1">
      <c r="A467" s="47"/>
      <c r="B467" s="47"/>
      <c r="C467" s="48"/>
      <c r="D467" s="48"/>
      <c r="E467" s="47"/>
      <c r="F467" s="47"/>
      <c r="G467" s="51"/>
      <c r="H467" s="51"/>
      <c r="I467" s="47"/>
      <c r="K467" s="47"/>
      <c r="L467" s="47"/>
      <c r="M467" s="47"/>
      <c r="N467" s="47"/>
      <c r="O467" s="47"/>
      <c r="P467" s="47"/>
      <c r="Q467" s="47"/>
    </row>
    <row r="468" spans="1:17" ht="15" customHeight="1">
      <c r="A468" s="47"/>
      <c r="B468" s="47"/>
      <c r="C468" s="48"/>
      <c r="D468" s="48"/>
      <c r="E468" s="47"/>
      <c r="F468" s="47"/>
      <c r="G468" s="51"/>
      <c r="H468" s="51"/>
      <c r="I468" s="47"/>
      <c r="K468" s="47"/>
      <c r="L468" s="47"/>
      <c r="M468" s="47"/>
      <c r="N468" s="47"/>
      <c r="O468" s="47"/>
      <c r="P468" s="47"/>
      <c r="Q468" s="47"/>
    </row>
    <row r="469" spans="1:17" ht="15" customHeight="1">
      <c r="A469" s="47"/>
      <c r="B469" s="47"/>
      <c r="C469" s="48"/>
      <c r="D469" s="48"/>
      <c r="E469" s="47"/>
      <c r="F469" s="47"/>
      <c r="G469" s="51"/>
      <c r="H469" s="51"/>
      <c r="I469" s="47"/>
      <c r="K469" s="47"/>
      <c r="L469" s="47"/>
      <c r="M469" s="47"/>
      <c r="N469" s="47"/>
      <c r="O469" s="47"/>
      <c r="P469" s="47"/>
      <c r="Q469" s="47"/>
    </row>
    <row r="470" spans="1:17" ht="15" customHeight="1">
      <c r="A470" s="47"/>
      <c r="B470" s="47"/>
      <c r="C470" s="48"/>
      <c r="D470" s="48"/>
      <c r="E470" s="47"/>
      <c r="F470" s="47"/>
      <c r="G470" s="51"/>
      <c r="H470" s="51"/>
      <c r="I470" s="47"/>
      <c r="K470" s="47"/>
      <c r="L470" s="47"/>
      <c r="M470" s="47"/>
      <c r="N470" s="47"/>
      <c r="O470" s="47"/>
      <c r="P470" s="47"/>
      <c r="Q470" s="47"/>
    </row>
    <row r="471" spans="1:17" ht="15" customHeight="1">
      <c r="A471" s="47"/>
      <c r="B471" s="47"/>
      <c r="C471" s="48"/>
      <c r="D471" s="48"/>
      <c r="E471" s="47"/>
      <c r="F471" s="47"/>
      <c r="G471" s="51"/>
      <c r="H471" s="51"/>
      <c r="I471" s="47"/>
      <c r="K471" s="47"/>
      <c r="L471" s="47"/>
      <c r="M471" s="47"/>
      <c r="N471" s="47"/>
      <c r="O471" s="47"/>
      <c r="P471" s="47"/>
      <c r="Q471" s="47"/>
    </row>
    <row r="472" spans="1:17" ht="15" customHeight="1">
      <c r="A472" s="47"/>
      <c r="B472" s="47"/>
      <c r="C472" s="48"/>
      <c r="D472" s="48"/>
      <c r="E472" s="47"/>
      <c r="F472" s="47"/>
      <c r="G472" s="51"/>
      <c r="H472" s="51"/>
      <c r="I472" s="47"/>
      <c r="K472" s="47"/>
      <c r="L472" s="47"/>
      <c r="M472" s="47"/>
      <c r="N472" s="47"/>
      <c r="O472" s="47"/>
      <c r="P472" s="47"/>
      <c r="Q472" s="47"/>
    </row>
    <row r="473" spans="1:17" ht="15" customHeight="1">
      <c r="A473" s="47"/>
      <c r="B473" s="47"/>
      <c r="C473" s="48"/>
      <c r="D473" s="48"/>
      <c r="E473" s="47"/>
      <c r="F473" s="47"/>
      <c r="G473" s="51"/>
      <c r="H473" s="51"/>
      <c r="I473" s="47"/>
      <c r="K473" s="47"/>
      <c r="L473" s="47"/>
      <c r="M473" s="47"/>
      <c r="N473" s="47"/>
      <c r="O473" s="47"/>
      <c r="P473" s="47"/>
      <c r="Q473" s="47"/>
    </row>
    <row r="474" spans="1:17" ht="15" customHeight="1">
      <c r="A474" s="47"/>
      <c r="B474" s="47"/>
      <c r="C474" s="48"/>
      <c r="D474" s="48"/>
      <c r="E474" s="47"/>
      <c r="F474" s="47"/>
      <c r="G474" s="51"/>
      <c r="H474" s="51"/>
      <c r="I474" s="47"/>
      <c r="K474" s="47"/>
      <c r="L474" s="47"/>
      <c r="M474" s="47"/>
      <c r="N474" s="47"/>
      <c r="O474" s="47"/>
      <c r="P474" s="47"/>
      <c r="Q474" s="47"/>
    </row>
    <row r="475" spans="1:17" ht="15" customHeight="1">
      <c r="A475" s="47"/>
      <c r="B475" s="47"/>
      <c r="C475" s="48"/>
      <c r="D475" s="48"/>
      <c r="E475" s="47"/>
      <c r="F475" s="47"/>
      <c r="G475" s="51"/>
      <c r="H475" s="51"/>
      <c r="I475" s="47"/>
      <c r="K475" s="47"/>
      <c r="L475" s="47"/>
      <c r="M475" s="47"/>
      <c r="N475" s="47"/>
      <c r="O475" s="47"/>
      <c r="P475" s="47"/>
      <c r="Q475" s="47"/>
    </row>
    <row r="476" spans="1:17" ht="15" customHeight="1">
      <c r="A476" s="47"/>
      <c r="B476" s="47"/>
      <c r="C476" s="48"/>
      <c r="D476" s="48"/>
      <c r="E476" s="47"/>
      <c r="F476" s="47"/>
      <c r="G476" s="51"/>
      <c r="H476" s="51"/>
      <c r="I476" s="47"/>
      <c r="K476" s="47"/>
      <c r="L476" s="47"/>
      <c r="M476" s="47"/>
      <c r="N476" s="47"/>
      <c r="O476" s="47"/>
      <c r="P476" s="47"/>
      <c r="Q476" s="47"/>
    </row>
    <row r="477" spans="1:17" ht="15" customHeight="1">
      <c r="A477" s="47"/>
      <c r="B477" s="47"/>
      <c r="C477" s="48"/>
      <c r="D477" s="48"/>
      <c r="E477" s="47"/>
      <c r="F477" s="47"/>
      <c r="G477" s="51"/>
      <c r="H477" s="51"/>
      <c r="I477" s="47"/>
      <c r="K477" s="47"/>
      <c r="L477" s="47"/>
      <c r="M477" s="47"/>
      <c r="N477" s="47"/>
      <c r="O477" s="47"/>
      <c r="P477" s="47"/>
      <c r="Q477" s="47"/>
    </row>
    <row r="478" spans="1:17" ht="15" customHeight="1">
      <c r="A478" s="47"/>
      <c r="B478" s="47"/>
      <c r="C478" s="48"/>
      <c r="D478" s="48"/>
      <c r="E478" s="47"/>
      <c r="F478" s="47"/>
      <c r="G478" s="51"/>
      <c r="H478" s="51"/>
      <c r="I478" s="47"/>
      <c r="K478" s="47"/>
      <c r="L478" s="47"/>
      <c r="M478" s="47"/>
      <c r="N478" s="47"/>
      <c r="O478" s="47"/>
      <c r="P478" s="47"/>
      <c r="Q478" s="47"/>
    </row>
    <row r="479" spans="1:17" ht="15" customHeight="1">
      <c r="A479" s="47"/>
      <c r="B479" s="47"/>
      <c r="C479" s="48"/>
      <c r="D479" s="48"/>
      <c r="E479" s="47"/>
      <c r="F479" s="47"/>
      <c r="G479" s="51"/>
      <c r="H479" s="51"/>
      <c r="I479" s="47"/>
      <c r="K479" s="47"/>
      <c r="L479" s="47"/>
      <c r="M479" s="47"/>
      <c r="N479" s="47"/>
      <c r="O479" s="47"/>
      <c r="P479" s="47"/>
      <c r="Q479" s="47"/>
    </row>
    <row r="480" spans="1:17" ht="15" customHeight="1">
      <c r="A480" s="47"/>
      <c r="B480" s="47"/>
      <c r="C480" s="48"/>
      <c r="D480" s="48"/>
      <c r="E480" s="47"/>
      <c r="F480" s="47"/>
      <c r="G480" s="51"/>
      <c r="H480" s="51"/>
      <c r="I480" s="47"/>
      <c r="K480" s="47"/>
      <c r="L480" s="47"/>
      <c r="M480" s="47"/>
      <c r="N480" s="47"/>
      <c r="O480" s="47"/>
      <c r="P480" s="47"/>
      <c r="Q480" s="47"/>
    </row>
    <row r="481" spans="1:17" ht="15" customHeight="1">
      <c r="A481" s="47"/>
      <c r="B481" s="47"/>
      <c r="C481" s="48"/>
      <c r="D481" s="48"/>
      <c r="E481" s="47"/>
      <c r="F481" s="47"/>
      <c r="G481" s="51"/>
      <c r="H481" s="51"/>
      <c r="I481" s="47"/>
      <c r="K481" s="47"/>
      <c r="L481" s="47"/>
      <c r="M481" s="47"/>
      <c r="N481" s="47"/>
      <c r="O481" s="47"/>
      <c r="P481" s="47"/>
      <c r="Q481" s="47"/>
    </row>
    <row r="482" spans="1:17" ht="15" customHeight="1">
      <c r="A482" s="47"/>
      <c r="B482" s="47"/>
      <c r="C482" s="48"/>
      <c r="D482" s="48"/>
      <c r="E482" s="47"/>
      <c r="F482" s="47"/>
      <c r="G482" s="51"/>
      <c r="H482" s="51"/>
      <c r="I482" s="47"/>
      <c r="K482" s="47"/>
      <c r="L482" s="47"/>
      <c r="M482" s="47"/>
      <c r="N482" s="47"/>
      <c r="O482" s="47"/>
      <c r="P482" s="47"/>
      <c r="Q482" s="47"/>
    </row>
    <row r="483" spans="1:17" ht="15" customHeight="1">
      <c r="A483" s="47"/>
      <c r="B483" s="47"/>
      <c r="C483" s="48"/>
      <c r="D483" s="48"/>
      <c r="E483" s="47"/>
      <c r="F483" s="47"/>
      <c r="G483" s="51"/>
      <c r="H483" s="51"/>
      <c r="I483" s="47"/>
      <c r="K483" s="47"/>
      <c r="L483" s="47"/>
      <c r="M483" s="47"/>
      <c r="N483" s="47"/>
      <c r="O483" s="47"/>
      <c r="P483" s="47"/>
      <c r="Q483" s="47"/>
    </row>
    <row r="484" spans="1:17" ht="15" customHeight="1">
      <c r="A484" s="47"/>
      <c r="B484" s="47"/>
      <c r="C484" s="48"/>
      <c r="D484" s="48"/>
      <c r="E484" s="47"/>
      <c r="F484" s="47"/>
      <c r="G484" s="51"/>
      <c r="H484" s="51"/>
      <c r="I484" s="47"/>
      <c r="K484" s="47"/>
      <c r="L484" s="47"/>
      <c r="M484" s="47"/>
      <c r="N484" s="47"/>
      <c r="O484" s="47"/>
      <c r="P484" s="47"/>
      <c r="Q484" s="47"/>
    </row>
    <row r="485" spans="1:17" ht="15" customHeight="1">
      <c r="A485" s="47"/>
      <c r="B485" s="47"/>
      <c r="C485" s="48"/>
      <c r="D485" s="48"/>
      <c r="E485" s="47"/>
      <c r="F485" s="47"/>
      <c r="G485" s="51"/>
      <c r="H485" s="51"/>
      <c r="I485" s="47"/>
      <c r="K485" s="47"/>
      <c r="L485" s="47"/>
      <c r="M485" s="47"/>
      <c r="N485" s="47"/>
      <c r="O485" s="47"/>
      <c r="P485" s="47"/>
      <c r="Q485" s="47"/>
    </row>
    <row r="486" spans="1:17" ht="15" customHeight="1">
      <c r="A486" s="47"/>
      <c r="B486" s="47"/>
      <c r="C486" s="48"/>
      <c r="D486" s="48"/>
      <c r="E486" s="47"/>
      <c r="F486" s="47"/>
      <c r="G486" s="51"/>
      <c r="H486" s="51"/>
      <c r="I486" s="47"/>
      <c r="K486" s="47"/>
      <c r="L486" s="47"/>
      <c r="M486" s="47"/>
      <c r="N486" s="47"/>
      <c r="O486" s="47"/>
      <c r="P486" s="47"/>
      <c r="Q486" s="47"/>
    </row>
    <row r="487" spans="1:17" ht="15" customHeight="1">
      <c r="A487" s="47"/>
      <c r="B487" s="47"/>
      <c r="C487" s="48"/>
      <c r="D487" s="48"/>
      <c r="E487" s="47"/>
      <c r="F487" s="47"/>
      <c r="G487" s="51"/>
      <c r="H487" s="51"/>
      <c r="I487" s="47"/>
      <c r="K487" s="47"/>
      <c r="L487" s="47"/>
      <c r="M487" s="47"/>
      <c r="N487" s="47"/>
      <c r="O487" s="47"/>
      <c r="P487" s="47"/>
      <c r="Q487" s="47"/>
    </row>
    <row r="488" spans="1:17" ht="15" customHeight="1">
      <c r="A488" s="47"/>
      <c r="B488" s="47"/>
      <c r="C488" s="48"/>
      <c r="D488" s="48"/>
      <c r="E488" s="47"/>
      <c r="F488" s="47"/>
      <c r="G488" s="51"/>
      <c r="H488" s="51"/>
      <c r="I488" s="47"/>
      <c r="K488" s="47"/>
      <c r="L488" s="47"/>
      <c r="M488" s="47"/>
      <c r="N488" s="47"/>
      <c r="O488" s="47"/>
      <c r="P488" s="47"/>
      <c r="Q488" s="47"/>
    </row>
    <row r="489" spans="1:17" ht="15" customHeight="1">
      <c r="A489" s="47"/>
      <c r="B489" s="47"/>
      <c r="C489" s="48"/>
      <c r="D489" s="48"/>
      <c r="E489" s="47"/>
      <c r="F489" s="47"/>
      <c r="G489" s="51"/>
      <c r="H489" s="51"/>
      <c r="I489" s="47"/>
      <c r="K489" s="47"/>
      <c r="L489" s="47"/>
      <c r="M489" s="47"/>
      <c r="N489" s="47"/>
      <c r="O489" s="47"/>
      <c r="P489" s="47"/>
      <c r="Q489" s="47"/>
    </row>
    <row r="490" spans="1:17" ht="15" customHeight="1">
      <c r="A490" s="47"/>
      <c r="B490" s="47"/>
      <c r="C490" s="48"/>
      <c r="D490" s="48"/>
      <c r="E490" s="47"/>
      <c r="F490" s="47"/>
      <c r="G490" s="51"/>
      <c r="H490" s="51"/>
      <c r="I490" s="47"/>
      <c r="K490" s="47"/>
      <c r="L490" s="47"/>
      <c r="M490" s="47"/>
      <c r="N490" s="47"/>
      <c r="O490" s="47"/>
      <c r="P490" s="47"/>
      <c r="Q490" s="47"/>
    </row>
    <row r="491" spans="1:17" ht="15" customHeight="1">
      <c r="A491" s="47"/>
      <c r="B491" s="47"/>
      <c r="C491" s="48"/>
      <c r="D491" s="48"/>
      <c r="E491" s="47"/>
      <c r="F491" s="47"/>
      <c r="G491" s="51"/>
      <c r="H491" s="51"/>
      <c r="I491" s="47"/>
      <c r="K491" s="47"/>
      <c r="L491" s="47"/>
      <c r="M491" s="47"/>
      <c r="N491" s="47"/>
      <c r="O491" s="47"/>
      <c r="P491" s="47"/>
      <c r="Q491" s="47"/>
    </row>
    <row r="492" spans="1:17" ht="15" customHeight="1">
      <c r="A492" s="47"/>
      <c r="B492" s="47"/>
      <c r="C492" s="48"/>
      <c r="D492" s="48"/>
      <c r="E492" s="47"/>
      <c r="F492" s="47"/>
      <c r="G492" s="51"/>
      <c r="H492" s="51"/>
      <c r="I492" s="47"/>
      <c r="K492" s="47"/>
      <c r="L492" s="47"/>
      <c r="M492" s="47"/>
      <c r="N492" s="47"/>
      <c r="O492" s="47"/>
      <c r="P492" s="47"/>
      <c r="Q492" s="47"/>
    </row>
    <row r="493" spans="1:17" ht="15" customHeight="1">
      <c r="A493" s="47"/>
      <c r="B493" s="47"/>
      <c r="C493" s="48"/>
      <c r="D493" s="48"/>
      <c r="E493" s="47"/>
      <c r="F493" s="47"/>
      <c r="G493" s="51"/>
      <c r="H493" s="51"/>
      <c r="I493" s="47"/>
      <c r="K493" s="47"/>
      <c r="L493" s="47"/>
      <c r="M493" s="47"/>
      <c r="N493" s="47"/>
      <c r="O493" s="47"/>
      <c r="P493" s="47"/>
      <c r="Q493" s="47"/>
    </row>
    <row r="494" spans="1:17" ht="15" customHeight="1">
      <c r="A494" s="47"/>
      <c r="B494" s="47"/>
      <c r="C494" s="48"/>
      <c r="D494" s="48"/>
      <c r="E494" s="47"/>
      <c r="F494" s="47"/>
      <c r="G494" s="51"/>
      <c r="H494" s="51"/>
      <c r="I494" s="47"/>
      <c r="K494" s="47"/>
      <c r="L494" s="47"/>
      <c r="M494" s="47"/>
      <c r="N494" s="47"/>
      <c r="O494" s="47"/>
      <c r="P494" s="47"/>
      <c r="Q494" s="47"/>
    </row>
    <row r="495" spans="1:17" ht="15" customHeight="1">
      <c r="A495" s="47"/>
      <c r="B495" s="47"/>
      <c r="C495" s="48"/>
      <c r="D495" s="48"/>
      <c r="E495" s="47"/>
      <c r="F495" s="47"/>
      <c r="G495" s="51"/>
      <c r="H495" s="51"/>
      <c r="I495" s="47"/>
      <c r="K495" s="47"/>
      <c r="L495" s="47"/>
      <c r="M495" s="47"/>
      <c r="N495" s="47"/>
      <c r="O495" s="47"/>
      <c r="P495" s="47"/>
      <c r="Q495" s="47"/>
    </row>
    <row r="496" spans="1:17" ht="15" customHeight="1">
      <c r="A496" s="47"/>
      <c r="B496" s="47"/>
      <c r="C496" s="48"/>
      <c r="D496" s="48"/>
      <c r="E496" s="47"/>
      <c r="F496" s="47"/>
      <c r="G496" s="51"/>
      <c r="H496" s="51"/>
      <c r="I496" s="47"/>
      <c r="K496" s="47"/>
      <c r="L496" s="47"/>
      <c r="M496" s="47"/>
      <c r="N496" s="47"/>
      <c r="O496" s="47"/>
      <c r="P496" s="47"/>
      <c r="Q496" s="47"/>
    </row>
    <row r="497" spans="1:17" ht="15" customHeight="1">
      <c r="A497" s="47"/>
      <c r="B497" s="47"/>
      <c r="C497" s="48"/>
      <c r="D497" s="48"/>
      <c r="E497" s="47"/>
      <c r="F497" s="47"/>
      <c r="G497" s="51"/>
      <c r="H497" s="51"/>
      <c r="I497" s="47"/>
      <c r="K497" s="47"/>
      <c r="L497" s="47"/>
      <c r="M497" s="47"/>
      <c r="N497" s="47"/>
      <c r="O497" s="47"/>
      <c r="P497" s="47"/>
      <c r="Q497" s="47"/>
    </row>
    <row r="498" spans="1:17" ht="15" customHeight="1">
      <c r="A498" s="47"/>
      <c r="B498" s="47"/>
      <c r="C498" s="48"/>
      <c r="D498" s="48"/>
      <c r="E498" s="47"/>
      <c r="F498" s="47"/>
      <c r="G498" s="51"/>
      <c r="H498" s="51"/>
      <c r="I498" s="47"/>
      <c r="K498" s="47"/>
      <c r="L498" s="47"/>
      <c r="M498" s="47"/>
      <c r="N498" s="47"/>
      <c r="O498" s="47"/>
      <c r="P498" s="47"/>
      <c r="Q498" s="47"/>
    </row>
    <row r="499" spans="1:17" ht="15" customHeight="1">
      <c r="A499" s="47"/>
      <c r="B499" s="47"/>
      <c r="C499" s="48"/>
      <c r="D499" s="48"/>
      <c r="E499" s="47"/>
      <c r="F499" s="47"/>
      <c r="G499" s="51"/>
      <c r="H499" s="51"/>
      <c r="I499" s="47"/>
      <c r="K499" s="47"/>
      <c r="L499" s="47"/>
      <c r="M499" s="47"/>
      <c r="N499" s="47"/>
      <c r="O499" s="47"/>
      <c r="P499" s="47"/>
      <c r="Q499" s="47"/>
    </row>
    <row r="500" spans="1:17" ht="15" customHeight="1">
      <c r="A500" s="47"/>
      <c r="B500" s="47"/>
      <c r="C500" s="48"/>
      <c r="D500" s="48"/>
      <c r="E500" s="47"/>
      <c r="F500" s="47"/>
      <c r="G500" s="51"/>
      <c r="H500" s="51"/>
      <c r="I500" s="47"/>
      <c r="K500" s="47"/>
      <c r="L500" s="47"/>
      <c r="M500" s="47"/>
      <c r="N500" s="47"/>
      <c r="O500" s="47"/>
      <c r="P500" s="47"/>
      <c r="Q500" s="47"/>
    </row>
    <row r="501" spans="1:17" ht="15" customHeight="1">
      <c r="A501" s="47"/>
      <c r="B501" s="47"/>
      <c r="C501" s="48"/>
      <c r="D501" s="48"/>
      <c r="E501" s="47"/>
      <c r="F501" s="47"/>
      <c r="G501" s="51"/>
      <c r="H501" s="51"/>
      <c r="I501" s="47"/>
      <c r="K501" s="47"/>
      <c r="L501" s="47"/>
      <c r="M501" s="47"/>
      <c r="N501" s="47"/>
      <c r="O501" s="47"/>
      <c r="P501" s="47"/>
      <c r="Q501" s="47"/>
    </row>
    <row r="502" spans="1:17" ht="15" customHeight="1">
      <c r="A502" s="47"/>
      <c r="B502" s="47"/>
      <c r="C502" s="48"/>
      <c r="D502" s="48"/>
      <c r="E502" s="47"/>
      <c r="F502" s="47"/>
      <c r="G502" s="51"/>
      <c r="H502" s="51"/>
      <c r="I502" s="47"/>
      <c r="K502" s="47"/>
      <c r="L502" s="47"/>
      <c r="M502" s="47"/>
      <c r="N502" s="47"/>
      <c r="O502" s="47"/>
      <c r="P502" s="47"/>
      <c r="Q502" s="47"/>
    </row>
    <row r="503" spans="1:17" ht="15" customHeight="1">
      <c r="A503" s="47"/>
      <c r="B503" s="47"/>
      <c r="C503" s="48"/>
      <c r="D503" s="48"/>
      <c r="E503" s="47"/>
      <c r="F503" s="47"/>
      <c r="G503" s="51"/>
      <c r="H503" s="51"/>
      <c r="I503" s="47"/>
      <c r="K503" s="47"/>
      <c r="L503" s="47"/>
      <c r="M503" s="47"/>
      <c r="N503" s="47"/>
      <c r="O503" s="47"/>
      <c r="P503" s="47"/>
      <c r="Q503" s="47"/>
    </row>
    <row r="504" spans="1:17" ht="15" customHeight="1">
      <c r="A504" s="47"/>
      <c r="B504" s="47"/>
      <c r="C504" s="48"/>
      <c r="D504" s="48"/>
      <c r="E504" s="47"/>
      <c r="F504" s="47"/>
      <c r="G504" s="51"/>
      <c r="H504" s="51"/>
      <c r="I504" s="47"/>
      <c r="K504" s="47"/>
      <c r="L504" s="47"/>
      <c r="M504" s="47"/>
      <c r="N504" s="47"/>
      <c r="O504" s="47"/>
      <c r="P504" s="47"/>
      <c r="Q504" s="47"/>
    </row>
    <row r="505" spans="1:17" ht="15" customHeight="1">
      <c r="A505" s="47"/>
      <c r="B505" s="47"/>
      <c r="C505" s="48"/>
      <c r="D505" s="48"/>
      <c r="E505" s="47"/>
      <c r="F505" s="47"/>
      <c r="G505" s="51"/>
      <c r="H505" s="51"/>
      <c r="I505" s="47"/>
      <c r="K505" s="47"/>
      <c r="L505" s="47"/>
      <c r="M505" s="47"/>
      <c r="N505" s="47"/>
      <c r="O505" s="47"/>
      <c r="P505" s="47"/>
      <c r="Q505" s="47"/>
    </row>
    <row r="506" spans="1:17" ht="15" customHeight="1">
      <c r="A506" s="47"/>
      <c r="B506" s="47"/>
      <c r="C506" s="48"/>
      <c r="D506" s="48"/>
      <c r="E506" s="47"/>
      <c r="F506" s="47"/>
      <c r="G506" s="51"/>
      <c r="H506" s="51"/>
      <c r="I506" s="47"/>
      <c r="K506" s="47"/>
      <c r="L506" s="47"/>
      <c r="M506" s="47"/>
      <c r="N506" s="47"/>
      <c r="O506" s="47"/>
      <c r="P506" s="47"/>
      <c r="Q506" s="47"/>
    </row>
    <row r="507" spans="1:17" ht="15" customHeight="1">
      <c r="A507" s="47"/>
      <c r="B507" s="47"/>
      <c r="C507" s="48"/>
      <c r="D507" s="48"/>
      <c r="E507" s="47"/>
      <c r="F507" s="47"/>
      <c r="G507" s="51"/>
      <c r="H507" s="51"/>
      <c r="I507" s="47"/>
      <c r="K507" s="47"/>
      <c r="L507" s="47"/>
      <c r="M507" s="47"/>
      <c r="N507" s="47"/>
      <c r="O507" s="47"/>
      <c r="P507" s="47"/>
      <c r="Q507" s="47"/>
    </row>
    <row r="508" spans="1:17" ht="15" customHeight="1">
      <c r="A508" s="47"/>
      <c r="B508" s="47"/>
      <c r="C508" s="48"/>
      <c r="D508" s="48"/>
      <c r="E508" s="47"/>
      <c r="F508" s="47"/>
      <c r="G508" s="51"/>
      <c r="H508" s="51"/>
      <c r="I508" s="47"/>
      <c r="K508" s="47"/>
      <c r="L508" s="47"/>
      <c r="M508" s="47"/>
      <c r="N508" s="47"/>
      <c r="O508" s="47"/>
      <c r="P508" s="47"/>
      <c r="Q508" s="47"/>
    </row>
    <row r="509" spans="1:17" ht="15" customHeight="1">
      <c r="A509" s="47"/>
      <c r="B509" s="47"/>
      <c r="C509" s="48"/>
      <c r="D509" s="48"/>
      <c r="E509" s="47"/>
      <c r="F509" s="47"/>
      <c r="G509" s="51"/>
      <c r="H509" s="51"/>
      <c r="I509" s="47"/>
      <c r="K509" s="47"/>
      <c r="L509" s="47"/>
      <c r="M509" s="47"/>
      <c r="N509" s="47"/>
      <c r="O509" s="47"/>
      <c r="P509" s="47"/>
      <c r="Q509" s="47"/>
    </row>
    <row r="510" spans="1:17" ht="15" customHeight="1">
      <c r="A510" s="47"/>
      <c r="B510" s="47"/>
      <c r="C510" s="48"/>
      <c r="D510" s="48"/>
      <c r="E510" s="47"/>
      <c r="F510" s="47"/>
      <c r="G510" s="51"/>
      <c r="H510" s="51"/>
      <c r="I510" s="47"/>
      <c r="K510" s="47"/>
      <c r="L510" s="47"/>
      <c r="M510" s="47"/>
      <c r="N510" s="47"/>
      <c r="O510" s="47"/>
      <c r="P510" s="47"/>
      <c r="Q510" s="47"/>
    </row>
    <row r="511" spans="1:17" ht="15" customHeight="1">
      <c r="A511" s="47"/>
      <c r="B511" s="47"/>
      <c r="C511" s="48"/>
      <c r="D511" s="48"/>
      <c r="E511" s="47"/>
      <c r="F511" s="47"/>
      <c r="G511" s="51"/>
      <c r="H511" s="51"/>
      <c r="I511" s="47"/>
      <c r="K511" s="47"/>
      <c r="L511" s="47"/>
      <c r="M511" s="47"/>
      <c r="N511" s="47"/>
      <c r="O511" s="47"/>
      <c r="P511" s="47"/>
      <c r="Q511" s="47"/>
    </row>
    <row r="512" spans="1:17" ht="15" customHeight="1">
      <c r="A512" s="47"/>
      <c r="B512" s="47"/>
      <c r="C512" s="48"/>
      <c r="D512" s="48"/>
      <c r="E512" s="47"/>
      <c r="F512" s="47"/>
      <c r="G512" s="51"/>
      <c r="H512" s="51"/>
      <c r="I512" s="47"/>
      <c r="K512" s="47"/>
      <c r="L512" s="47"/>
      <c r="M512" s="47"/>
      <c r="N512" s="47"/>
      <c r="O512" s="47"/>
      <c r="P512" s="47"/>
      <c r="Q512" s="47"/>
    </row>
    <row r="513" spans="1:17" ht="15" customHeight="1">
      <c r="A513" s="47"/>
      <c r="B513" s="47"/>
      <c r="C513" s="48"/>
      <c r="D513" s="48"/>
      <c r="E513" s="47"/>
      <c r="F513" s="47"/>
      <c r="G513" s="51"/>
      <c r="H513" s="51"/>
      <c r="I513" s="47"/>
      <c r="K513" s="47"/>
      <c r="L513" s="47"/>
      <c r="M513" s="47"/>
      <c r="N513" s="47"/>
      <c r="O513" s="47"/>
      <c r="P513" s="47"/>
      <c r="Q513" s="47"/>
    </row>
    <row r="514" spans="1:17" ht="15" customHeight="1">
      <c r="A514" s="47"/>
      <c r="B514" s="47"/>
      <c r="C514" s="48"/>
      <c r="D514" s="48"/>
      <c r="E514" s="47"/>
      <c r="F514" s="47"/>
      <c r="G514" s="51"/>
      <c r="H514" s="51"/>
      <c r="I514" s="47"/>
      <c r="K514" s="47"/>
      <c r="L514" s="47"/>
      <c r="M514" s="47"/>
      <c r="N514" s="47"/>
      <c r="O514" s="47"/>
      <c r="P514" s="47"/>
      <c r="Q514" s="47"/>
    </row>
  </sheetData>
  <autoFilter ref="A1:P443">
    <sortState ref="A2:R443">
      <sortCondition descending="1" ref="N1:N443"/>
    </sortState>
  </autoFilter>
  <hyperlinks>
    <hyperlink ref="J5" r:id="rId1" location="6/197.820/111.055/w=198.859,107.188"/>
    <hyperlink ref="J6" r:id="rId2" location="6/221.977/104.336/w=221.156,103.531 "/>
    <hyperlink ref="J8" r:id="rId3" location="6/91.227/49.898/w=90.016,47.859"/>
    <hyperlink ref="J15" r:id="rId4" location="6/207.992/108.117/w=210.031,109.328 "/>
    <hyperlink ref="J20" r:id="rId5" location="6/209.680/111.789/w=211.703,112.203 "/>
    <hyperlink ref="J21" r:id="rId6" location="6/91.227/49.898/w=90.016,47.859"/>
    <hyperlink ref="J24" r:id="rId7" location="6/177.055/175.164/w=178.609,176.984 "/>
    <hyperlink ref="J25" r:id="rId8" location="6/91.227/49.898/w=90.016,47.859"/>
    <hyperlink ref="J34" r:id="rId9" location="6/205.977/97.227/w=207.266,97.109 "/>
    <hyperlink ref="J38" r:id="rId10" location="6/40.273/207.930/w=42.859,204.125 "/>
    <hyperlink ref="J46" r:id="rId11" location="6/198.477/107.945/w=199.063,107.266 "/>
    <hyperlink ref="J47" r:id="rId12" location="6/198.477/107.945/w=199.063,107.266 "/>
    <hyperlink ref="J49" r:id="rId13" location="6/103.414/78.617/w=106.641,74.453 "/>
    <hyperlink ref="J11" r:id="rId14" location="6/199.852/109.867/w=198.766,106.750 "/>
    <hyperlink ref="J117" r:id="rId15" location="6/202.727/115.148/w=204.813,114.922 "/>
    <hyperlink ref="J127" r:id="rId16" location="6/202.727/115.148/w=204.047,114.703 "/>
    <hyperlink ref="J126" r:id="rId17" location="6/194.383/94.664/w=195.594,96.859 "/>
    <hyperlink ref="J133" r:id="rId18" location="6/194.383/94.664/w=195.391,88.406"/>
    <hyperlink ref="J134" r:id="rId19" location="6/198.039/111.867/w=200.625,108.000 "/>
    <hyperlink ref="J140" r:id="rId20" location="6/190.758/101.367/w=189.313,98.344 "/>
    <hyperlink ref="J151" r:id="rId21" location="6/152.633/119.211/w=152.469,115.281 "/>
    <hyperlink ref="J165" r:id="rId22" location="6/53.578/82.352/w=52.141,79.203"/>
    <hyperlink ref="J166" r:id="rId23" location="6/113.539/52.148/w=114.500,49.656 "/>
    <hyperlink ref="J170" r:id="rId24" location="6/129.414/111.242/w=129.906,110.688 "/>
    <hyperlink ref="J172" r:id="rId25" location="6/99.008/114.898/w=99.156,110.156 "/>
    <hyperlink ref="J181" r:id="rId26" location="6/204.289/103.867/w=203.875,106.531"/>
    <hyperlink ref="J183" r:id="rId27" location="6/210.227/98.992/w=213.063,94.750 "/>
    <hyperlink ref="J187" r:id="rId28" location="6/221.977/104.336/w=221.156,103.531 "/>
    <hyperlink ref="J203" r:id="rId29" location="6/236.273/127.023/w=237.203,129.391 "/>
    <hyperlink ref="J205" r:id="rId30" location="6/74.133/33.477/w=75.547,27.547 "/>
    <hyperlink ref="J210" r:id="rId31" location="6/209.539/107.336/w=209.625,102.781 "/>
    <hyperlink ref="J220" r:id="rId32" location="6/218.664/104.523/w=221.500,98.813 "/>
    <hyperlink ref="J221" r:id="rId33" location="6/211.305/98.727/w=210.656,95.484 "/>
    <hyperlink ref="J222" r:id="rId34" location="6/207.992/108.117/w=210.031,109.328 "/>
    <hyperlink ref="J223" r:id="rId35" location="6/215.852/105.727/w=215.938,104.234"/>
    <hyperlink ref="J224" r:id="rId36" location="6/198.289/99.805/w=196.953,98.813 "/>
    <hyperlink ref="J228" r:id="rId37" location="6/198.289/99.805/w=201.813,98.641 "/>
    <hyperlink ref="J240" r:id="rId38" location="6/198.461/86.711/w=198.234,82.359 "/>
    <hyperlink ref="J242" r:id="rId39" location="5/70.203/154.734/w=76.625,147.750 "/>
    <hyperlink ref="J272" r:id="rId40" location="6/148.320/182.742/w=149.375,183.250 "/>
    <hyperlink ref="J286" r:id="rId41" location="6/198.945/118.523/w=202.156,118.375 "/>
    <hyperlink ref="J287" r:id="rId42" location="6/99.008/114.898/w=99.156,110.156 "/>
    <hyperlink ref="J303" r:id="rId43" location="6/215.852/105.727/w=215.938,104.234"/>
    <hyperlink ref="J312" r:id="rId44" location="5/86.453/175.047/w=84.625,175.688 "/>
    <hyperlink ref="J313" r:id="rId45" location="6/154.727/153.555/w=156.281,152.719 "/>
    <hyperlink ref="J314" r:id="rId46" location="6/53.789/160.789/w=55.688,157.953 "/>
    <hyperlink ref="J316" r:id="rId47" location="6/144.258/159.367/w=148.250,162.000 "/>
    <hyperlink ref="J327" r:id="rId48" location="6/82.023/79.680/w=84.703,78.906 "/>
    <hyperlink ref="J328" r:id="rId49" location="6/124.539/98.789/w=128.906,95.047"/>
    <hyperlink ref="J329" r:id="rId50" location="6/100.383/111.117/w=99.969,109.875 "/>
    <hyperlink ref="J148" r:id="rId51" location="6/193.508/103.414/w=191.219,102.359"/>
    <hyperlink ref="J141" r:id="rId52" location="6/212.148/104.648/w=215.328,105.031 "/>
    <hyperlink ref="J118" r:id="rId53" location="6/128.039/69.898/w=126.703,73.438"/>
    <hyperlink ref="J185" r:id="rId54" location="6/-77.667/38.090/w=-78.469,42.891 "/>
    <hyperlink ref="J168" r:id="rId55" location="6/-33.605/-1.747/w=-36.368,0.198 "/>
    <hyperlink ref="J215" r:id="rId56" location="6/49.760/38.090/w=46.890,46.494"/>
    <hyperlink ref="J269" r:id="rId57" location="6/-58.740/-120.685/w=-55.875,-121.245 "/>
    <hyperlink ref="J235" r:id="rId58" location="6/-49.289/-132.858/w=-45.966,-133.923 "/>
    <hyperlink ref="J331" r:id="rId59" location="6/-35.021/-1.813/w=-37.875,2.681"/>
    <hyperlink ref="J196" r:id="rId60" location="6/-64.259/40.594/w=-65.676,41.396 "/>
    <hyperlink ref="J322" r:id="rId61" location="6/35.755/-16.798/w=38.754,-21.599 "/>
    <hyperlink ref="J154" r:id="rId62" location="6/219.758/106.930/w=218.719,106.078 "/>
    <hyperlink ref="J99" r:id="rId63" location="6/212.195/145.492/w=213.000,145.250 "/>
    <hyperlink ref="J219" r:id="rId64" location="6/237.102/128.055/w=241.125,124.563"/>
    <hyperlink ref="J101" r:id="rId65" location="6/192.391/149.977/w=190.875,143.922 "/>
    <hyperlink ref="J3" r:id="rId66" location="6/183.516/157.930/w=182.688,156.125"/>
    <hyperlink ref="J132" r:id="rId67" location="6/185.703/148.867/w=185.469,145.125"/>
    <hyperlink ref="J137" r:id="rId68" location="6/165.016/174.180/w=163.656,177.625 "/>
    <hyperlink ref="J138" r:id="rId69" location="6/158.469/165.742/w=157.688,163.625 "/>
    <hyperlink ref="J243" r:id="rId70" location="6/156.328/164.102/w=154.250,163.734 "/>
    <hyperlink ref="J145" r:id="rId71" location="6/150.578/167.680/w=148.922,166.375 "/>
    <hyperlink ref="J104" r:id="rId72" location="6/120.484/142.211/w=120.141,142.281"/>
    <hyperlink ref="J119" r:id="rId73" location="6/144.453/136.430/w=145.250,136.438 "/>
    <hyperlink ref="J90" r:id="rId74" location="6/150.219/132.805/w=149.859,128.594"/>
    <hyperlink ref="J33" r:id="rId75" location="6/148.016/120.617/w=148.031,113.594 "/>
    <hyperlink ref="J100" r:id="rId76" location="6/143.516/108.148/w=143.484,101.922 "/>
    <hyperlink ref="J102" r:id="rId77" location="6/129.156/107.742/w=127.797,102.063 "/>
    <hyperlink ref="J107" r:id="rId78" location="6/114.328/115.711/w=111.969,111.188 "/>
    <hyperlink ref="J147" r:id="rId79" location="6/42.641/201.508/w=42.688,202.797 "/>
    <hyperlink ref="J125" r:id="rId80" location="6/88.641/163.070/w=87.063,164.313 "/>
    <hyperlink ref="J120" r:id="rId81" location="6/101.984/167.430/w=100.375,166.063"/>
    <hyperlink ref="J163" r:id="rId82" location="6/101.219/142.492/w=102.141,137.813 "/>
    <hyperlink ref="J182" r:id="rId83" location="6/104.438/133.711/w=105.516,133.250 "/>
    <hyperlink ref="J7" r:id="rId84" location="6/66.891/92.680/w=66.797,90.469 "/>
    <hyperlink ref="J109" r:id="rId85" location="6/82.703/98.867/w=83.422,94.813 "/>
    <hyperlink ref="J13" r:id="rId86" location="6/73.359/65.992/w=72.313,59.563 "/>
    <hyperlink ref="J106" r:id="rId87" location="6/88.828/66.930/w=89.625,62.156 "/>
    <hyperlink ref="J116" r:id="rId88" location="6/89.906/87.086/w=88.391,81.844 "/>
    <hyperlink ref="J111" r:id="rId89" location="6/95.734/78.117/w=94.344,76.750 "/>
    <hyperlink ref="J105" r:id="rId90" location="6/101.641/78.430/w=101.625,73.766"/>
    <hyperlink ref="J129" r:id="rId91" location="6/101.641/78.430/w=102.094,78.188 "/>
    <hyperlink ref="J91" r:id="rId92" location="6/105.859/66.180/w=104.938,59.875 "/>
    <hyperlink ref="J201" r:id="rId93" location="6/111.813/56.414/w=111.953,54.359 "/>
    <hyperlink ref="J206" r:id="rId94" location="6/105.391/45.867/w=104.547,40.125"/>
    <hyperlink ref="J115" r:id="rId95" location="6/144.734/77.586/w=143.641,71.688"/>
    <hyperlink ref="J144" r:id="rId96" location="5/169.781/99.734/w=171.438,87.000 "/>
    <hyperlink ref="J326" r:id="rId97" location="6/196.281/88.758/w=197.125,82.516 "/>
    <hyperlink ref="J22" r:id="rId98" location="6/197.766/93.727/w=197.313,93.516 "/>
    <hyperlink ref="J130" r:id="rId99" location="6/195.734/104.117/w=194.766,102.703"/>
    <hyperlink ref="J10" r:id="rId100" location="6/201.047/106.555/w=200.438,105.125 "/>
    <hyperlink ref="J113" r:id="rId101" location="6/209.172/97.555/w=209.438,93.906 "/>
    <hyperlink ref="J110" r:id="rId102" location="6/204.609/101.461/w=205.391,96.531"/>
    <hyperlink ref="J135" r:id="rId103" location="6/207.734/109.430/w=206.469,106.375 "/>
    <hyperlink ref="J112" r:id="rId104" location="6/199.141/114.805/w=199.000,117.563 "/>
    <hyperlink ref="J186" r:id="rId105" location="6/210.094/111.789/w=210.984,107.250 "/>
    <hyperlink ref="J122" r:id="rId106" location="6/208.109/112.523/w=210.438,109.781"/>
    <hyperlink ref="J320" r:id="rId107" location="5/-68.090/-83.738/w=-68.943,-88.945 "/>
    <hyperlink ref="J12" r:id="rId108" location="5/-62.319/-97.053/w=-60.392,-109.160 "/>
    <hyperlink ref="J92" r:id="rId109" location="5/-36.085/-47.307/w=-28.768,-42.539 "/>
    <hyperlink ref="J94" r:id="rId110" location="5/-43.533/-55.261/w=-39.232,-57.173 "/>
    <hyperlink ref="J128" r:id="rId111" location="5/-65.577/-122.673/w=-65.982,-131.748 "/>
    <hyperlink ref="J121" r:id="rId112" location="5/-50.388/-105.667/w=-48.283,-126.387 "/>
    <hyperlink ref="J150" r:id="rId113" location="5/-68.488/-79.827/w=-67.407,-79.980 "/>
    <hyperlink ref="J211" r:id="rId114" location="5/-68.488/-79.827/w=-67.743,-89.517 "/>
    <hyperlink ref="J225" r:id="rId115" location="5/-65.613/-122.893/w=-66.267,-132.715 "/>
    <hyperlink ref="J234" r:id="rId116" location="5/-53.917/-127.991/w=-47.843,-144.624 "/>
    <hyperlink ref="J279" r:id="rId117" location="5/-51.166/-101.975/w=-47.220,-111.050 "/>
    <hyperlink ref="J260" r:id="rId118" location="5/-42.989/-86.902/w=-33.064,-95.273 "/>
    <hyperlink ref="J32" r:id="rId119" location="6/66.523/63.117/w=64.172,59.844 "/>
    <hyperlink ref="J139" r:id="rId120" location="5/65.578/45.172/w=75.281,43.375 "/>
    <hyperlink ref="J213" r:id="rId121" location="6/82.508/64.492/w=83.219,66.688 "/>
    <hyperlink ref="J173" r:id="rId122" location="6/38.539/77.617/w=39.391,77.250 "/>
    <hyperlink ref="J280" r:id="rId123" location="6/58.461/49.430/w=62.875,43.625 "/>
    <hyperlink ref="J315" r:id="rId124" location="6/64.023/65.836/w=64.250,68.656 "/>
    <hyperlink ref="J208" r:id="rId125" location="6/104.398/80.195/w=104.828,77.203 "/>
    <hyperlink ref="J162" r:id="rId126" location="6/205.914/104.977/w=209.094,103.578 "/>
    <hyperlink ref="J4" r:id="rId127" location="6/105.070/32.898/w=104.375,26.031 "/>
    <hyperlink ref="J17" r:id="rId128" location="6/58.070/25.117/w=56.313,20.750 "/>
    <hyperlink ref="J26" r:id="rId129" location="6/119.070/135.992/w=115.844,134.906"/>
    <hyperlink ref="J56" r:id="rId130" location="6/166.883/85.117/w=168.547,78.875 "/>
    <hyperlink ref="J310" r:id="rId131" location="6/154.414/98.617/w=154.281,96.719 "/>
    <hyperlink ref="J31" r:id="rId132" location="6/170.250/140.445/w=171.734,139.422"/>
    <hyperlink ref="J36" r:id="rId133" location="6/164.969/148.180/w=164.547,146.828"/>
    <hyperlink ref="J96" r:id="rId134" location="6/55.031/49.461/w=54.938,49.797"/>
    <hyperlink ref="J97" r:id="rId135" location="6/164.031/156.508/w=166.844,155.250"/>
    <hyperlink ref="J184" r:id="rId136" location="6/109.656/168.336/w=112.844,162.531"/>
    <hyperlink ref="J204" r:id="rId137" location="6/127.344/172.008/w=130.313,173.922"/>
    <hyperlink ref="J227" r:id="rId138" location="6/109.266/151.430/w=105.547,148.281"/>
    <hyperlink ref="J237" r:id="rId139" location="6/96.063/33.164/w=94.781,28.000"/>
    <hyperlink ref="J274" r:id="rId140" location="6/43.719/75.273/w=39.672,70.578"/>
    <hyperlink ref="J275" r:id="rId141" location="6/105.750/42.305/w=107.516,36.828 "/>
    <hyperlink ref="J285" r:id="rId142" location="6/49.438/36.320/w=51.250,34.438"/>
    <hyperlink ref="J319" r:id="rId143" location="6/123.797/143.820/w=125.547,143.609"/>
    <hyperlink ref="J103" r:id="rId144" location="6/-42.066/-53.427/w=-44.024,-58.887"/>
    <hyperlink ref="J114" r:id="rId145" location="6/-57.657/-45.934/w=-57.504,-49.614"/>
    <hyperlink ref="J123" r:id="rId146" location="6/-43.628/-50.944/w=-43.437,-54.668"/>
    <hyperlink ref="J131" r:id="rId147" location="6/-40.847/-48.307/w=-39.351,-51.196"/>
    <hyperlink ref="J136" r:id="rId148" location="6/-76.305/57.755/w=-76.578,63.303"/>
    <hyperlink ref="J142" r:id="rId149" location="6/-49.668/-8.558/w=-46.695,-6.877"/>
    <hyperlink ref="J143" r:id="rId150" location="6/-3.820/3.219/w=-1.911,-1.055"/>
    <hyperlink ref="J149" r:id="rId151" location="6/-3.930/-13.195/w=-5.485,-19.226"/>
    <hyperlink ref="J169" r:id="rId152" location="6/-30.959/43.011/w=-33.358,43.154"/>
    <hyperlink ref="J161" r:id="rId153" location="6/-77.186/66.962/w=-77.618,68.115"/>
    <hyperlink ref="J156" r:id="rId154" location="6/12.512/16.469/w=12.361,12.480"/>
    <hyperlink ref="J89" r:id="rId155" location="6/10.941/-11.063/w=12.705,-15.447"/>
    <hyperlink ref="J167" r:id="rId156" location="6/33.943/-15.150/w=34.904,-20.391"/>
    <hyperlink ref="J330" r:id="rId157" location="6/-6.555/-33.322/w=-7.580,-39.309"/>
    <hyperlink ref="J2" r:id="rId158" location="6/-41.771/10.184/w=-44.024,6.921"/>
    <hyperlink ref="J273" r:id="rId159" location="6/-41.046/-53.888/w=-42.261,-62.205"/>
    <hyperlink ref="J244" r:id="rId160" location="6/-53.514/-106.908/w=-56.121,-112.786"/>
    <hyperlink ref="J23" r:id="rId161" location="6/-25.105/7.592/w=-24.647,8.042"/>
    <hyperlink ref="J28" r:id="rId162" location="6/-33.340/-17.963/w=-33.119,-20.149"/>
    <hyperlink ref="J40" r:id="rId163" location="6/-48.792/-17.963/w=-46.408,-23.730"/>
    <hyperlink ref="J277" r:id="rId164" location="6/-48.618/27.169/w=-45.213,25.071"/>
    <hyperlink ref="J180" r:id="rId165" location="6/-25.681/-6.801/w=-21.841,-8.745"/>
    <hyperlink ref="J164" r:id="rId166" location="6/-29.974/99.240/w=-29.286,94.043"/>
    <hyperlink ref="J195" r:id="rId167" location="6/-76.715/58.524/w=-76.950,57.656"/>
    <hyperlink ref="J209" r:id="rId168" location="6/32.695/-99.547/w=30.789,-99.932"/>
    <hyperlink ref="J230" r:id="rId169" location="6/-18.104/-22.467/w=-13.966,-27.532"/>
    <hyperlink ref="J233" r:id="rId170" location="6/167.750/176.914/w=169.750,179.266 "/>
    <hyperlink ref="J152" r:id="rId171" location="6/-58.654/-4.779/w=-58.825,-3.823"/>
    <hyperlink ref="J194" r:id="rId172" location="6/-37.248/-18.424/w=-40.044,-17.996"/>
    <hyperlink ref="J217" r:id="rId173" location="6/27.411/-103.063/w=26.215,-104.238"/>
    <hyperlink ref="J231" r:id="rId174" location="6/-22.513/-66.215/w=-24.147,-69.829"/>
    <hyperlink ref="J268" r:id="rId175" location="6/-22.594/13.260/w=-21.861,15.425"/>
    <hyperlink ref="J304" r:id="rId176" location="6/49.225/36.617/w=50.247,38.826"/>
    <hyperlink ref="J306" r:id="rId177" location="6/-76.791/45.319/w=-76.936,50.229"/>
    <hyperlink ref="J307" r:id="rId178" location="6/-32.454/-6.559/w=-30.732,-4.614"/>
    <hyperlink ref="J311" r:id="rId179" location="6/48.705/37.386/w=50.233,38.496"/>
    <hyperlink ref="J299" r:id="rId180" location="6/-30.562/99.591/w=-29.133,100.042"/>
  </hyperlinks>
  <pageMargins left="0.7" right="0.7" top="0.75" bottom="0.75" header="0.3" footer="0.3"/>
  <pageSetup paperSize="9" orientation="portrait" r:id="rId18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3"/>
  <sheetViews>
    <sheetView zoomScale="70" zoomScaleNormal="70" workbookViewId="0">
      <pane xSplit="1" ySplit="1" topLeftCell="B56" activePane="bottomRight" state="frozen"/>
      <selection pane="topRight" activeCell="B1" sqref="B1"/>
      <selection pane="bottomLeft" activeCell="A2" sqref="A2"/>
      <selection pane="bottomRight" activeCell="F1" sqref="F1"/>
    </sheetView>
  </sheetViews>
  <sheetFormatPr baseColWidth="10" defaultColWidth="17.28515625" defaultRowHeight="15" customHeight="1"/>
  <cols>
    <col min="1" max="1" width="30.28515625" customWidth="1"/>
    <col min="2" max="2" width="16.7109375" customWidth="1"/>
    <col min="3" max="4" width="9.140625" customWidth="1"/>
    <col min="5" max="5" width="18.85546875" customWidth="1"/>
    <col min="6" max="6" width="7.28515625" customWidth="1"/>
    <col min="7" max="7" width="4.28515625" customWidth="1"/>
    <col min="8" max="8" width="31.85546875" customWidth="1"/>
    <col min="9" max="9" width="22.28515625" customWidth="1"/>
    <col min="10" max="10" width="39.140625" customWidth="1"/>
    <col min="11" max="11" width="42" customWidth="1"/>
    <col min="12" max="12" width="10" customWidth="1"/>
    <col min="13" max="13" width="21" customWidth="1"/>
    <col min="14" max="14" width="9.140625" hidden="1" customWidth="1"/>
  </cols>
  <sheetData>
    <row r="1" spans="1:15" ht="15.75" customHeight="1">
      <c r="A1" s="7" t="s">
        <v>897</v>
      </c>
      <c r="B1" s="7" t="s">
        <v>898</v>
      </c>
      <c r="C1" s="7" t="s">
        <v>899</v>
      </c>
      <c r="D1" s="7" t="s">
        <v>900</v>
      </c>
      <c r="E1" s="7" t="s">
        <v>901</v>
      </c>
      <c r="F1" s="7" t="s">
        <v>4</v>
      </c>
      <c r="G1" s="7" t="s">
        <v>902</v>
      </c>
      <c r="H1" s="7" t="s">
        <v>903</v>
      </c>
      <c r="I1" s="7" t="s">
        <v>904</v>
      </c>
      <c r="J1" s="7" t="s">
        <v>905</v>
      </c>
      <c r="K1" s="8" t="s">
        <v>906</v>
      </c>
      <c r="L1" s="9" t="s">
        <v>0</v>
      </c>
      <c r="M1" s="8" t="s">
        <v>12</v>
      </c>
      <c r="N1" s="7" t="s">
        <v>907</v>
      </c>
    </row>
    <row r="2" spans="1:15" ht="15" customHeight="1">
      <c r="A2" s="4" t="s">
        <v>908</v>
      </c>
      <c r="B2" s="4" t="s">
        <v>909</v>
      </c>
      <c r="C2" s="4" t="s">
        <v>25</v>
      </c>
      <c r="D2" s="4" t="s">
        <v>910</v>
      </c>
      <c r="E2" s="4" t="s">
        <v>911</v>
      </c>
      <c r="F2" s="4" t="s">
        <v>910</v>
      </c>
      <c r="G2" s="4">
        <v>45</v>
      </c>
      <c r="H2" s="1" t="s">
        <v>912</v>
      </c>
      <c r="I2" s="1" t="s">
        <v>913</v>
      </c>
      <c r="J2" s="1" t="s">
        <v>914</v>
      </c>
      <c r="K2" s="1" t="s">
        <v>915</v>
      </c>
      <c r="L2" s="1"/>
      <c r="M2" s="1"/>
      <c r="N2" s="1"/>
    </row>
    <row r="3" spans="1:15" ht="15" customHeight="1">
      <c r="A3" s="4" t="s">
        <v>916</v>
      </c>
      <c r="B3" s="4" t="s">
        <v>909</v>
      </c>
      <c r="C3" s="4" t="s">
        <v>25</v>
      </c>
      <c r="D3" s="4" t="s">
        <v>910</v>
      </c>
      <c r="E3" s="4" t="s">
        <v>917</v>
      </c>
      <c r="F3" s="4" t="s">
        <v>910</v>
      </c>
      <c r="G3" s="4">
        <v>50</v>
      </c>
      <c r="H3" s="1" t="s">
        <v>918</v>
      </c>
      <c r="I3" s="1" t="s">
        <v>16</v>
      </c>
      <c r="J3" s="1" t="s">
        <v>914</v>
      </c>
      <c r="K3" s="1" t="s">
        <v>919</v>
      </c>
      <c r="L3" s="1"/>
      <c r="M3" s="1"/>
      <c r="N3" s="1"/>
    </row>
    <row r="4" spans="1:15" ht="15" customHeight="1">
      <c r="A4" s="4" t="s">
        <v>920</v>
      </c>
      <c r="B4" s="4" t="s">
        <v>909</v>
      </c>
      <c r="C4" s="4" t="s">
        <v>25</v>
      </c>
      <c r="D4" s="4" t="s">
        <v>910</v>
      </c>
      <c r="E4" s="4" t="s">
        <v>921</v>
      </c>
      <c r="F4" s="4" t="s">
        <v>910</v>
      </c>
      <c r="G4" s="4">
        <v>55</v>
      </c>
      <c r="H4" s="1" t="s">
        <v>922</v>
      </c>
      <c r="I4" s="1" t="s">
        <v>22</v>
      </c>
      <c r="J4" s="26" t="s">
        <v>927</v>
      </c>
      <c r="K4" s="26" t="s">
        <v>928</v>
      </c>
      <c r="L4" s="26"/>
      <c r="M4" s="28"/>
      <c r="N4" s="26"/>
      <c r="O4" s="27"/>
    </row>
    <row r="5" spans="1:15" ht="15" customHeight="1">
      <c r="A5" s="37" t="s">
        <v>924</v>
      </c>
      <c r="B5" s="4" t="s">
        <v>909</v>
      </c>
      <c r="C5" s="4" t="s">
        <v>25</v>
      </c>
      <c r="D5" s="4" t="s">
        <v>910</v>
      </c>
      <c r="E5" s="4" t="s">
        <v>925</v>
      </c>
      <c r="F5" s="4" t="s">
        <v>910</v>
      </c>
      <c r="G5" s="4">
        <v>60</v>
      </c>
      <c r="H5" s="1" t="s">
        <v>926</v>
      </c>
      <c r="I5" s="1" t="s">
        <v>34</v>
      </c>
      <c r="J5" s="26" t="s">
        <v>214</v>
      </c>
      <c r="K5" s="26" t="s">
        <v>923</v>
      </c>
      <c r="L5" s="28"/>
      <c r="M5" s="28"/>
      <c r="N5" s="26"/>
      <c r="O5" s="27"/>
    </row>
    <row r="6" spans="1:15" ht="15" customHeight="1">
      <c r="A6" s="38" t="s">
        <v>929</v>
      </c>
      <c r="B6" s="3" t="s">
        <v>909</v>
      </c>
      <c r="C6" s="4" t="s">
        <v>25</v>
      </c>
      <c r="D6" s="4" t="s">
        <v>910</v>
      </c>
      <c r="E6" s="3" t="s">
        <v>930</v>
      </c>
      <c r="F6" s="3" t="s">
        <v>910</v>
      </c>
      <c r="G6" s="2">
        <v>60</v>
      </c>
      <c r="H6" s="3" t="s">
        <v>918</v>
      </c>
      <c r="I6" s="3" t="s">
        <v>34</v>
      </c>
      <c r="J6" s="3" t="s">
        <v>931</v>
      </c>
      <c r="K6" s="3" t="s">
        <v>932</v>
      </c>
      <c r="L6" s="1"/>
      <c r="N6" s="1"/>
    </row>
    <row r="7" spans="1:15" ht="15" customHeight="1">
      <c r="A7" s="37" t="s">
        <v>933</v>
      </c>
      <c r="B7" s="4" t="s">
        <v>909</v>
      </c>
      <c r="C7" s="4">
        <v>1</v>
      </c>
      <c r="D7" s="4" t="s">
        <v>934</v>
      </c>
      <c r="E7" s="4" t="s">
        <v>935</v>
      </c>
      <c r="F7" s="4" t="s">
        <v>25</v>
      </c>
      <c r="G7" s="4">
        <v>10</v>
      </c>
      <c r="H7" s="1" t="s">
        <v>918</v>
      </c>
      <c r="I7" s="1" t="s">
        <v>16</v>
      </c>
      <c r="J7" s="1" t="s">
        <v>914</v>
      </c>
      <c r="K7" s="1" t="s">
        <v>936</v>
      </c>
      <c r="L7" s="1"/>
      <c r="M7" s="1"/>
      <c r="N7" s="1"/>
    </row>
    <row r="8" spans="1:15" ht="15" customHeight="1">
      <c r="A8" s="37" t="s">
        <v>933</v>
      </c>
      <c r="B8" s="4" t="s">
        <v>909</v>
      </c>
      <c r="C8" s="4">
        <v>1</v>
      </c>
      <c r="D8" s="4" t="s">
        <v>934</v>
      </c>
      <c r="E8" s="4" t="s">
        <v>935</v>
      </c>
      <c r="F8" s="4" t="s">
        <v>25</v>
      </c>
      <c r="G8" s="4">
        <v>10</v>
      </c>
      <c r="H8" s="1" t="s">
        <v>937</v>
      </c>
      <c r="I8" s="1" t="s">
        <v>938</v>
      </c>
      <c r="J8" s="1" t="s">
        <v>914</v>
      </c>
      <c r="K8" s="1" t="s">
        <v>939</v>
      </c>
      <c r="L8" s="1"/>
      <c r="M8" s="1"/>
      <c r="N8" s="1"/>
    </row>
    <row r="9" spans="1:15" ht="15" customHeight="1">
      <c r="A9" s="37" t="s">
        <v>933</v>
      </c>
      <c r="B9" s="4" t="s">
        <v>909</v>
      </c>
      <c r="C9" s="4">
        <v>1</v>
      </c>
      <c r="D9" s="4" t="s">
        <v>934</v>
      </c>
      <c r="E9" s="4" t="s">
        <v>935</v>
      </c>
      <c r="F9" s="4" t="s">
        <v>25</v>
      </c>
      <c r="G9" s="4">
        <v>10</v>
      </c>
      <c r="H9" s="1" t="s">
        <v>937</v>
      </c>
      <c r="I9" s="1" t="s">
        <v>938</v>
      </c>
      <c r="J9" s="1" t="s">
        <v>914</v>
      </c>
      <c r="K9" s="1" t="s">
        <v>939</v>
      </c>
      <c r="L9" s="1"/>
      <c r="M9" s="1"/>
      <c r="N9" s="1"/>
    </row>
    <row r="10" spans="1:15" ht="15" customHeight="1">
      <c r="A10" s="37" t="s">
        <v>940</v>
      </c>
      <c r="B10" s="4" t="s">
        <v>909</v>
      </c>
      <c r="C10" s="4">
        <v>2</v>
      </c>
      <c r="D10" s="4" t="s">
        <v>934</v>
      </c>
      <c r="E10" s="4" t="s">
        <v>25</v>
      </c>
      <c r="F10" s="4" t="s">
        <v>25</v>
      </c>
      <c r="G10" s="4">
        <v>10</v>
      </c>
      <c r="H10" s="1" t="s">
        <v>918</v>
      </c>
      <c r="I10" s="1" t="s">
        <v>16</v>
      </c>
      <c r="J10" s="1" t="s">
        <v>914</v>
      </c>
      <c r="K10" s="1" t="s">
        <v>941</v>
      </c>
      <c r="L10" s="1"/>
      <c r="M10" s="1"/>
      <c r="N10" s="1"/>
    </row>
    <row r="11" spans="1:15" ht="15" customHeight="1">
      <c r="A11" s="37" t="s">
        <v>942</v>
      </c>
      <c r="B11" s="4" t="s">
        <v>909</v>
      </c>
      <c r="C11" s="4">
        <v>2</v>
      </c>
      <c r="D11" s="4" t="s">
        <v>934</v>
      </c>
      <c r="E11" s="4" t="s">
        <v>935</v>
      </c>
      <c r="F11" s="4" t="s">
        <v>25</v>
      </c>
      <c r="G11" s="4">
        <v>10</v>
      </c>
      <c r="H11" s="1" t="s">
        <v>918</v>
      </c>
      <c r="I11" s="1" t="s">
        <v>16</v>
      </c>
      <c r="J11" s="1" t="s">
        <v>914</v>
      </c>
      <c r="K11" s="1" t="s">
        <v>936</v>
      </c>
      <c r="L11" s="1"/>
      <c r="M11" s="1"/>
      <c r="N11" s="1"/>
    </row>
    <row r="12" spans="1:15" ht="15" customHeight="1">
      <c r="A12" s="37" t="s">
        <v>942</v>
      </c>
      <c r="B12" s="4" t="s">
        <v>909</v>
      </c>
      <c r="C12" s="4">
        <v>2</v>
      </c>
      <c r="D12" s="4" t="s">
        <v>934</v>
      </c>
      <c r="E12" s="4" t="s">
        <v>935</v>
      </c>
      <c r="F12" s="4" t="s">
        <v>25</v>
      </c>
      <c r="G12" s="4">
        <v>20</v>
      </c>
      <c r="H12" s="1" t="s">
        <v>926</v>
      </c>
      <c r="I12" s="1" t="s">
        <v>16</v>
      </c>
      <c r="J12" s="1" t="s">
        <v>943</v>
      </c>
      <c r="K12" s="1" t="s">
        <v>944</v>
      </c>
      <c r="L12" s="1"/>
      <c r="M12" s="1"/>
      <c r="N12" s="1"/>
    </row>
    <row r="13" spans="1:15" ht="15" customHeight="1">
      <c r="A13" s="37" t="s">
        <v>942</v>
      </c>
      <c r="B13" s="4" t="s">
        <v>909</v>
      </c>
      <c r="C13" s="4">
        <v>2</v>
      </c>
      <c r="D13" s="4" t="s">
        <v>934</v>
      </c>
      <c r="E13" s="4" t="s">
        <v>935</v>
      </c>
      <c r="F13" s="4" t="s">
        <v>25</v>
      </c>
      <c r="G13" s="4">
        <v>10</v>
      </c>
      <c r="H13" s="1" t="s">
        <v>937</v>
      </c>
      <c r="I13" s="1" t="s">
        <v>938</v>
      </c>
      <c r="J13" s="1" t="s">
        <v>914</v>
      </c>
      <c r="K13" s="1" t="s">
        <v>939</v>
      </c>
      <c r="L13" s="1"/>
      <c r="M13" s="1"/>
      <c r="N13" s="1"/>
    </row>
    <row r="14" spans="1:15" ht="15" customHeight="1">
      <c r="A14" s="37" t="s">
        <v>945</v>
      </c>
      <c r="B14" s="4" t="s">
        <v>909</v>
      </c>
      <c r="C14" s="4">
        <v>4</v>
      </c>
      <c r="D14" s="4" t="s">
        <v>934</v>
      </c>
      <c r="E14" s="4" t="s">
        <v>25</v>
      </c>
      <c r="F14" s="4" t="s">
        <v>25</v>
      </c>
      <c r="G14" s="4">
        <v>10</v>
      </c>
      <c r="H14" s="1" t="s">
        <v>918</v>
      </c>
      <c r="I14" s="1" t="s">
        <v>16</v>
      </c>
      <c r="J14" s="1" t="s">
        <v>914</v>
      </c>
      <c r="K14" s="1" t="s">
        <v>919</v>
      </c>
      <c r="L14" s="1"/>
      <c r="M14" s="1"/>
      <c r="N14" s="1"/>
    </row>
    <row r="15" spans="1:15" ht="15" customHeight="1">
      <c r="A15" s="37" t="s">
        <v>946</v>
      </c>
      <c r="B15" s="4" t="s">
        <v>909</v>
      </c>
      <c r="C15" s="4">
        <v>4</v>
      </c>
      <c r="D15" s="4" t="s">
        <v>934</v>
      </c>
      <c r="E15" s="4" t="s">
        <v>935</v>
      </c>
      <c r="F15" s="4" t="s">
        <v>25</v>
      </c>
      <c r="G15" s="4">
        <v>20</v>
      </c>
      <c r="H15" s="1" t="s">
        <v>918</v>
      </c>
      <c r="I15" s="1" t="s">
        <v>16</v>
      </c>
      <c r="J15" s="1" t="s">
        <v>914</v>
      </c>
      <c r="K15" s="1" t="s">
        <v>947</v>
      </c>
      <c r="L15" s="1"/>
      <c r="M15" s="1"/>
      <c r="N15" s="1"/>
    </row>
    <row r="16" spans="1:15" ht="15" customHeight="1">
      <c r="A16" s="37" t="s">
        <v>948</v>
      </c>
      <c r="B16" s="4" t="s">
        <v>909</v>
      </c>
      <c r="C16" s="4">
        <v>4</v>
      </c>
      <c r="D16" s="4" t="s">
        <v>934</v>
      </c>
      <c r="E16" s="4" t="s">
        <v>935</v>
      </c>
      <c r="F16" s="4" t="s">
        <v>25</v>
      </c>
      <c r="G16" s="4">
        <v>50</v>
      </c>
      <c r="H16" s="1" t="s">
        <v>918</v>
      </c>
      <c r="I16" s="1" t="s">
        <v>16</v>
      </c>
      <c r="J16" s="1" t="s">
        <v>914</v>
      </c>
      <c r="K16" s="1" t="s">
        <v>936</v>
      </c>
      <c r="L16" s="1"/>
      <c r="M16" s="1"/>
      <c r="N16" s="1"/>
    </row>
    <row r="17" spans="1:14" ht="15" customHeight="1">
      <c r="A17" s="37" t="s">
        <v>946</v>
      </c>
      <c r="B17" s="4" t="s">
        <v>909</v>
      </c>
      <c r="C17" s="4">
        <v>4</v>
      </c>
      <c r="D17" s="4" t="s">
        <v>934</v>
      </c>
      <c r="E17" s="4" t="s">
        <v>935</v>
      </c>
      <c r="F17" s="4" t="s">
        <v>25</v>
      </c>
      <c r="G17" s="4">
        <v>50</v>
      </c>
      <c r="H17" s="1" t="s">
        <v>918</v>
      </c>
      <c r="I17" s="1" t="s">
        <v>16</v>
      </c>
      <c r="J17" s="1" t="s">
        <v>914</v>
      </c>
      <c r="K17" s="1" t="s">
        <v>941</v>
      </c>
      <c r="L17" s="1"/>
      <c r="M17" s="1"/>
      <c r="N17" s="1"/>
    </row>
    <row r="18" spans="1:14" ht="15" customHeight="1">
      <c r="A18" s="37" t="s">
        <v>949</v>
      </c>
      <c r="B18" s="4" t="s">
        <v>909</v>
      </c>
      <c r="C18" s="4">
        <v>4</v>
      </c>
      <c r="D18" s="4" t="s">
        <v>934</v>
      </c>
      <c r="E18" s="4" t="s">
        <v>935</v>
      </c>
      <c r="F18" s="4" t="s">
        <v>25</v>
      </c>
      <c r="G18" s="4">
        <v>20</v>
      </c>
      <c r="H18" s="1" t="s">
        <v>918</v>
      </c>
      <c r="I18" s="1" t="s">
        <v>16</v>
      </c>
      <c r="J18" s="1" t="s">
        <v>914</v>
      </c>
      <c r="K18" s="1" t="s">
        <v>941</v>
      </c>
      <c r="L18" s="1"/>
      <c r="M18" s="1"/>
      <c r="N18" s="1"/>
    </row>
    <row r="19" spans="1:14" ht="15" customHeight="1">
      <c r="A19" s="37" t="s">
        <v>946</v>
      </c>
      <c r="B19" s="4" t="s">
        <v>909</v>
      </c>
      <c r="C19" s="4">
        <v>4</v>
      </c>
      <c r="D19" s="4" t="s">
        <v>934</v>
      </c>
      <c r="E19" s="4" t="s">
        <v>935</v>
      </c>
      <c r="F19" s="4" t="s">
        <v>25</v>
      </c>
      <c r="G19" s="4">
        <v>20</v>
      </c>
      <c r="H19" s="1" t="s">
        <v>918</v>
      </c>
      <c r="I19" s="1" t="s">
        <v>16</v>
      </c>
      <c r="J19" s="1" t="s">
        <v>914</v>
      </c>
      <c r="K19" s="1" t="s">
        <v>950</v>
      </c>
      <c r="L19" s="1"/>
      <c r="M19" s="1"/>
      <c r="N19" s="1"/>
    </row>
    <row r="20" spans="1:14" ht="15" customHeight="1">
      <c r="A20" s="37" t="s">
        <v>951</v>
      </c>
      <c r="B20" s="4" t="s">
        <v>909</v>
      </c>
      <c r="C20" s="4">
        <v>4</v>
      </c>
      <c r="D20" s="4" t="s">
        <v>934</v>
      </c>
      <c r="E20" s="4" t="s">
        <v>935</v>
      </c>
      <c r="F20" s="4" t="s">
        <v>25</v>
      </c>
      <c r="G20" s="4">
        <v>50</v>
      </c>
      <c r="H20" s="1" t="s">
        <v>937</v>
      </c>
      <c r="I20" s="1" t="s">
        <v>938</v>
      </c>
      <c r="J20" s="1" t="s">
        <v>914</v>
      </c>
      <c r="K20" s="1" t="s">
        <v>939</v>
      </c>
      <c r="L20" s="1"/>
      <c r="M20" s="1"/>
      <c r="N20" s="1"/>
    </row>
    <row r="21" spans="1:14" ht="15" customHeight="1">
      <c r="A21" s="37" t="s">
        <v>952</v>
      </c>
      <c r="B21" s="4" t="s">
        <v>909</v>
      </c>
      <c r="C21" s="4">
        <v>4</v>
      </c>
      <c r="D21" s="4" t="s">
        <v>934</v>
      </c>
      <c r="E21" s="4" t="s">
        <v>935</v>
      </c>
      <c r="F21" s="4" t="s">
        <v>25</v>
      </c>
      <c r="G21" s="4">
        <v>20</v>
      </c>
      <c r="H21" s="1" t="s">
        <v>953</v>
      </c>
      <c r="I21" s="1" t="s">
        <v>954</v>
      </c>
      <c r="J21" s="1" t="s">
        <v>955</v>
      </c>
      <c r="K21" s="1" t="s">
        <v>956</v>
      </c>
      <c r="L21" s="1"/>
      <c r="M21" s="1"/>
      <c r="N21" s="1"/>
    </row>
    <row r="22" spans="1:14" ht="15" customHeight="1">
      <c r="A22" s="37" t="s">
        <v>957</v>
      </c>
      <c r="B22" s="4" t="s">
        <v>909</v>
      </c>
      <c r="C22" s="4">
        <v>5</v>
      </c>
      <c r="D22" s="4" t="s">
        <v>934</v>
      </c>
      <c r="E22" s="4" t="s">
        <v>25</v>
      </c>
      <c r="F22" s="4" t="s">
        <v>25</v>
      </c>
      <c r="G22" s="4">
        <v>20</v>
      </c>
      <c r="H22" s="1" t="s">
        <v>918</v>
      </c>
      <c r="I22" s="1" t="s">
        <v>16</v>
      </c>
      <c r="J22" s="1" t="s">
        <v>914</v>
      </c>
      <c r="K22" s="1" t="s">
        <v>950</v>
      </c>
      <c r="L22" s="1"/>
      <c r="M22" s="1"/>
      <c r="N22" s="1"/>
    </row>
    <row r="23" spans="1:14" ht="15" customHeight="1">
      <c r="A23" s="37" t="s">
        <v>958</v>
      </c>
      <c r="B23" s="4" t="s">
        <v>909</v>
      </c>
      <c r="C23" s="4">
        <v>5</v>
      </c>
      <c r="D23" s="4" t="s">
        <v>934</v>
      </c>
      <c r="E23" s="4" t="s">
        <v>25</v>
      </c>
      <c r="F23" s="4" t="s">
        <v>25</v>
      </c>
      <c r="G23" s="4">
        <v>10</v>
      </c>
      <c r="H23" s="1" t="s">
        <v>937</v>
      </c>
      <c r="I23" s="1" t="s">
        <v>938</v>
      </c>
      <c r="J23" s="1" t="s">
        <v>914</v>
      </c>
      <c r="K23" s="1" t="s">
        <v>939</v>
      </c>
      <c r="L23" s="1"/>
      <c r="M23" s="1"/>
      <c r="N23" s="1"/>
    </row>
    <row r="24" spans="1:14" ht="15" customHeight="1">
      <c r="A24" s="37" t="s">
        <v>959</v>
      </c>
      <c r="B24" s="4" t="s">
        <v>909</v>
      </c>
      <c r="C24" s="4">
        <v>5</v>
      </c>
      <c r="D24" s="4" t="s">
        <v>934</v>
      </c>
      <c r="E24" s="4" t="s">
        <v>25</v>
      </c>
      <c r="F24" s="4" t="s">
        <v>25</v>
      </c>
      <c r="G24" s="4">
        <v>10</v>
      </c>
      <c r="H24" s="1" t="s">
        <v>937</v>
      </c>
      <c r="I24" s="1" t="s">
        <v>938</v>
      </c>
      <c r="J24" s="1" t="s">
        <v>914</v>
      </c>
      <c r="K24" s="1" t="s">
        <v>939</v>
      </c>
      <c r="L24" s="1"/>
      <c r="M24" s="1"/>
      <c r="N24" s="1"/>
    </row>
    <row r="25" spans="1:14" ht="15" customHeight="1">
      <c r="A25" s="37" t="s">
        <v>960</v>
      </c>
      <c r="B25" s="4" t="s">
        <v>909</v>
      </c>
      <c r="C25" s="4">
        <v>5</v>
      </c>
      <c r="D25" s="4" t="s">
        <v>934</v>
      </c>
      <c r="E25" s="4" t="s">
        <v>25</v>
      </c>
      <c r="F25" s="4" t="s">
        <v>25</v>
      </c>
      <c r="G25" s="4">
        <v>10</v>
      </c>
      <c r="H25" s="1" t="s">
        <v>937</v>
      </c>
      <c r="I25" s="1" t="s">
        <v>938</v>
      </c>
      <c r="J25" s="1" t="s">
        <v>914</v>
      </c>
      <c r="K25" s="1" t="s">
        <v>939</v>
      </c>
      <c r="L25" s="1"/>
      <c r="M25" s="1"/>
      <c r="N25" s="1"/>
    </row>
    <row r="26" spans="1:14" ht="15" customHeight="1">
      <c r="A26" s="37" t="s">
        <v>961</v>
      </c>
      <c r="B26" s="4" t="s">
        <v>909</v>
      </c>
      <c r="C26" s="4">
        <v>5</v>
      </c>
      <c r="D26" s="4" t="s">
        <v>934</v>
      </c>
      <c r="E26" s="4" t="s">
        <v>25</v>
      </c>
      <c r="F26" s="4" t="s">
        <v>25</v>
      </c>
      <c r="G26" s="4">
        <v>20</v>
      </c>
      <c r="H26" s="1" t="s">
        <v>937</v>
      </c>
      <c r="I26" s="1" t="s">
        <v>938</v>
      </c>
      <c r="J26" s="1" t="s">
        <v>914</v>
      </c>
      <c r="K26" s="1" t="s">
        <v>939</v>
      </c>
      <c r="L26" s="1"/>
      <c r="M26" s="1"/>
      <c r="N26" s="1"/>
    </row>
    <row r="27" spans="1:14" ht="15" customHeight="1">
      <c r="A27" s="37" t="s">
        <v>962</v>
      </c>
      <c r="B27" s="4" t="s">
        <v>909</v>
      </c>
      <c r="C27" s="4">
        <v>5</v>
      </c>
      <c r="D27" s="4" t="s">
        <v>934</v>
      </c>
      <c r="E27" s="4" t="s">
        <v>935</v>
      </c>
      <c r="F27" s="4" t="s">
        <v>25</v>
      </c>
      <c r="G27" s="4">
        <v>50</v>
      </c>
      <c r="H27" s="1" t="s">
        <v>922</v>
      </c>
      <c r="I27" s="1" t="s">
        <v>16</v>
      </c>
      <c r="J27" s="1" t="s">
        <v>494</v>
      </c>
      <c r="K27" s="1" t="s">
        <v>963</v>
      </c>
      <c r="L27" s="1"/>
      <c r="M27" s="1"/>
      <c r="N27" s="1"/>
    </row>
    <row r="28" spans="1:14" ht="15" customHeight="1">
      <c r="A28" s="37" t="s">
        <v>964</v>
      </c>
      <c r="B28" s="4" t="s">
        <v>909</v>
      </c>
      <c r="C28" s="4">
        <v>6</v>
      </c>
      <c r="D28" s="4" t="s">
        <v>934</v>
      </c>
      <c r="E28" s="4" t="s">
        <v>25</v>
      </c>
      <c r="F28" s="4" t="s">
        <v>25</v>
      </c>
      <c r="G28" s="4">
        <v>20</v>
      </c>
      <c r="H28" s="1" t="s">
        <v>918</v>
      </c>
      <c r="I28" s="1" t="s">
        <v>16</v>
      </c>
      <c r="J28" s="1" t="s">
        <v>914</v>
      </c>
      <c r="K28" s="1" t="s">
        <v>947</v>
      </c>
      <c r="L28" s="1"/>
      <c r="M28" s="1"/>
      <c r="N28" s="1"/>
    </row>
    <row r="29" spans="1:14" ht="15" customHeight="1">
      <c r="A29" s="37" t="s">
        <v>965</v>
      </c>
      <c r="B29" s="4" t="s">
        <v>909</v>
      </c>
      <c r="C29" s="4">
        <v>6</v>
      </c>
      <c r="D29" s="4" t="s">
        <v>934</v>
      </c>
      <c r="E29" s="4" t="s">
        <v>935</v>
      </c>
      <c r="F29" s="4" t="s">
        <v>25</v>
      </c>
      <c r="G29" s="4">
        <v>20</v>
      </c>
      <c r="H29" s="1" t="s">
        <v>918</v>
      </c>
      <c r="I29" s="1" t="s">
        <v>16</v>
      </c>
      <c r="J29" s="1" t="s">
        <v>914</v>
      </c>
      <c r="K29" s="1" t="s">
        <v>947</v>
      </c>
      <c r="L29" s="1"/>
      <c r="M29" s="1"/>
      <c r="N29" s="1"/>
    </row>
    <row r="30" spans="1:14" ht="15" customHeight="1">
      <c r="A30" s="37" t="s">
        <v>966</v>
      </c>
      <c r="B30" s="4" t="s">
        <v>909</v>
      </c>
      <c r="C30" s="4">
        <v>6</v>
      </c>
      <c r="D30" s="4" t="s">
        <v>934</v>
      </c>
      <c r="E30" s="4" t="s">
        <v>935</v>
      </c>
      <c r="F30" s="4" t="s">
        <v>25</v>
      </c>
      <c r="G30" s="4">
        <v>50</v>
      </c>
      <c r="H30" s="1" t="s">
        <v>937</v>
      </c>
      <c r="I30" s="1" t="s">
        <v>938</v>
      </c>
      <c r="J30" s="1" t="s">
        <v>914</v>
      </c>
      <c r="K30" s="1" t="s">
        <v>939</v>
      </c>
      <c r="L30" s="1"/>
      <c r="M30" s="1"/>
      <c r="N30" s="1"/>
    </row>
    <row r="31" spans="1:14" ht="15" customHeight="1">
      <c r="A31" s="37" t="s">
        <v>967</v>
      </c>
      <c r="B31" s="4" t="s">
        <v>909</v>
      </c>
      <c r="C31" s="4">
        <v>6</v>
      </c>
      <c r="D31" s="4" t="s">
        <v>934</v>
      </c>
      <c r="E31" s="4" t="s">
        <v>935</v>
      </c>
      <c r="F31" s="4" t="s">
        <v>25</v>
      </c>
      <c r="G31" s="4">
        <v>50</v>
      </c>
      <c r="H31" s="1" t="s">
        <v>922</v>
      </c>
      <c r="I31" s="1" t="s">
        <v>29</v>
      </c>
      <c r="J31" s="1" t="s">
        <v>214</v>
      </c>
      <c r="K31" s="1" t="s">
        <v>968</v>
      </c>
      <c r="L31" s="1"/>
      <c r="M31" s="1"/>
      <c r="N31" s="1"/>
    </row>
    <row r="32" spans="1:14" ht="15" customHeight="1">
      <c r="A32" s="37" t="s">
        <v>969</v>
      </c>
      <c r="B32" s="4" t="s">
        <v>909</v>
      </c>
      <c r="C32" s="4">
        <v>10</v>
      </c>
      <c r="D32" s="4" t="s">
        <v>934</v>
      </c>
      <c r="E32" s="4" t="s">
        <v>25</v>
      </c>
      <c r="F32" s="4" t="s">
        <v>970</v>
      </c>
      <c r="G32" s="4">
        <v>50</v>
      </c>
      <c r="H32" s="1" t="s">
        <v>922</v>
      </c>
      <c r="I32" s="1" t="s">
        <v>16</v>
      </c>
      <c r="J32" s="1" t="s">
        <v>494</v>
      </c>
      <c r="K32" s="1" t="s">
        <v>971</v>
      </c>
      <c r="L32" s="1"/>
      <c r="M32" s="1"/>
      <c r="N32" s="1"/>
    </row>
    <row r="33" spans="1:14" ht="15" customHeight="1">
      <c r="A33" s="37" t="s">
        <v>972</v>
      </c>
      <c r="B33" s="4" t="s">
        <v>909</v>
      </c>
      <c r="C33" s="4">
        <v>10</v>
      </c>
      <c r="D33" s="4" t="s">
        <v>934</v>
      </c>
      <c r="E33" s="4" t="s">
        <v>25</v>
      </c>
      <c r="F33" s="4" t="s">
        <v>970</v>
      </c>
      <c r="G33" s="4">
        <v>50</v>
      </c>
      <c r="H33" s="1" t="s">
        <v>937</v>
      </c>
      <c r="I33" s="1" t="s">
        <v>938</v>
      </c>
      <c r="J33" s="1" t="s">
        <v>914</v>
      </c>
      <c r="K33" s="1" t="s">
        <v>939</v>
      </c>
      <c r="L33" s="1"/>
      <c r="M33" s="1"/>
      <c r="N33" s="1"/>
    </row>
    <row r="34" spans="1:14" ht="15" customHeight="1">
      <c r="A34" s="37" t="s">
        <v>973</v>
      </c>
      <c r="B34" s="4" t="s">
        <v>909</v>
      </c>
      <c r="C34" s="4">
        <v>2</v>
      </c>
      <c r="D34" s="4" t="s">
        <v>974</v>
      </c>
      <c r="E34" s="4" t="s">
        <v>25</v>
      </c>
      <c r="F34" s="4" t="s">
        <v>25</v>
      </c>
      <c r="G34" s="4">
        <v>20</v>
      </c>
      <c r="H34" s="1" t="s">
        <v>918</v>
      </c>
      <c r="I34" s="1" t="s">
        <v>16</v>
      </c>
      <c r="J34" s="1" t="s">
        <v>914</v>
      </c>
      <c r="K34" s="1" t="s">
        <v>936</v>
      </c>
      <c r="L34" s="1"/>
      <c r="M34" s="1"/>
      <c r="N34" s="1"/>
    </row>
    <row r="35" spans="1:14" ht="15" customHeight="1">
      <c r="A35" s="37" t="s">
        <v>975</v>
      </c>
      <c r="B35" s="4" t="s">
        <v>909</v>
      </c>
      <c r="C35" s="4">
        <v>2</v>
      </c>
      <c r="D35" s="4" t="s">
        <v>976</v>
      </c>
      <c r="E35" s="4" t="s">
        <v>25</v>
      </c>
      <c r="F35" s="4" t="s">
        <v>25</v>
      </c>
      <c r="G35" s="4">
        <v>10</v>
      </c>
      <c r="H35" s="1" t="s">
        <v>937</v>
      </c>
      <c r="I35" s="1" t="s">
        <v>938</v>
      </c>
      <c r="J35" s="1" t="s">
        <v>914</v>
      </c>
      <c r="K35" s="1" t="s">
        <v>939</v>
      </c>
      <c r="L35" s="1"/>
      <c r="M35" s="1"/>
      <c r="N35" s="1"/>
    </row>
    <row r="36" spans="1:14" ht="15" customHeight="1">
      <c r="A36" s="37" t="s">
        <v>977</v>
      </c>
      <c r="B36" s="4" t="s">
        <v>909</v>
      </c>
      <c r="C36" s="4">
        <v>2</v>
      </c>
      <c r="D36" s="4" t="s">
        <v>976</v>
      </c>
      <c r="E36" s="4" t="s">
        <v>25</v>
      </c>
      <c r="F36" s="4" t="s">
        <v>25</v>
      </c>
      <c r="G36" s="4">
        <v>10</v>
      </c>
      <c r="H36" s="1" t="s">
        <v>937</v>
      </c>
      <c r="I36" s="1" t="s">
        <v>938</v>
      </c>
      <c r="J36" s="1" t="s">
        <v>914</v>
      </c>
      <c r="K36" s="1" t="s">
        <v>939</v>
      </c>
      <c r="L36" s="1"/>
      <c r="M36" s="1"/>
      <c r="N36" s="1"/>
    </row>
    <row r="37" spans="1:14" ht="15" customHeight="1">
      <c r="A37" s="37" t="s">
        <v>978</v>
      </c>
      <c r="B37" s="4" t="s">
        <v>909</v>
      </c>
      <c r="C37" s="4">
        <v>2</v>
      </c>
      <c r="D37" s="4" t="s">
        <v>976</v>
      </c>
      <c r="E37" s="4" t="s">
        <v>25</v>
      </c>
      <c r="F37" s="4" t="s">
        <v>25</v>
      </c>
      <c r="G37" s="4">
        <v>10</v>
      </c>
      <c r="H37" s="1" t="s">
        <v>937</v>
      </c>
      <c r="I37" s="1" t="s">
        <v>938</v>
      </c>
      <c r="J37" s="1" t="s">
        <v>914</v>
      </c>
      <c r="K37" s="1" t="s">
        <v>939</v>
      </c>
      <c r="L37" s="1"/>
      <c r="M37" s="1"/>
      <c r="N37" s="1"/>
    </row>
    <row r="38" spans="1:14" ht="15" customHeight="1">
      <c r="A38" s="37" t="s">
        <v>979</v>
      </c>
      <c r="B38" s="4" t="s">
        <v>909</v>
      </c>
      <c r="C38" s="4">
        <v>2</v>
      </c>
      <c r="D38" s="4" t="s">
        <v>976</v>
      </c>
      <c r="E38" s="4" t="s">
        <v>25</v>
      </c>
      <c r="F38" s="4" t="s">
        <v>25</v>
      </c>
      <c r="G38" s="4">
        <v>10</v>
      </c>
      <c r="H38" s="1" t="s">
        <v>937</v>
      </c>
      <c r="I38" s="1" t="s">
        <v>938</v>
      </c>
      <c r="J38" s="1" t="s">
        <v>914</v>
      </c>
      <c r="K38" s="1" t="s">
        <v>939</v>
      </c>
      <c r="L38" s="1"/>
      <c r="M38" s="1"/>
      <c r="N38" s="1"/>
    </row>
    <row r="39" spans="1:14" ht="15" customHeight="1">
      <c r="A39" s="37" t="s">
        <v>980</v>
      </c>
      <c r="B39" s="4" t="s">
        <v>909</v>
      </c>
      <c r="C39" s="4">
        <v>2</v>
      </c>
      <c r="D39" s="4" t="s">
        <v>976</v>
      </c>
      <c r="E39" s="4" t="s">
        <v>25</v>
      </c>
      <c r="F39" s="4" t="s">
        <v>25</v>
      </c>
      <c r="G39" s="4">
        <v>10</v>
      </c>
      <c r="H39" s="1" t="s">
        <v>937</v>
      </c>
      <c r="I39" s="1" t="s">
        <v>938</v>
      </c>
      <c r="J39" s="1" t="s">
        <v>914</v>
      </c>
      <c r="K39" s="1" t="s">
        <v>939</v>
      </c>
      <c r="L39" s="1"/>
      <c r="M39" s="1"/>
      <c r="N39" s="1"/>
    </row>
    <row r="40" spans="1:14" ht="15" customHeight="1">
      <c r="A40" s="37" t="s">
        <v>981</v>
      </c>
      <c r="B40" s="4" t="s">
        <v>909</v>
      </c>
      <c r="C40" s="4">
        <v>5</v>
      </c>
      <c r="D40" s="4" t="s">
        <v>976</v>
      </c>
      <c r="E40" s="4" t="s">
        <v>25</v>
      </c>
      <c r="F40" s="4" t="s">
        <v>25</v>
      </c>
      <c r="G40" s="4">
        <v>10</v>
      </c>
      <c r="H40" s="1" t="s">
        <v>937</v>
      </c>
      <c r="I40" s="1" t="s">
        <v>938</v>
      </c>
      <c r="J40" s="1" t="s">
        <v>914</v>
      </c>
      <c r="K40" s="1" t="s">
        <v>939</v>
      </c>
      <c r="L40" s="1"/>
      <c r="M40" s="1"/>
      <c r="N40" s="1"/>
    </row>
    <row r="41" spans="1:14" ht="15" customHeight="1">
      <c r="A41" s="38" t="s">
        <v>982</v>
      </c>
      <c r="B41" s="4" t="s">
        <v>909</v>
      </c>
      <c r="C41" s="2">
        <v>7</v>
      </c>
      <c r="D41" s="2" t="s">
        <v>976</v>
      </c>
      <c r="E41" s="3" t="s">
        <v>983</v>
      </c>
      <c r="F41" s="4" t="s">
        <v>25</v>
      </c>
      <c r="G41" s="4" t="s">
        <v>25</v>
      </c>
      <c r="H41" s="3" t="s">
        <v>937</v>
      </c>
      <c r="I41" s="3" t="s">
        <v>984</v>
      </c>
      <c r="J41" s="3" t="s">
        <v>931</v>
      </c>
      <c r="K41" s="3" t="s">
        <v>985</v>
      </c>
      <c r="L41" s="3"/>
      <c r="M41" s="3"/>
      <c r="N41" s="1"/>
    </row>
    <row r="42" spans="1:14" ht="15" customHeight="1">
      <c r="A42" s="37" t="s">
        <v>986</v>
      </c>
      <c r="B42" s="4" t="s">
        <v>909</v>
      </c>
      <c r="C42" s="4">
        <v>8</v>
      </c>
      <c r="D42" s="4" t="s">
        <v>974</v>
      </c>
      <c r="E42" s="4" t="s">
        <v>987</v>
      </c>
      <c r="F42" s="4" t="s">
        <v>970</v>
      </c>
      <c r="G42" s="4">
        <v>50</v>
      </c>
      <c r="H42" s="1" t="s">
        <v>937</v>
      </c>
      <c r="I42" s="1" t="s">
        <v>938</v>
      </c>
      <c r="J42" s="1" t="s">
        <v>914</v>
      </c>
      <c r="K42" s="1" t="s">
        <v>939</v>
      </c>
      <c r="L42" s="1"/>
      <c r="M42" s="1"/>
      <c r="N42" s="1"/>
    </row>
    <row r="43" spans="1:14" ht="15" customHeight="1">
      <c r="A43" s="37" t="s">
        <v>988</v>
      </c>
      <c r="B43" s="4" t="s">
        <v>909</v>
      </c>
      <c r="C43" s="4">
        <v>10</v>
      </c>
      <c r="D43" s="4" t="s">
        <v>976</v>
      </c>
      <c r="E43" s="4" t="s">
        <v>25</v>
      </c>
      <c r="F43" s="4" t="s">
        <v>970</v>
      </c>
      <c r="G43" s="4">
        <v>50</v>
      </c>
      <c r="H43" s="1" t="s">
        <v>922</v>
      </c>
      <c r="I43" s="1" t="s">
        <v>16</v>
      </c>
      <c r="J43" s="1" t="s">
        <v>494</v>
      </c>
      <c r="K43" s="1" t="s">
        <v>989</v>
      </c>
      <c r="L43" s="1"/>
      <c r="M43" s="1"/>
      <c r="N43" s="1"/>
    </row>
    <row r="44" spans="1:14" ht="15" customHeight="1">
      <c r="A44" s="37" t="s">
        <v>990</v>
      </c>
      <c r="B44" s="4" t="s">
        <v>909</v>
      </c>
      <c r="C44" s="4">
        <v>5</v>
      </c>
      <c r="D44" s="4" t="s">
        <v>991</v>
      </c>
      <c r="E44" s="4" t="s">
        <v>25</v>
      </c>
      <c r="F44" s="4" t="s">
        <v>25</v>
      </c>
      <c r="G44" s="4">
        <v>10</v>
      </c>
      <c r="H44" s="1" t="s">
        <v>918</v>
      </c>
      <c r="I44" s="1" t="s">
        <v>16</v>
      </c>
      <c r="J44" s="1" t="s">
        <v>914</v>
      </c>
      <c r="K44" s="1" t="s">
        <v>941</v>
      </c>
      <c r="L44" s="28"/>
      <c r="M44" s="1"/>
      <c r="N44" s="1"/>
    </row>
    <row r="45" spans="1:14" ht="15" customHeight="1">
      <c r="A45" s="37" t="s">
        <v>992</v>
      </c>
      <c r="B45" s="4" t="s">
        <v>909</v>
      </c>
      <c r="C45" s="4">
        <v>6</v>
      </c>
      <c r="D45" s="4" t="s">
        <v>991</v>
      </c>
      <c r="E45" s="4" t="s">
        <v>25</v>
      </c>
      <c r="F45" s="4" t="s">
        <v>25</v>
      </c>
      <c r="G45" s="4">
        <v>20</v>
      </c>
      <c r="H45" s="1" t="s">
        <v>918</v>
      </c>
      <c r="I45" s="1" t="s">
        <v>16</v>
      </c>
      <c r="J45" s="1" t="s">
        <v>914</v>
      </c>
      <c r="K45" s="1" t="s">
        <v>919</v>
      </c>
      <c r="L45" s="1"/>
      <c r="M45" s="1"/>
      <c r="N45" s="1"/>
    </row>
    <row r="46" spans="1:14" ht="15" customHeight="1">
      <c r="A46" s="37" t="s">
        <v>993</v>
      </c>
      <c r="B46" s="4" t="s">
        <v>909</v>
      </c>
      <c r="C46" s="4">
        <v>6</v>
      </c>
      <c r="D46" s="4" t="s">
        <v>991</v>
      </c>
      <c r="E46" s="4" t="s">
        <v>25</v>
      </c>
      <c r="F46" s="4" t="s">
        <v>25</v>
      </c>
      <c r="G46" s="4">
        <v>20</v>
      </c>
      <c r="H46" s="1" t="s">
        <v>937</v>
      </c>
      <c r="I46" s="1" t="s">
        <v>938</v>
      </c>
      <c r="J46" s="1" t="s">
        <v>914</v>
      </c>
      <c r="K46" s="1" t="s">
        <v>939</v>
      </c>
      <c r="L46" s="1"/>
      <c r="M46" s="1"/>
      <c r="N46" s="1"/>
    </row>
    <row r="47" spans="1:14" ht="15" customHeight="1">
      <c r="A47" s="37" t="s">
        <v>994</v>
      </c>
      <c r="B47" s="4" t="s">
        <v>909</v>
      </c>
      <c r="C47" s="4">
        <v>6</v>
      </c>
      <c r="D47" s="4" t="s">
        <v>991</v>
      </c>
      <c r="E47" s="4" t="s">
        <v>935</v>
      </c>
      <c r="F47" s="4" t="s">
        <v>25</v>
      </c>
      <c r="G47" s="4">
        <v>50</v>
      </c>
      <c r="H47" s="1" t="s">
        <v>937</v>
      </c>
      <c r="I47" s="1" t="s">
        <v>938</v>
      </c>
      <c r="J47" s="1" t="s">
        <v>914</v>
      </c>
      <c r="K47" s="1" t="s">
        <v>939</v>
      </c>
      <c r="L47" s="1"/>
      <c r="M47" s="1"/>
      <c r="N47" s="1"/>
    </row>
    <row r="48" spans="1:14" ht="15" customHeight="1">
      <c r="A48" s="37" t="s">
        <v>995</v>
      </c>
      <c r="B48" s="4" t="s">
        <v>996</v>
      </c>
      <c r="C48" s="4">
        <v>0</v>
      </c>
      <c r="D48" s="4" t="s">
        <v>934</v>
      </c>
      <c r="E48" s="4" t="s">
        <v>997</v>
      </c>
      <c r="F48" s="4" t="s">
        <v>970</v>
      </c>
      <c r="G48" s="4">
        <v>20</v>
      </c>
      <c r="H48" s="1" t="s">
        <v>922</v>
      </c>
      <c r="I48" s="1" t="s">
        <v>16</v>
      </c>
      <c r="J48" s="1" t="s">
        <v>494</v>
      </c>
      <c r="K48" s="1" t="s">
        <v>998</v>
      </c>
      <c r="L48" s="1"/>
      <c r="M48" s="1"/>
      <c r="N48" s="1"/>
    </row>
    <row r="49" spans="1:14" ht="15" customHeight="1">
      <c r="A49" s="37" t="s">
        <v>999</v>
      </c>
      <c r="B49" s="4" t="s">
        <v>996</v>
      </c>
      <c r="C49" s="4">
        <v>2</v>
      </c>
      <c r="D49" s="4" t="s">
        <v>934</v>
      </c>
      <c r="E49" s="4" t="s">
        <v>1000</v>
      </c>
      <c r="F49" s="4" t="s">
        <v>25</v>
      </c>
      <c r="G49" s="4">
        <v>20</v>
      </c>
      <c r="H49" s="1" t="s">
        <v>926</v>
      </c>
      <c r="I49" s="1" t="s">
        <v>954</v>
      </c>
      <c r="J49" s="1" t="s">
        <v>955</v>
      </c>
      <c r="K49" s="1" t="s">
        <v>1001</v>
      </c>
      <c r="L49" s="1"/>
      <c r="M49" s="1"/>
      <c r="N49" s="1"/>
    </row>
    <row r="50" spans="1:14" ht="15" customHeight="1">
      <c r="A50" s="37" t="s">
        <v>1002</v>
      </c>
      <c r="B50" s="4" t="s">
        <v>996</v>
      </c>
      <c r="C50" s="4">
        <v>5</v>
      </c>
      <c r="D50" s="4" t="s">
        <v>934</v>
      </c>
      <c r="E50" s="4" t="s">
        <v>25</v>
      </c>
      <c r="F50" s="4" t="s">
        <v>25</v>
      </c>
      <c r="G50" s="4">
        <v>10</v>
      </c>
      <c r="H50" s="1" t="s">
        <v>937</v>
      </c>
      <c r="I50" s="1" t="s">
        <v>938</v>
      </c>
      <c r="J50" s="1" t="s">
        <v>914</v>
      </c>
      <c r="K50" s="1" t="s">
        <v>939</v>
      </c>
      <c r="L50" s="1"/>
      <c r="M50" s="1"/>
      <c r="N50" s="1"/>
    </row>
    <row r="51" spans="1:14" ht="15" customHeight="1">
      <c r="A51" s="37" t="s">
        <v>1003</v>
      </c>
      <c r="B51" s="4" t="s">
        <v>996</v>
      </c>
      <c r="C51" s="4">
        <v>5</v>
      </c>
      <c r="D51" s="4" t="s">
        <v>934</v>
      </c>
      <c r="E51" s="4" t="s">
        <v>25</v>
      </c>
      <c r="F51" s="4" t="s">
        <v>25</v>
      </c>
      <c r="G51" s="4">
        <v>10</v>
      </c>
      <c r="H51" s="1" t="s">
        <v>937</v>
      </c>
      <c r="I51" s="1" t="s">
        <v>65</v>
      </c>
      <c r="J51" s="1" t="s">
        <v>914</v>
      </c>
      <c r="K51" s="1" t="s">
        <v>1004</v>
      </c>
      <c r="L51" s="1"/>
      <c r="M51" s="1"/>
      <c r="N51" s="1"/>
    </row>
    <row r="52" spans="1:14" ht="15" customHeight="1">
      <c r="A52" s="37" t="s">
        <v>1005</v>
      </c>
      <c r="B52" s="4" t="s">
        <v>996</v>
      </c>
      <c r="C52" s="4">
        <v>6</v>
      </c>
      <c r="D52" s="4" t="s">
        <v>934</v>
      </c>
      <c r="E52" s="4" t="s">
        <v>25</v>
      </c>
      <c r="F52" s="4" t="s">
        <v>25</v>
      </c>
      <c r="G52" s="4">
        <v>20</v>
      </c>
      <c r="H52" s="1" t="s">
        <v>922</v>
      </c>
      <c r="I52" s="1" t="s">
        <v>34</v>
      </c>
      <c r="J52" s="1" t="s">
        <v>484</v>
      </c>
      <c r="K52" s="1" t="s">
        <v>1006</v>
      </c>
      <c r="L52" s="1"/>
      <c r="M52" s="1"/>
      <c r="N52" s="1"/>
    </row>
    <row r="53" spans="1:14" ht="15" customHeight="1">
      <c r="A53" s="37" t="s">
        <v>1007</v>
      </c>
      <c r="B53" s="4" t="s">
        <v>996</v>
      </c>
      <c r="C53" s="4">
        <v>7</v>
      </c>
      <c r="D53" s="4" t="s">
        <v>934</v>
      </c>
      <c r="E53" s="4" t="s">
        <v>25</v>
      </c>
      <c r="F53" s="4" t="s">
        <v>970</v>
      </c>
      <c r="G53" s="4">
        <v>20</v>
      </c>
      <c r="H53" s="1" t="s">
        <v>922</v>
      </c>
      <c r="I53" s="1" t="s">
        <v>34</v>
      </c>
      <c r="J53" s="1" t="s">
        <v>1008</v>
      </c>
      <c r="K53" s="1" t="s">
        <v>1009</v>
      </c>
      <c r="L53" s="1"/>
      <c r="M53" s="1"/>
      <c r="N53" s="1"/>
    </row>
    <row r="54" spans="1:14" ht="15" customHeight="1">
      <c r="A54" s="37" t="s">
        <v>1010</v>
      </c>
      <c r="B54" s="4" t="s">
        <v>996</v>
      </c>
      <c r="C54" s="4">
        <v>7</v>
      </c>
      <c r="D54" s="4" t="s">
        <v>934</v>
      </c>
      <c r="E54" s="4" t="s">
        <v>983</v>
      </c>
      <c r="F54" s="4" t="s">
        <v>25</v>
      </c>
      <c r="G54" s="4">
        <v>10</v>
      </c>
      <c r="H54" s="1" t="s">
        <v>937</v>
      </c>
      <c r="I54" s="1" t="s">
        <v>938</v>
      </c>
      <c r="J54" s="1" t="s">
        <v>914</v>
      </c>
      <c r="K54" s="1" t="s">
        <v>939</v>
      </c>
      <c r="L54" s="1"/>
      <c r="M54" s="1"/>
      <c r="N54" s="1"/>
    </row>
    <row r="55" spans="1:14" ht="15" customHeight="1">
      <c r="A55" s="37" t="s">
        <v>1011</v>
      </c>
      <c r="B55" s="4" t="s">
        <v>996</v>
      </c>
      <c r="C55" s="4">
        <v>15</v>
      </c>
      <c r="D55" s="4" t="s">
        <v>934</v>
      </c>
      <c r="E55" s="4" t="s">
        <v>25</v>
      </c>
      <c r="F55" s="4" t="s">
        <v>970</v>
      </c>
      <c r="G55" s="4">
        <v>50</v>
      </c>
      <c r="H55" s="1" t="s">
        <v>922</v>
      </c>
      <c r="I55" s="1" t="s">
        <v>1012</v>
      </c>
      <c r="J55" s="1" t="s">
        <v>484</v>
      </c>
      <c r="K55" s="1" t="s">
        <v>1013</v>
      </c>
      <c r="L55" s="1"/>
      <c r="M55" s="1"/>
      <c r="N55" s="1"/>
    </row>
    <row r="56" spans="1:14" ht="15" customHeight="1">
      <c r="A56" s="37" t="s">
        <v>913</v>
      </c>
      <c r="B56" s="4" t="s">
        <v>996</v>
      </c>
      <c r="C56" s="4">
        <v>15</v>
      </c>
      <c r="D56" s="4" t="s">
        <v>934</v>
      </c>
      <c r="E56" s="4" t="s">
        <v>25</v>
      </c>
      <c r="F56" s="4" t="s">
        <v>970</v>
      </c>
      <c r="G56" s="4">
        <v>50</v>
      </c>
      <c r="H56" s="1" t="s">
        <v>922</v>
      </c>
      <c r="I56" s="1" t="s">
        <v>34</v>
      </c>
      <c r="J56" s="1" t="s">
        <v>492</v>
      </c>
      <c r="K56" s="1" t="s">
        <v>1014</v>
      </c>
      <c r="L56" s="1"/>
      <c r="M56" s="1"/>
      <c r="N56" s="1"/>
    </row>
    <row r="57" spans="1:14" ht="15" customHeight="1">
      <c r="A57" s="38" t="s">
        <v>1015</v>
      </c>
      <c r="B57" s="4" t="s">
        <v>996</v>
      </c>
      <c r="C57" s="2">
        <v>0</v>
      </c>
      <c r="D57" s="2" t="s">
        <v>976</v>
      </c>
      <c r="E57" s="4" t="s">
        <v>1016</v>
      </c>
      <c r="F57" s="4" t="s">
        <v>25</v>
      </c>
      <c r="G57" s="4" t="s">
        <v>25</v>
      </c>
      <c r="H57" s="3" t="s">
        <v>1017</v>
      </c>
      <c r="I57" s="3" t="s">
        <v>34</v>
      </c>
      <c r="J57" s="3" t="s">
        <v>931</v>
      </c>
      <c r="K57" s="3" t="s">
        <v>1018</v>
      </c>
      <c r="L57" s="1"/>
      <c r="N57" s="1"/>
    </row>
    <row r="58" spans="1:14" ht="15" customHeight="1">
      <c r="A58" s="38" t="s">
        <v>1019</v>
      </c>
      <c r="B58" s="4" t="s">
        <v>996</v>
      </c>
      <c r="C58" s="2">
        <v>4</v>
      </c>
      <c r="D58" s="2" t="s">
        <v>976</v>
      </c>
      <c r="E58" s="3" t="s">
        <v>935</v>
      </c>
      <c r="F58" s="4" t="s">
        <v>25</v>
      </c>
      <c r="G58" s="2">
        <v>20</v>
      </c>
      <c r="H58" s="3" t="s">
        <v>918</v>
      </c>
      <c r="I58" s="3" t="s">
        <v>34</v>
      </c>
      <c r="J58" s="3" t="s">
        <v>931</v>
      </c>
      <c r="K58" s="3" t="s">
        <v>1020</v>
      </c>
      <c r="L58" s="3"/>
      <c r="N58" s="1"/>
    </row>
    <row r="59" spans="1:14" ht="15" customHeight="1">
      <c r="A59" s="38" t="s">
        <v>1019</v>
      </c>
      <c r="B59" s="4" t="s">
        <v>996</v>
      </c>
      <c r="C59" s="2">
        <v>4</v>
      </c>
      <c r="D59" s="2" t="s">
        <v>976</v>
      </c>
      <c r="E59" s="3" t="s">
        <v>935</v>
      </c>
      <c r="F59" s="4" t="s">
        <v>25</v>
      </c>
      <c r="G59" s="2">
        <v>20</v>
      </c>
      <c r="H59" s="3" t="s">
        <v>918</v>
      </c>
      <c r="I59" s="3" t="s">
        <v>34</v>
      </c>
      <c r="J59" s="3" t="s">
        <v>931</v>
      </c>
      <c r="K59" s="3" t="s">
        <v>1020</v>
      </c>
      <c r="L59" s="3"/>
      <c r="N59" s="1"/>
    </row>
    <row r="60" spans="1:14" ht="15" customHeight="1">
      <c r="A60" s="38" t="s">
        <v>1019</v>
      </c>
      <c r="B60" s="4" t="s">
        <v>996</v>
      </c>
      <c r="C60" s="2">
        <v>4</v>
      </c>
      <c r="D60" s="2" t="s">
        <v>976</v>
      </c>
      <c r="E60" s="3" t="s">
        <v>935</v>
      </c>
      <c r="F60" s="4" t="s">
        <v>25</v>
      </c>
      <c r="G60" s="2">
        <v>20</v>
      </c>
      <c r="H60" s="3" t="s">
        <v>918</v>
      </c>
      <c r="I60" s="3" t="s">
        <v>34</v>
      </c>
      <c r="J60" s="3" t="s">
        <v>931</v>
      </c>
      <c r="K60" s="3" t="s">
        <v>932</v>
      </c>
      <c r="L60" s="1"/>
      <c r="N60" s="1"/>
    </row>
    <row r="61" spans="1:14" ht="15" customHeight="1">
      <c r="A61" s="38" t="s">
        <v>1021</v>
      </c>
      <c r="B61" s="4" t="s">
        <v>996</v>
      </c>
      <c r="C61" s="2">
        <v>6</v>
      </c>
      <c r="D61" s="4" t="s">
        <v>974</v>
      </c>
      <c r="E61" s="3" t="s">
        <v>987</v>
      </c>
      <c r="F61" s="4" t="s">
        <v>25</v>
      </c>
      <c r="G61" s="4" t="s">
        <v>25</v>
      </c>
      <c r="H61" s="3" t="s">
        <v>937</v>
      </c>
      <c r="I61" s="3" t="s">
        <v>984</v>
      </c>
      <c r="J61" s="3" t="s">
        <v>931</v>
      </c>
      <c r="K61" s="3" t="s">
        <v>1022</v>
      </c>
      <c r="L61" s="3"/>
      <c r="M61" s="3"/>
      <c r="N61" s="1"/>
    </row>
    <row r="62" spans="1:14" ht="15" customHeight="1">
      <c r="A62" s="37" t="s">
        <v>1023</v>
      </c>
      <c r="B62" s="4" t="s">
        <v>996</v>
      </c>
      <c r="C62" s="4">
        <v>7</v>
      </c>
      <c r="D62" s="4" t="s">
        <v>976</v>
      </c>
      <c r="E62" s="4" t="s">
        <v>1024</v>
      </c>
      <c r="F62" s="4" t="s">
        <v>970</v>
      </c>
      <c r="G62" s="4">
        <v>50</v>
      </c>
      <c r="H62" s="1" t="s">
        <v>922</v>
      </c>
      <c r="I62" s="1" t="s">
        <v>984</v>
      </c>
      <c r="J62" s="1" t="s">
        <v>1025</v>
      </c>
      <c r="K62" s="1" t="s">
        <v>1026</v>
      </c>
      <c r="L62" s="1"/>
      <c r="M62" s="1"/>
      <c r="N62" s="1"/>
    </row>
    <row r="63" spans="1:14" ht="15" customHeight="1">
      <c r="A63" s="38" t="s">
        <v>1027</v>
      </c>
      <c r="B63" s="4" t="s">
        <v>996</v>
      </c>
      <c r="C63" s="2">
        <v>2</v>
      </c>
      <c r="D63" s="2" t="s">
        <v>991</v>
      </c>
      <c r="E63" s="3" t="s">
        <v>935</v>
      </c>
      <c r="F63" s="4" t="s">
        <v>25</v>
      </c>
      <c r="G63" s="4" t="s">
        <v>25</v>
      </c>
      <c r="H63" s="3" t="s">
        <v>926</v>
      </c>
      <c r="I63" s="3" t="s">
        <v>984</v>
      </c>
      <c r="J63" s="3" t="s">
        <v>931</v>
      </c>
      <c r="K63" s="3" t="s">
        <v>1028</v>
      </c>
      <c r="L63" s="3"/>
      <c r="M63" s="3"/>
      <c r="N63" s="1"/>
    </row>
    <row r="64" spans="1:14" ht="15" customHeight="1">
      <c r="A64" s="37" t="s">
        <v>1029</v>
      </c>
      <c r="B64" s="4" t="s">
        <v>996</v>
      </c>
      <c r="C64" s="4" t="s">
        <v>25</v>
      </c>
      <c r="D64" s="4" t="s">
        <v>1030</v>
      </c>
      <c r="E64" s="4" t="s">
        <v>25</v>
      </c>
      <c r="F64" s="4" t="s">
        <v>25</v>
      </c>
      <c r="G64" s="4">
        <v>50</v>
      </c>
      <c r="H64" s="1" t="s">
        <v>918</v>
      </c>
      <c r="I64" s="1" t="s">
        <v>65</v>
      </c>
      <c r="J64" s="1" t="s">
        <v>914</v>
      </c>
      <c r="K64" s="1" t="s">
        <v>1031</v>
      </c>
      <c r="L64" s="1"/>
      <c r="N64" s="1"/>
    </row>
    <row r="65" spans="1:14" ht="15" customHeight="1">
      <c r="A65" s="37" t="s">
        <v>1029</v>
      </c>
      <c r="B65" s="4" t="s">
        <v>996</v>
      </c>
      <c r="C65" s="4" t="s">
        <v>25</v>
      </c>
      <c r="D65" s="4" t="s">
        <v>1030</v>
      </c>
      <c r="E65" s="4" t="s">
        <v>25</v>
      </c>
      <c r="F65" s="4" t="s">
        <v>25</v>
      </c>
      <c r="G65" s="4">
        <v>50</v>
      </c>
      <c r="H65" s="1" t="s">
        <v>918</v>
      </c>
      <c r="I65" s="1" t="s">
        <v>65</v>
      </c>
      <c r="J65" s="1" t="s">
        <v>914</v>
      </c>
      <c r="K65" s="29" t="s">
        <v>1031</v>
      </c>
      <c r="L65" s="1"/>
      <c r="M65" s="29"/>
      <c r="N65" s="1"/>
    </row>
    <row r="66" spans="1:14" ht="15" customHeight="1">
      <c r="A66" s="37" t="s">
        <v>1029</v>
      </c>
      <c r="B66" s="4" t="s">
        <v>996</v>
      </c>
      <c r="C66" s="4" t="s">
        <v>25</v>
      </c>
      <c r="D66" s="4" t="s">
        <v>1030</v>
      </c>
      <c r="E66" s="4" t="s">
        <v>25</v>
      </c>
      <c r="F66" s="4" t="s">
        <v>25</v>
      </c>
      <c r="G66" s="4">
        <v>20</v>
      </c>
      <c r="H66" s="1" t="s">
        <v>918</v>
      </c>
      <c r="I66" s="1" t="s">
        <v>29</v>
      </c>
      <c r="J66" s="1" t="s">
        <v>914</v>
      </c>
      <c r="K66" s="1" t="s">
        <v>1032</v>
      </c>
      <c r="L66" s="1"/>
      <c r="M66" s="1"/>
      <c r="N66" s="1"/>
    </row>
    <row r="67" spans="1:14" ht="15" customHeight="1">
      <c r="A67" s="37" t="s">
        <v>1034</v>
      </c>
      <c r="B67" s="4" t="s">
        <v>996</v>
      </c>
      <c r="C67" s="4" t="s">
        <v>25</v>
      </c>
      <c r="D67" s="4" t="s">
        <v>1030</v>
      </c>
      <c r="E67" s="4" t="s">
        <v>25</v>
      </c>
      <c r="F67" s="4" t="s">
        <v>25</v>
      </c>
      <c r="G67" s="4">
        <v>20</v>
      </c>
      <c r="H67" s="1" t="s">
        <v>918</v>
      </c>
      <c r="I67" s="1" t="s">
        <v>984</v>
      </c>
      <c r="J67" s="1" t="s">
        <v>914</v>
      </c>
      <c r="K67" s="1" t="s">
        <v>1026</v>
      </c>
      <c r="L67" s="1"/>
      <c r="M67" s="1"/>
      <c r="N67" s="1"/>
    </row>
    <row r="68" spans="1:14" ht="15" customHeight="1">
      <c r="A68" s="37" t="s">
        <v>1034</v>
      </c>
      <c r="B68" s="4" t="s">
        <v>996</v>
      </c>
      <c r="C68" s="4" t="s">
        <v>25</v>
      </c>
      <c r="D68" s="4" t="s">
        <v>1030</v>
      </c>
      <c r="E68" s="4" t="s">
        <v>25</v>
      </c>
      <c r="F68" s="4" t="s">
        <v>25</v>
      </c>
      <c r="G68" s="4">
        <v>10</v>
      </c>
      <c r="H68" s="1" t="s">
        <v>918</v>
      </c>
      <c r="I68" s="1" t="s">
        <v>29</v>
      </c>
      <c r="J68" s="1" t="s">
        <v>914</v>
      </c>
      <c r="K68" s="1" t="s">
        <v>1036</v>
      </c>
      <c r="L68" s="1"/>
      <c r="M68" s="1"/>
      <c r="N68" s="1"/>
    </row>
    <row r="69" spans="1:14" ht="15" customHeight="1">
      <c r="A69" s="37" t="s">
        <v>1034</v>
      </c>
      <c r="B69" s="4" t="s">
        <v>996</v>
      </c>
      <c r="C69" s="4" t="s">
        <v>25</v>
      </c>
      <c r="D69" s="4" t="s">
        <v>1030</v>
      </c>
      <c r="E69" s="4" t="s">
        <v>25</v>
      </c>
      <c r="F69" s="4" t="s">
        <v>25</v>
      </c>
      <c r="G69" s="4">
        <v>10</v>
      </c>
      <c r="H69" s="1" t="s">
        <v>918</v>
      </c>
      <c r="I69" s="1" t="s">
        <v>29</v>
      </c>
      <c r="J69" s="1" t="s">
        <v>914</v>
      </c>
      <c r="K69" s="1" t="s">
        <v>1036</v>
      </c>
      <c r="L69" s="1"/>
      <c r="M69" s="29"/>
      <c r="N69" s="1"/>
    </row>
    <row r="70" spans="1:14" ht="15" customHeight="1">
      <c r="A70" s="37" t="s">
        <v>983</v>
      </c>
      <c r="B70" s="4" t="s">
        <v>996</v>
      </c>
      <c r="C70" s="4" t="s">
        <v>25</v>
      </c>
      <c r="D70" s="4" t="s">
        <v>1030</v>
      </c>
      <c r="E70" s="4" t="s">
        <v>25</v>
      </c>
      <c r="F70" s="4" t="s">
        <v>25</v>
      </c>
      <c r="G70" s="4">
        <v>50</v>
      </c>
      <c r="H70" s="1" t="s">
        <v>918</v>
      </c>
      <c r="I70" s="1" t="s">
        <v>1012</v>
      </c>
      <c r="J70" s="1" t="s">
        <v>914</v>
      </c>
      <c r="K70" s="1" t="s">
        <v>1037</v>
      </c>
      <c r="L70" s="1"/>
      <c r="M70" s="1"/>
      <c r="N70" s="1"/>
    </row>
    <row r="71" spans="1:14" ht="15" customHeight="1">
      <c r="A71" s="37" t="s">
        <v>983</v>
      </c>
      <c r="B71" s="4" t="s">
        <v>996</v>
      </c>
      <c r="C71" s="4" t="s">
        <v>25</v>
      </c>
      <c r="D71" s="4" t="s">
        <v>1030</v>
      </c>
      <c r="E71" s="4" t="s">
        <v>25</v>
      </c>
      <c r="F71" s="4" t="s">
        <v>25</v>
      </c>
      <c r="G71" s="4">
        <v>50</v>
      </c>
      <c r="H71" s="1" t="s">
        <v>918</v>
      </c>
      <c r="I71" s="1" t="s">
        <v>16</v>
      </c>
      <c r="J71" s="1" t="s">
        <v>914</v>
      </c>
      <c r="K71" s="1" t="s">
        <v>919</v>
      </c>
      <c r="L71" s="1"/>
      <c r="M71" s="1"/>
      <c r="N71" s="1"/>
    </row>
    <row r="72" spans="1:14" ht="15" customHeight="1">
      <c r="A72" s="37" t="s">
        <v>983</v>
      </c>
      <c r="B72" s="4" t="s">
        <v>996</v>
      </c>
      <c r="C72" s="4" t="s">
        <v>25</v>
      </c>
      <c r="D72" s="4" t="s">
        <v>1030</v>
      </c>
      <c r="E72" s="4" t="s">
        <v>25</v>
      </c>
      <c r="F72" s="4" t="s">
        <v>25</v>
      </c>
      <c r="G72" s="4">
        <v>50</v>
      </c>
      <c r="H72" s="1" t="s">
        <v>918</v>
      </c>
      <c r="I72" s="1" t="s">
        <v>16</v>
      </c>
      <c r="J72" s="1" t="s">
        <v>914</v>
      </c>
      <c r="K72" s="1" t="s">
        <v>950</v>
      </c>
      <c r="L72" s="1"/>
      <c r="M72" s="1"/>
      <c r="N72" s="1"/>
    </row>
    <row r="73" spans="1:14" ht="15" customHeight="1">
      <c r="A73" s="37" t="s">
        <v>1038</v>
      </c>
      <c r="B73" s="4" t="s">
        <v>996</v>
      </c>
      <c r="C73" s="4" t="s">
        <v>25</v>
      </c>
      <c r="D73" s="4" t="s">
        <v>1039</v>
      </c>
      <c r="E73" s="4" t="s">
        <v>25</v>
      </c>
      <c r="F73" s="4" t="s">
        <v>25</v>
      </c>
      <c r="G73" s="4" t="s">
        <v>25</v>
      </c>
      <c r="H73" s="1" t="s">
        <v>912</v>
      </c>
      <c r="I73" s="1" t="s">
        <v>913</v>
      </c>
      <c r="J73" s="1" t="s">
        <v>914</v>
      </c>
      <c r="K73" s="1" t="s">
        <v>915</v>
      </c>
      <c r="L73" s="1"/>
      <c r="M73" s="1"/>
      <c r="N73" s="1"/>
    </row>
    <row r="74" spans="1:14" ht="15" customHeight="1">
      <c r="A74" s="37" t="s">
        <v>1038</v>
      </c>
      <c r="B74" s="4" t="s">
        <v>996</v>
      </c>
      <c r="C74" s="4" t="s">
        <v>25</v>
      </c>
      <c r="D74" s="4" t="s">
        <v>1039</v>
      </c>
      <c r="E74" s="4" t="s">
        <v>25</v>
      </c>
      <c r="F74" s="4" t="s">
        <v>25</v>
      </c>
      <c r="G74" s="4" t="s">
        <v>25</v>
      </c>
      <c r="H74" s="1" t="s">
        <v>912</v>
      </c>
      <c r="I74" s="1" t="s">
        <v>913</v>
      </c>
      <c r="J74" s="1" t="s">
        <v>914</v>
      </c>
      <c r="K74" s="1" t="s">
        <v>915</v>
      </c>
      <c r="L74" s="1"/>
      <c r="M74" s="1"/>
      <c r="N74" s="1"/>
    </row>
    <row r="75" spans="1:14" ht="15" customHeight="1">
      <c r="A75" s="37" t="s">
        <v>1038</v>
      </c>
      <c r="B75" s="4" t="s">
        <v>996</v>
      </c>
      <c r="C75" s="4" t="s">
        <v>25</v>
      </c>
      <c r="D75" s="4" t="s">
        <v>1039</v>
      </c>
      <c r="E75" s="4" t="s">
        <v>25</v>
      </c>
      <c r="F75" s="4" t="s">
        <v>25</v>
      </c>
      <c r="G75" s="4">
        <v>20</v>
      </c>
      <c r="H75" s="1" t="s">
        <v>937</v>
      </c>
      <c r="I75" s="1" t="s">
        <v>938</v>
      </c>
      <c r="J75" s="1" t="s">
        <v>914</v>
      </c>
      <c r="K75" s="1" t="s">
        <v>939</v>
      </c>
      <c r="L75" s="1"/>
      <c r="M75" s="1"/>
      <c r="N75" s="1"/>
    </row>
    <row r="76" spans="1:14" ht="15" customHeight="1">
      <c r="A76" s="37" t="s">
        <v>1040</v>
      </c>
      <c r="B76" s="4" t="s">
        <v>996</v>
      </c>
      <c r="C76" s="4" t="s">
        <v>25</v>
      </c>
      <c r="D76" s="4" t="s">
        <v>1039</v>
      </c>
      <c r="E76" s="4" t="s">
        <v>25</v>
      </c>
      <c r="F76" s="4" t="s">
        <v>25</v>
      </c>
      <c r="G76" s="4" t="s">
        <v>25</v>
      </c>
      <c r="H76" s="1" t="s">
        <v>912</v>
      </c>
      <c r="I76" s="1" t="s">
        <v>913</v>
      </c>
      <c r="J76" s="1" t="s">
        <v>914</v>
      </c>
      <c r="K76" s="1" t="s">
        <v>915</v>
      </c>
      <c r="L76" s="1"/>
      <c r="M76" s="1"/>
      <c r="N76" s="1"/>
    </row>
    <row r="77" spans="1:14" ht="15" customHeight="1">
      <c r="A77" s="37" t="s">
        <v>1040</v>
      </c>
      <c r="B77" s="4" t="s">
        <v>996</v>
      </c>
      <c r="C77" s="4" t="s">
        <v>25</v>
      </c>
      <c r="D77" s="4" t="s">
        <v>1039</v>
      </c>
      <c r="E77" s="4" t="s">
        <v>25</v>
      </c>
      <c r="F77" s="4" t="s">
        <v>25</v>
      </c>
      <c r="G77" s="4">
        <v>20</v>
      </c>
      <c r="H77" s="1" t="s">
        <v>937</v>
      </c>
      <c r="I77" s="1" t="s">
        <v>938</v>
      </c>
      <c r="J77" s="1" t="s">
        <v>914</v>
      </c>
      <c r="K77" s="1" t="s">
        <v>939</v>
      </c>
      <c r="L77" s="1"/>
      <c r="M77" s="1"/>
      <c r="N77" s="1"/>
    </row>
    <row r="78" spans="1:14" s="5" customFormat="1" ht="15" customHeight="1">
      <c r="A78" s="37" t="s">
        <v>1040</v>
      </c>
      <c r="B78" s="4" t="s">
        <v>996</v>
      </c>
      <c r="C78" s="4" t="s">
        <v>25</v>
      </c>
      <c r="D78" s="4" t="s">
        <v>1039</v>
      </c>
      <c r="E78" s="4" t="s">
        <v>25</v>
      </c>
      <c r="F78" s="4" t="s">
        <v>25</v>
      </c>
      <c r="G78" s="4">
        <v>20</v>
      </c>
      <c r="H78" s="1" t="s">
        <v>937</v>
      </c>
      <c r="I78" s="1" t="s">
        <v>938</v>
      </c>
      <c r="J78" s="1" t="s">
        <v>914</v>
      </c>
      <c r="K78" s="1" t="s">
        <v>939</v>
      </c>
      <c r="L78" s="1"/>
      <c r="M78" s="1"/>
      <c r="N78" s="1"/>
    </row>
    <row r="79" spans="1:14" ht="15" customHeight="1">
      <c r="A79" s="37" t="s">
        <v>1041</v>
      </c>
      <c r="B79" s="4" t="s">
        <v>996</v>
      </c>
      <c r="C79" s="4" t="s">
        <v>25</v>
      </c>
      <c r="D79" s="4" t="s">
        <v>1039</v>
      </c>
      <c r="E79" s="4" t="s">
        <v>25</v>
      </c>
      <c r="F79" s="4" t="s">
        <v>25</v>
      </c>
      <c r="G79" s="4" t="s">
        <v>25</v>
      </c>
      <c r="H79" s="1" t="s">
        <v>912</v>
      </c>
      <c r="I79" s="1" t="s">
        <v>913</v>
      </c>
      <c r="J79" s="1" t="s">
        <v>914</v>
      </c>
      <c r="K79" s="1" t="s">
        <v>915</v>
      </c>
      <c r="L79" s="1"/>
      <c r="M79" s="1"/>
      <c r="N79" s="1"/>
    </row>
    <row r="80" spans="1:14" ht="15" customHeight="1">
      <c r="A80" s="37" t="s">
        <v>1041</v>
      </c>
      <c r="B80" s="4" t="s">
        <v>996</v>
      </c>
      <c r="C80" s="4" t="s">
        <v>25</v>
      </c>
      <c r="D80" s="4" t="s">
        <v>1039</v>
      </c>
      <c r="E80" s="4" t="s">
        <v>25</v>
      </c>
      <c r="F80" s="4" t="s">
        <v>25</v>
      </c>
      <c r="G80" s="4" t="s">
        <v>25</v>
      </c>
      <c r="H80" s="1" t="s">
        <v>912</v>
      </c>
      <c r="I80" s="1" t="s">
        <v>913</v>
      </c>
      <c r="J80" s="1" t="s">
        <v>914</v>
      </c>
      <c r="K80" s="1" t="s">
        <v>915</v>
      </c>
      <c r="L80" s="1"/>
      <c r="M80" s="1"/>
      <c r="N80" s="1"/>
    </row>
    <row r="81" spans="1:14" ht="15" customHeight="1">
      <c r="A81" s="37" t="s">
        <v>1041</v>
      </c>
      <c r="B81" s="4" t="s">
        <v>996</v>
      </c>
      <c r="C81" s="4" t="s">
        <v>25</v>
      </c>
      <c r="D81" s="4" t="s">
        <v>1039</v>
      </c>
      <c r="E81" s="4" t="s">
        <v>25</v>
      </c>
      <c r="F81" s="4" t="s">
        <v>25</v>
      </c>
      <c r="G81" s="4">
        <v>20</v>
      </c>
      <c r="H81" s="1" t="s">
        <v>937</v>
      </c>
      <c r="I81" s="1" t="s">
        <v>938</v>
      </c>
      <c r="J81" s="1" t="s">
        <v>914</v>
      </c>
      <c r="K81" s="1" t="s">
        <v>939</v>
      </c>
      <c r="L81" s="1"/>
      <c r="M81" s="1"/>
      <c r="N81" s="1"/>
    </row>
    <row r="82" spans="1:14" ht="15" customHeight="1">
      <c r="A82" s="37" t="s">
        <v>1042</v>
      </c>
      <c r="B82" s="4" t="s">
        <v>996</v>
      </c>
      <c r="C82" s="4" t="s">
        <v>25</v>
      </c>
      <c r="D82" s="4" t="s">
        <v>1039</v>
      </c>
      <c r="E82" s="4" t="s">
        <v>25</v>
      </c>
      <c r="F82" s="4" t="s">
        <v>25</v>
      </c>
      <c r="G82" s="4" t="s">
        <v>25</v>
      </c>
      <c r="H82" s="1" t="s">
        <v>912</v>
      </c>
      <c r="I82" s="1" t="s">
        <v>913</v>
      </c>
      <c r="J82" s="1" t="s">
        <v>914</v>
      </c>
      <c r="K82" s="1" t="s">
        <v>915</v>
      </c>
      <c r="L82" s="1"/>
      <c r="M82" s="1"/>
      <c r="N82" s="1"/>
    </row>
    <row r="83" spans="1:14" s="5" customFormat="1" ht="15" customHeight="1">
      <c r="A83" s="37" t="s">
        <v>1042</v>
      </c>
      <c r="B83" s="4" t="s">
        <v>996</v>
      </c>
      <c r="C83" s="4" t="s">
        <v>25</v>
      </c>
      <c r="D83" s="4" t="s">
        <v>1039</v>
      </c>
      <c r="E83" s="4" t="s">
        <v>25</v>
      </c>
      <c r="F83" s="4" t="s">
        <v>25</v>
      </c>
      <c r="G83" s="4">
        <v>20</v>
      </c>
      <c r="H83" s="1" t="s">
        <v>937</v>
      </c>
      <c r="I83" s="1" t="s">
        <v>938</v>
      </c>
      <c r="J83" s="1" t="s">
        <v>914</v>
      </c>
      <c r="K83" s="1" t="s">
        <v>939</v>
      </c>
      <c r="L83" s="1"/>
      <c r="M83" s="1"/>
      <c r="N83" s="1"/>
    </row>
    <row r="84" spans="1:14" ht="15" customHeight="1">
      <c r="A84" s="37" t="s">
        <v>1042</v>
      </c>
      <c r="B84" s="4" t="s">
        <v>996</v>
      </c>
      <c r="C84" s="4" t="s">
        <v>25</v>
      </c>
      <c r="D84" s="4" t="s">
        <v>1039</v>
      </c>
      <c r="E84" s="4" t="s">
        <v>25</v>
      </c>
      <c r="F84" s="4" t="s">
        <v>25</v>
      </c>
      <c r="G84" s="4">
        <v>20</v>
      </c>
      <c r="H84" s="1" t="s">
        <v>937</v>
      </c>
      <c r="I84" s="1" t="s">
        <v>938</v>
      </c>
      <c r="J84" s="1" t="s">
        <v>914</v>
      </c>
      <c r="K84" s="1" t="s">
        <v>939</v>
      </c>
      <c r="L84" s="1"/>
      <c r="M84" s="1"/>
      <c r="N84" s="1"/>
    </row>
    <row r="85" spans="1:14" ht="15" customHeight="1">
      <c r="A85" s="37" t="s">
        <v>1043</v>
      </c>
      <c r="B85" s="4" t="s">
        <v>1044</v>
      </c>
      <c r="C85" s="4" t="s">
        <v>25</v>
      </c>
      <c r="D85" s="4" t="s">
        <v>910</v>
      </c>
      <c r="E85" s="4" t="s">
        <v>1045</v>
      </c>
      <c r="F85" s="4" t="s">
        <v>910</v>
      </c>
      <c r="G85" s="4">
        <v>45</v>
      </c>
      <c r="H85" s="1" t="s">
        <v>912</v>
      </c>
      <c r="I85" s="1" t="s">
        <v>913</v>
      </c>
      <c r="J85" s="1" t="s">
        <v>914</v>
      </c>
      <c r="K85" s="1" t="s">
        <v>915</v>
      </c>
      <c r="L85" s="1"/>
      <c r="M85" s="1"/>
      <c r="N85" s="1"/>
    </row>
    <row r="86" spans="1:14" ht="15" customHeight="1">
      <c r="A86" s="4" t="s">
        <v>1046</v>
      </c>
      <c r="B86" s="4" t="s">
        <v>1044</v>
      </c>
      <c r="C86" s="4" t="s">
        <v>25</v>
      </c>
      <c r="D86" s="4" t="s">
        <v>910</v>
      </c>
      <c r="E86" s="4" t="s">
        <v>1047</v>
      </c>
      <c r="F86" s="4" t="s">
        <v>910</v>
      </c>
      <c r="G86" s="4">
        <v>50</v>
      </c>
      <c r="H86" s="1" t="s">
        <v>918</v>
      </c>
      <c r="I86" s="1" t="s">
        <v>29</v>
      </c>
      <c r="J86" s="1" t="s">
        <v>914</v>
      </c>
      <c r="K86" s="1" t="s">
        <v>1036</v>
      </c>
      <c r="L86" s="1"/>
      <c r="M86" s="1"/>
      <c r="N86" s="1"/>
    </row>
    <row r="87" spans="1:14" ht="15" customHeight="1">
      <c r="A87" s="4" t="s">
        <v>1048</v>
      </c>
      <c r="B87" s="4" t="s">
        <v>1044</v>
      </c>
      <c r="C87" s="4" t="s">
        <v>25</v>
      </c>
      <c r="D87" s="4" t="s">
        <v>910</v>
      </c>
      <c r="E87" s="4" t="s">
        <v>1049</v>
      </c>
      <c r="F87" s="4" t="s">
        <v>910</v>
      </c>
      <c r="G87" s="4">
        <v>55</v>
      </c>
      <c r="H87" s="1" t="s">
        <v>922</v>
      </c>
      <c r="I87" s="1" t="s">
        <v>22</v>
      </c>
      <c r="J87" s="1" t="s">
        <v>494</v>
      </c>
      <c r="K87" s="1" t="s">
        <v>923</v>
      </c>
      <c r="L87" s="1"/>
      <c r="M87" s="1"/>
      <c r="N87" s="1"/>
    </row>
    <row r="88" spans="1:14" ht="15" customHeight="1">
      <c r="A88" s="37" t="s">
        <v>1050</v>
      </c>
      <c r="B88" s="4" t="s">
        <v>1044</v>
      </c>
      <c r="C88" s="4" t="s">
        <v>25</v>
      </c>
      <c r="D88" s="4" t="s">
        <v>910</v>
      </c>
      <c r="E88" s="4" t="s">
        <v>1051</v>
      </c>
      <c r="F88" s="4" t="s">
        <v>910</v>
      </c>
      <c r="G88" s="4">
        <v>60</v>
      </c>
      <c r="H88" s="1" t="s">
        <v>926</v>
      </c>
      <c r="I88" s="1" t="s">
        <v>34</v>
      </c>
      <c r="J88" s="1" t="s">
        <v>927</v>
      </c>
      <c r="K88" s="1" t="s">
        <v>928</v>
      </c>
      <c r="L88" s="1"/>
      <c r="M88" s="1"/>
      <c r="N88" s="1"/>
    </row>
    <row r="89" spans="1:14" ht="15" customHeight="1">
      <c r="A89" s="38" t="s">
        <v>1052</v>
      </c>
      <c r="B89" s="4" t="s">
        <v>1044</v>
      </c>
      <c r="C89" s="4" t="s">
        <v>25</v>
      </c>
      <c r="D89" s="4" t="s">
        <v>910</v>
      </c>
      <c r="E89" s="3" t="s">
        <v>1053</v>
      </c>
      <c r="F89" s="3" t="s">
        <v>910</v>
      </c>
      <c r="G89" s="2">
        <v>70</v>
      </c>
      <c r="H89" s="3" t="s">
        <v>918</v>
      </c>
      <c r="I89" s="3" t="s">
        <v>34</v>
      </c>
      <c r="J89" s="3" t="s">
        <v>931</v>
      </c>
      <c r="K89" s="3" t="s">
        <v>1020</v>
      </c>
      <c r="L89" s="3"/>
      <c r="N89" s="1"/>
    </row>
    <row r="90" spans="1:14" ht="15" customHeight="1">
      <c r="A90" s="37" t="s">
        <v>1054</v>
      </c>
      <c r="B90" s="4" t="s">
        <v>1044</v>
      </c>
      <c r="C90" s="4">
        <v>2</v>
      </c>
      <c r="D90" s="4" t="s">
        <v>934</v>
      </c>
      <c r="E90" s="4" t="s">
        <v>25</v>
      </c>
      <c r="F90" s="4" t="s">
        <v>25</v>
      </c>
      <c r="G90" s="4">
        <v>10</v>
      </c>
      <c r="H90" s="1" t="s">
        <v>937</v>
      </c>
      <c r="I90" s="1" t="s">
        <v>938</v>
      </c>
      <c r="J90" s="1" t="s">
        <v>914</v>
      </c>
      <c r="K90" s="1" t="s">
        <v>939</v>
      </c>
      <c r="L90" s="1"/>
      <c r="M90" s="1"/>
      <c r="N90" s="1"/>
    </row>
    <row r="91" spans="1:14" ht="15" customHeight="1">
      <c r="A91" s="37" t="s">
        <v>1055</v>
      </c>
      <c r="B91" s="4" t="s">
        <v>1044</v>
      </c>
      <c r="C91" s="4">
        <v>2</v>
      </c>
      <c r="D91" s="4" t="s">
        <v>934</v>
      </c>
      <c r="E91" s="4" t="s">
        <v>1056</v>
      </c>
      <c r="F91" s="4" t="s">
        <v>25</v>
      </c>
      <c r="G91" s="4">
        <v>20</v>
      </c>
      <c r="H91" s="1" t="s">
        <v>918</v>
      </c>
      <c r="I91" s="1" t="s">
        <v>29</v>
      </c>
      <c r="J91" s="1" t="s">
        <v>914</v>
      </c>
      <c r="K91" s="1" t="s">
        <v>1036</v>
      </c>
      <c r="L91" s="1"/>
      <c r="M91" s="1"/>
      <c r="N91" s="1"/>
    </row>
    <row r="92" spans="1:14" ht="15" customHeight="1">
      <c r="A92" s="37" t="s">
        <v>1055</v>
      </c>
      <c r="B92" s="4" t="s">
        <v>1044</v>
      </c>
      <c r="C92" s="4">
        <v>2</v>
      </c>
      <c r="D92" s="4" t="s">
        <v>934</v>
      </c>
      <c r="E92" s="4" t="s">
        <v>1056</v>
      </c>
      <c r="F92" s="4" t="s">
        <v>25</v>
      </c>
      <c r="G92" s="4">
        <v>20</v>
      </c>
      <c r="H92" s="1" t="s">
        <v>918</v>
      </c>
      <c r="I92" s="1" t="s">
        <v>29</v>
      </c>
      <c r="J92" s="1" t="s">
        <v>914</v>
      </c>
      <c r="K92" s="1" t="s">
        <v>1032</v>
      </c>
      <c r="L92" s="1"/>
      <c r="M92" s="1"/>
      <c r="N92" s="1"/>
    </row>
    <row r="93" spans="1:14" ht="15" customHeight="1">
      <c r="A93" s="37" t="s">
        <v>1055</v>
      </c>
      <c r="B93" s="4" t="s">
        <v>1044</v>
      </c>
      <c r="C93" s="4">
        <v>2</v>
      </c>
      <c r="D93" s="4" t="s">
        <v>934</v>
      </c>
      <c r="E93" s="4" t="s">
        <v>1056</v>
      </c>
      <c r="F93" s="4" t="s">
        <v>25</v>
      </c>
      <c r="G93" s="4">
        <v>20</v>
      </c>
      <c r="H93" s="1" t="s">
        <v>918</v>
      </c>
      <c r="I93" s="1" t="s">
        <v>29</v>
      </c>
      <c r="J93" s="1" t="s">
        <v>914</v>
      </c>
      <c r="K93" s="1" t="s">
        <v>1057</v>
      </c>
      <c r="L93" s="1"/>
      <c r="M93" s="1"/>
      <c r="N93" s="1"/>
    </row>
    <row r="94" spans="1:14" ht="15" customHeight="1">
      <c r="A94" s="37" t="s">
        <v>1058</v>
      </c>
      <c r="B94" s="4" t="s">
        <v>1044</v>
      </c>
      <c r="C94" s="4">
        <v>3</v>
      </c>
      <c r="D94" s="4" t="s">
        <v>934</v>
      </c>
      <c r="E94" s="4" t="s">
        <v>25</v>
      </c>
      <c r="F94" s="4" t="s">
        <v>25</v>
      </c>
      <c r="G94" s="4">
        <v>10</v>
      </c>
      <c r="H94" s="1" t="s">
        <v>918</v>
      </c>
      <c r="I94" s="1" t="s">
        <v>29</v>
      </c>
      <c r="J94" s="1" t="s">
        <v>914</v>
      </c>
      <c r="K94" s="1" t="s">
        <v>1059</v>
      </c>
      <c r="L94" s="1"/>
      <c r="M94" s="1"/>
      <c r="N94" s="1"/>
    </row>
    <row r="95" spans="1:14" ht="15" customHeight="1">
      <c r="A95" s="37" t="s">
        <v>1060</v>
      </c>
      <c r="B95" s="4" t="s">
        <v>1044</v>
      </c>
      <c r="C95" s="4">
        <v>3</v>
      </c>
      <c r="D95" s="4" t="s">
        <v>934</v>
      </c>
      <c r="E95" s="4" t="s">
        <v>1056</v>
      </c>
      <c r="F95" s="4" t="s">
        <v>25</v>
      </c>
      <c r="G95" s="4">
        <v>20</v>
      </c>
      <c r="H95" s="1" t="s">
        <v>918</v>
      </c>
      <c r="I95" s="1" t="s">
        <v>954</v>
      </c>
      <c r="J95" s="1" t="s">
        <v>914</v>
      </c>
      <c r="K95" s="1" t="s">
        <v>1033</v>
      </c>
      <c r="L95" s="1"/>
      <c r="M95" s="1"/>
      <c r="N95" s="1"/>
    </row>
    <row r="96" spans="1:14" ht="15" customHeight="1">
      <c r="A96" s="37" t="s">
        <v>1060</v>
      </c>
      <c r="B96" s="4" t="s">
        <v>1044</v>
      </c>
      <c r="C96" s="4">
        <v>3</v>
      </c>
      <c r="D96" s="4" t="s">
        <v>934</v>
      </c>
      <c r="E96" s="4" t="s">
        <v>1056</v>
      </c>
      <c r="F96" s="4" t="s">
        <v>25</v>
      </c>
      <c r="G96" s="4">
        <v>50</v>
      </c>
      <c r="H96" s="1" t="s">
        <v>918</v>
      </c>
      <c r="I96" s="1" t="s">
        <v>1012</v>
      </c>
      <c r="J96" s="1" t="s">
        <v>914</v>
      </c>
      <c r="K96" s="1" t="s">
        <v>1037</v>
      </c>
      <c r="L96" s="1"/>
      <c r="M96" s="1"/>
      <c r="N96" s="1"/>
    </row>
    <row r="97" spans="1:14" ht="15" customHeight="1">
      <c r="A97" s="37" t="s">
        <v>1060</v>
      </c>
      <c r="B97" s="4" t="s">
        <v>1044</v>
      </c>
      <c r="C97" s="4">
        <v>3</v>
      </c>
      <c r="D97" s="4" t="s">
        <v>934</v>
      </c>
      <c r="E97" s="4" t="s">
        <v>1056</v>
      </c>
      <c r="F97" s="4" t="s">
        <v>25</v>
      </c>
      <c r="G97" s="4">
        <v>20</v>
      </c>
      <c r="H97" s="1" t="s">
        <v>918</v>
      </c>
      <c r="I97" s="1" t="s">
        <v>29</v>
      </c>
      <c r="J97" s="1" t="s">
        <v>914</v>
      </c>
      <c r="K97" s="1" t="s">
        <v>1036</v>
      </c>
      <c r="L97" s="1"/>
      <c r="M97" s="1"/>
      <c r="N97" s="1"/>
    </row>
    <row r="98" spans="1:14" ht="15" customHeight="1">
      <c r="A98" s="37" t="s">
        <v>1060</v>
      </c>
      <c r="B98" s="4" t="s">
        <v>1044</v>
      </c>
      <c r="C98" s="4">
        <v>3</v>
      </c>
      <c r="D98" s="4" t="s">
        <v>934</v>
      </c>
      <c r="E98" s="4" t="s">
        <v>1056</v>
      </c>
      <c r="F98" s="4" t="s">
        <v>25</v>
      </c>
      <c r="G98" s="4">
        <v>20</v>
      </c>
      <c r="H98" s="1" t="s">
        <v>918</v>
      </c>
      <c r="I98" s="1" t="s">
        <v>29</v>
      </c>
      <c r="J98" s="1" t="s">
        <v>914</v>
      </c>
      <c r="K98" s="1" t="s">
        <v>1057</v>
      </c>
      <c r="L98" s="1"/>
      <c r="M98" s="1"/>
      <c r="N98" s="1"/>
    </row>
    <row r="99" spans="1:14" ht="15" customHeight="1">
      <c r="A99" s="37" t="s">
        <v>1061</v>
      </c>
      <c r="B99" s="4" t="s">
        <v>1044</v>
      </c>
      <c r="C99" s="4">
        <v>4</v>
      </c>
      <c r="D99" s="4" t="s">
        <v>934</v>
      </c>
      <c r="E99" s="4" t="s">
        <v>25</v>
      </c>
      <c r="F99" s="4" t="s">
        <v>25</v>
      </c>
      <c r="G99" s="4">
        <v>10</v>
      </c>
      <c r="H99" s="1" t="s">
        <v>918</v>
      </c>
      <c r="I99" s="1" t="s">
        <v>29</v>
      </c>
      <c r="J99" s="1" t="s">
        <v>914</v>
      </c>
      <c r="K99" s="1" t="s">
        <v>1062</v>
      </c>
      <c r="L99" s="1"/>
      <c r="M99" s="1"/>
      <c r="N99" s="1"/>
    </row>
    <row r="100" spans="1:14" ht="15" customHeight="1">
      <c r="A100" s="37" t="s">
        <v>1063</v>
      </c>
      <c r="B100" s="4" t="s">
        <v>1044</v>
      </c>
      <c r="C100" s="4">
        <v>4</v>
      </c>
      <c r="D100" s="4" t="s">
        <v>934</v>
      </c>
      <c r="E100" s="4" t="s">
        <v>997</v>
      </c>
      <c r="F100" s="4" t="s">
        <v>25</v>
      </c>
      <c r="G100" s="4">
        <v>10</v>
      </c>
      <c r="H100" s="1" t="s">
        <v>937</v>
      </c>
      <c r="I100" s="1" t="s">
        <v>938</v>
      </c>
      <c r="J100" s="1" t="s">
        <v>914</v>
      </c>
      <c r="K100" s="1" t="s">
        <v>939</v>
      </c>
      <c r="L100" s="1"/>
      <c r="M100" s="1"/>
      <c r="N100" s="1"/>
    </row>
    <row r="101" spans="1:14" ht="15" customHeight="1">
      <c r="A101" s="37" t="s">
        <v>1064</v>
      </c>
      <c r="B101" s="4" t="s">
        <v>1044</v>
      </c>
      <c r="C101" s="4">
        <v>5</v>
      </c>
      <c r="D101" s="4" t="s">
        <v>934</v>
      </c>
      <c r="E101" s="4" t="s">
        <v>1056</v>
      </c>
      <c r="F101" s="4" t="s">
        <v>25</v>
      </c>
      <c r="G101" s="4">
        <v>50</v>
      </c>
      <c r="H101" s="1" t="s">
        <v>918</v>
      </c>
      <c r="I101" s="1" t="s">
        <v>954</v>
      </c>
      <c r="J101" s="1" t="s">
        <v>914</v>
      </c>
      <c r="K101" s="1" t="s">
        <v>1033</v>
      </c>
      <c r="L101" s="1"/>
      <c r="M101" s="1"/>
      <c r="N101" s="1"/>
    </row>
    <row r="102" spans="1:14" ht="15" customHeight="1">
      <c r="A102" s="37" t="s">
        <v>1064</v>
      </c>
      <c r="B102" s="4" t="s">
        <v>1044</v>
      </c>
      <c r="C102" s="4">
        <v>5</v>
      </c>
      <c r="D102" s="4" t="s">
        <v>934</v>
      </c>
      <c r="E102" s="4" t="s">
        <v>1056</v>
      </c>
      <c r="F102" s="4" t="s">
        <v>25</v>
      </c>
      <c r="G102" s="4">
        <v>20</v>
      </c>
      <c r="H102" s="1" t="s">
        <v>918</v>
      </c>
      <c r="I102" s="1" t="s">
        <v>1012</v>
      </c>
      <c r="J102" s="1" t="s">
        <v>914</v>
      </c>
      <c r="K102" s="1" t="s">
        <v>1037</v>
      </c>
      <c r="L102" s="1"/>
      <c r="M102" s="1"/>
      <c r="N102" s="1"/>
    </row>
    <row r="103" spans="1:14" ht="15" customHeight="1">
      <c r="A103" s="37" t="s">
        <v>1065</v>
      </c>
      <c r="B103" s="4" t="s">
        <v>1044</v>
      </c>
      <c r="C103" s="4">
        <v>6</v>
      </c>
      <c r="D103" s="4" t="s">
        <v>934</v>
      </c>
      <c r="E103" s="4" t="s">
        <v>25</v>
      </c>
      <c r="F103" s="4" t="s">
        <v>25</v>
      </c>
      <c r="G103" s="4">
        <v>20</v>
      </c>
      <c r="H103" s="1" t="s">
        <v>937</v>
      </c>
      <c r="I103" s="1" t="s">
        <v>938</v>
      </c>
      <c r="J103" s="1" t="s">
        <v>914</v>
      </c>
      <c r="K103" s="1" t="s">
        <v>939</v>
      </c>
      <c r="L103" s="1"/>
      <c r="M103" s="1"/>
      <c r="N103" s="1"/>
    </row>
    <row r="104" spans="1:14" ht="15" customHeight="1">
      <c r="A104" s="37" t="s">
        <v>1066</v>
      </c>
      <c r="B104" s="4" t="s">
        <v>1044</v>
      </c>
      <c r="C104" s="4">
        <v>7</v>
      </c>
      <c r="D104" s="4" t="s">
        <v>934</v>
      </c>
      <c r="E104" s="4" t="s">
        <v>997</v>
      </c>
      <c r="F104" s="4" t="s">
        <v>25</v>
      </c>
      <c r="G104" s="4">
        <v>20</v>
      </c>
      <c r="H104" s="1" t="s">
        <v>937</v>
      </c>
      <c r="I104" s="1" t="s">
        <v>938</v>
      </c>
      <c r="J104" s="1" t="s">
        <v>914</v>
      </c>
      <c r="K104" s="1" t="s">
        <v>939</v>
      </c>
      <c r="L104" s="1"/>
      <c r="M104" s="1"/>
      <c r="N104" s="1"/>
    </row>
    <row r="105" spans="1:14" ht="15" customHeight="1">
      <c r="A105" s="37" t="s">
        <v>1067</v>
      </c>
      <c r="B105" s="4" t="s">
        <v>1044</v>
      </c>
      <c r="C105" s="4">
        <v>9</v>
      </c>
      <c r="D105" s="4" t="s">
        <v>934</v>
      </c>
      <c r="E105" s="4" t="s">
        <v>997</v>
      </c>
      <c r="F105" s="4" t="s">
        <v>25</v>
      </c>
      <c r="G105" s="4">
        <v>50</v>
      </c>
      <c r="H105" s="1" t="s">
        <v>937</v>
      </c>
      <c r="I105" s="1" t="s">
        <v>938</v>
      </c>
      <c r="J105" s="1" t="s">
        <v>914</v>
      </c>
      <c r="K105" s="1" t="s">
        <v>939</v>
      </c>
      <c r="L105" s="1"/>
      <c r="M105" s="1"/>
      <c r="N105" s="1"/>
    </row>
    <row r="106" spans="1:14" ht="15" customHeight="1">
      <c r="A106" s="37" t="s">
        <v>1068</v>
      </c>
      <c r="B106" s="4" t="s">
        <v>1044</v>
      </c>
      <c r="C106" s="4">
        <v>10</v>
      </c>
      <c r="D106" s="4" t="s">
        <v>934</v>
      </c>
      <c r="E106" s="4" t="s">
        <v>25</v>
      </c>
      <c r="F106" s="4" t="s">
        <v>970</v>
      </c>
      <c r="G106" s="4">
        <v>50</v>
      </c>
      <c r="H106" s="1" t="s">
        <v>922</v>
      </c>
      <c r="I106" s="1" t="s">
        <v>29</v>
      </c>
      <c r="J106" s="1" t="s">
        <v>214</v>
      </c>
      <c r="K106" s="1" t="s">
        <v>1069</v>
      </c>
      <c r="L106" s="1"/>
      <c r="M106" s="1"/>
      <c r="N106" s="1"/>
    </row>
    <row r="107" spans="1:14" ht="15" customHeight="1">
      <c r="A107" s="37" t="s">
        <v>1070</v>
      </c>
      <c r="B107" s="4" t="s">
        <v>1044</v>
      </c>
      <c r="C107" s="4">
        <v>10</v>
      </c>
      <c r="D107" s="4" t="s">
        <v>934</v>
      </c>
      <c r="E107" s="4" t="s">
        <v>25</v>
      </c>
      <c r="F107" s="4" t="s">
        <v>970</v>
      </c>
      <c r="G107" s="4">
        <v>50</v>
      </c>
      <c r="H107" s="1" t="s">
        <v>922</v>
      </c>
      <c r="I107" s="1" t="s">
        <v>29</v>
      </c>
      <c r="J107" s="1" t="s">
        <v>1025</v>
      </c>
      <c r="K107" s="1" t="s">
        <v>1036</v>
      </c>
      <c r="L107" s="1"/>
      <c r="M107" s="1"/>
      <c r="N107" s="1"/>
    </row>
    <row r="108" spans="1:14" ht="15" customHeight="1">
      <c r="A108" s="37" t="s">
        <v>1071</v>
      </c>
      <c r="B108" s="4" t="s">
        <v>1044</v>
      </c>
      <c r="C108" s="4">
        <v>1</v>
      </c>
      <c r="D108" s="4" t="s">
        <v>976</v>
      </c>
      <c r="E108" s="4" t="s">
        <v>1024</v>
      </c>
      <c r="F108" s="4" t="s">
        <v>25</v>
      </c>
      <c r="G108" s="4">
        <v>50</v>
      </c>
      <c r="H108" s="1" t="s">
        <v>918</v>
      </c>
      <c r="I108" s="1" t="s">
        <v>29</v>
      </c>
      <c r="J108" s="1" t="s">
        <v>914</v>
      </c>
      <c r="K108" s="1" t="s">
        <v>1062</v>
      </c>
      <c r="L108" s="1"/>
      <c r="M108" s="1"/>
      <c r="N108" s="1"/>
    </row>
    <row r="109" spans="1:14" ht="15" customHeight="1">
      <c r="A109" s="37" t="s">
        <v>1071</v>
      </c>
      <c r="B109" s="4" t="s">
        <v>1044</v>
      </c>
      <c r="C109" s="4">
        <v>1</v>
      </c>
      <c r="D109" s="4" t="s">
        <v>976</v>
      </c>
      <c r="E109" s="4" t="s">
        <v>1024</v>
      </c>
      <c r="F109" s="4" t="s">
        <v>25</v>
      </c>
      <c r="G109" s="4">
        <v>50</v>
      </c>
      <c r="H109" s="1" t="s">
        <v>918</v>
      </c>
      <c r="I109" s="1" t="s">
        <v>29</v>
      </c>
      <c r="J109" s="1" t="s">
        <v>914</v>
      </c>
      <c r="K109" s="1" t="s">
        <v>1072</v>
      </c>
      <c r="L109" s="1"/>
      <c r="M109" s="1"/>
      <c r="N109" s="1"/>
    </row>
    <row r="110" spans="1:14" ht="15" customHeight="1">
      <c r="A110" s="37" t="s">
        <v>1073</v>
      </c>
      <c r="B110" s="4" t="s">
        <v>1044</v>
      </c>
      <c r="C110" s="4">
        <v>2</v>
      </c>
      <c r="D110" s="4" t="s">
        <v>976</v>
      </c>
      <c r="E110" s="4" t="s">
        <v>25</v>
      </c>
      <c r="F110" s="4" t="s">
        <v>25</v>
      </c>
      <c r="G110" s="4">
        <v>10</v>
      </c>
      <c r="H110" s="1" t="s">
        <v>918</v>
      </c>
      <c r="I110" s="1" t="s">
        <v>29</v>
      </c>
      <c r="J110" s="1" t="s">
        <v>914</v>
      </c>
      <c r="K110" s="1" t="s">
        <v>1072</v>
      </c>
      <c r="L110" s="1"/>
      <c r="M110" s="1"/>
      <c r="N110" s="1"/>
    </row>
    <row r="111" spans="1:14" ht="15" customHeight="1">
      <c r="A111" s="37" t="s">
        <v>1074</v>
      </c>
      <c r="B111" s="4" t="s">
        <v>1044</v>
      </c>
      <c r="C111" s="4">
        <v>2</v>
      </c>
      <c r="D111" s="4" t="s">
        <v>976</v>
      </c>
      <c r="E111" s="4" t="s">
        <v>25</v>
      </c>
      <c r="F111" s="4" t="s">
        <v>25</v>
      </c>
      <c r="G111" s="4">
        <v>10</v>
      </c>
      <c r="H111" s="1" t="s">
        <v>918</v>
      </c>
      <c r="I111" s="1" t="s">
        <v>29</v>
      </c>
      <c r="J111" s="1" t="s">
        <v>914</v>
      </c>
      <c r="K111" s="1" t="s">
        <v>1057</v>
      </c>
      <c r="L111" s="1"/>
      <c r="M111" s="1"/>
      <c r="N111" s="1"/>
    </row>
    <row r="112" spans="1:14" ht="15" customHeight="1">
      <c r="A112" s="37" t="s">
        <v>1075</v>
      </c>
      <c r="B112" s="4" t="s">
        <v>1044</v>
      </c>
      <c r="C112" s="4">
        <v>3</v>
      </c>
      <c r="D112" s="4" t="s">
        <v>976</v>
      </c>
      <c r="E112" s="4" t="s">
        <v>25</v>
      </c>
      <c r="F112" s="4" t="s">
        <v>25</v>
      </c>
      <c r="G112" s="4">
        <v>10</v>
      </c>
      <c r="H112" s="1" t="s">
        <v>918</v>
      </c>
      <c r="I112" s="1" t="s">
        <v>29</v>
      </c>
      <c r="J112" s="1" t="s">
        <v>914</v>
      </c>
      <c r="K112" s="1" t="s">
        <v>1072</v>
      </c>
      <c r="L112" s="1"/>
      <c r="M112" s="1"/>
      <c r="N112" s="1"/>
    </row>
    <row r="113" spans="1:14" ht="15" customHeight="1">
      <c r="A113" s="37" t="s">
        <v>1076</v>
      </c>
      <c r="B113" s="4" t="s">
        <v>1044</v>
      </c>
      <c r="C113" s="4">
        <v>4</v>
      </c>
      <c r="D113" s="4" t="s">
        <v>976</v>
      </c>
      <c r="E113" s="4" t="s">
        <v>25</v>
      </c>
      <c r="F113" s="4" t="s">
        <v>25</v>
      </c>
      <c r="G113" s="4">
        <v>10</v>
      </c>
      <c r="H113" s="1" t="s">
        <v>918</v>
      </c>
      <c r="I113" s="1" t="s">
        <v>29</v>
      </c>
      <c r="J113" s="1" t="s">
        <v>914</v>
      </c>
      <c r="K113" s="1" t="s">
        <v>1032</v>
      </c>
      <c r="L113" s="1"/>
      <c r="M113" s="1"/>
      <c r="N113" s="1"/>
    </row>
    <row r="114" spans="1:14" ht="15" customHeight="1">
      <c r="A114" s="37" t="s">
        <v>1077</v>
      </c>
      <c r="B114" s="4" t="s">
        <v>1044</v>
      </c>
      <c r="C114" s="4">
        <v>4</v>
      </c>
      <c r="D114" s="4" t="s">
        <v>976</v>
      </c>
      <c r="E114" s="4" t="s">
        <v>25</v>
      </c>
      <c r="F114" s="4" t="s">
        <v>25</v>
      </c>
      <c r="G114" s="4">
        <v>10</v>
      </c>
      <c r="H114" s="1" t="s">
        <v>937</v>
      </c>
      <c r="I114" s="1" t="s">
        <v>938</v>
      </c>
      <c r="J114" s="1" t="s">
        <v>914</v>
      </c>
      <c r="K114" s="1" t="s">
        <v>939</v>
      </c>
      <c r="L114" s="1"/>
      <c r="M114" s="1"/>
      <c r="N114" s="1"/>
    </row>
    <row r="115" spans="1:14" ht="15" customHeight="1">
      <c r="A115" s="37" t="s">
        <v>1078</v>
      </c>
      <c r="B115" s="4" t="s">
        <v>1044</v>
      </c>
      <c r="C115" s="4">
        <v>5</v>
      </c>
      <c r="D115" s="4" t="s">
        <v>976</v>
      </c>
      <c r="E115" s="4" t="s">
        <v>25</v>
      </c>
      <c r="F115" s="4" t="s">
        <v>25</v>
      </c>
      <c r="G115" s="4">
        <v>10</v>
      </c>
      <c r="H115" s="1" t="s">
        <v>937</v>
      </c>
      <c r="I115" s="1" t="s">
        <v>938</v>
      </c>
      <c r="J115" s="1" t="s">
        <v>914</v>
      </c>
      <c r="K115" s="1" t="s">
        <v>939</v>
      </c>
      <c r="L115" s="1"/>
      <c r="M115" s="1"/>
      <c r="N115" s="1"/>
    </row>
    <row r="116" spans="1:14" ht="15" customHeight="1">
      <c r="A116" s="37" t="s">
        <v>1079</v>
      </c>
      <c r="B116" s="4" t="s">
        <v>1044</v>
      </c>
      <c r="C116" s="4">
        <v>6</v>
      </c>
      <c r="D116" s="4" t="s">
        <v>976</v>
      </c>
      <c r="E116" s="4" t="s">
        <v>25</v>
      </c>
      <c r="F116" s="4" t="s">
        <v>25</v>
      </c>
      <c r="G116" s="4">
        <v>20</v>
      </c>
      <c r="H116" s="1" t="s">
        <v>926</v>
      </c>
      <c r="I116" s="1" t="s">
        <v>34</v>
      </c>
      <c r="J116" s="1" t="s">
        <v>1080</v>
      </c>
      <c r="K116" s="1" t="s">
        <v>1081</v>
      </c>
      <c r="L116" s="1"/>
      <c r="M116" s="1"/>
      <c r="N116" s="1"/>
    </row>
    <row r="117" spans="1:14" ht="15" customHeight="1">
      <c r="A117" s="37" t="s">
        <v>1082</v>
      </c>
      <c r="B117" s="4" t="s">
        <v>1044</v>
      </c>
      <c r="C117" s="4">
        <v>6</v>
      </c>
      <c r="D117" s="4" t="s">
        <v>976</v>
      </c>
      <c r="E117" s="4" t="s">
        <v>25</v>
      </c>
      <c r="F117" s="4" t="s">
        <v>25</v>
      </c>
      <c r="G117" s="4">
        <v>20</v>
      </c>
      <c r="H117" s="1" t="s">
        <v>937</v>
      </c>
      <c r="I117" s="1" t="s">
        <v>938</v>
      </c>
      <c r="J117" s="1" t="s">
        <v>914</v>
      </c>
      <c r="K117" s="1" t="s">
        <v>939</v>
      </c>
      <c r="L117" s="1"/>
      <c r="M117" s="1"/>
      <c r="N117" s="1"/>
    </row>
    <row r="118" spans="1:14" ht="15" customHeight="1">
      <c r="A118" s="37" t="s">
        <v>1083</v>
      </c>
      <c r="B118" s="4" t="s">
        <v>1044</v>
      </c>
      <c r="C118" s="4">
        <v>10</v>
      </c>
      <c r="D118" s="4" t="s">
        <v>976</v>
      </c>
      <c r="E118" s="4" t="s">
        <v>25</v>
      </c>
      <c r="F118" s="4" t="s">
        <v>25</v>
      </c>
      <c r="G118" s="4">
        <v>50</v>
      </c>
      <c r="H118" s="1" t="s">
        <v>918</v>
      </c>
      <c r="I118" s="1" t="s">
        <v>29</v>
      </c>
      <c r="J118" s="1" t="s">
        <v>914</v>
      </c>
      <c r="K118" s="1" t="s">
        <v>1062</v>
      </c>
      <c r="L118" s="1"/>
      <c r="M118" s="1"/>
      <c r="N118" s="1"/>
    </row>
    <row r="119" spans="1:14" ht="15" customHeight="1">
      <c r="A119" s="37" t="s">
        <v>1083</v>
      </c>
      <c r="B119" s="4" t="s">
        <v>1044</v>
      </c>
      <c r="C119" s="4">
        <v>10</v>
      </c>
      <c r="D119" s="4" t="s">
        <v>976</v>
      </c>
      <c r="E119" s="4" t="s">
        <v>25</v>
      </c>
      <c r="F119" s="4" t="s">
        <v>25</v>
      </c>
      <c r="G119" s="4">
        <v>50</v>
      </c>
      <c r="H119" s="1" t="s">
        <v>918</v>
      </c>
      <c r="I119" s="1" t="s">
        <v>29</v>
      </c>
      <c r="J119" s="1" t="s">
        <v>914</v>
      </c>
      <c r="K119" s="1" t="s">
        <v>1072</v>
      </c>
      <c r="L119" s="1"/>
      <c r="M119" s="1"/>
      <c r="N119" s="1"/>
    </row>
    <row r="120" spans="1:14" ht="15" customHeight="1">
      <c r="A120" s="37" t="s">
        <v>1084</v>
      </c>
      <c r="B120" s="4" t="s">
        <v>1044</v>
      </c>
      <c r="C120" s="4">
        <v>10</v>
      </c>
      <c r="D120" s="4" t="s">
        <v>976</v>
      </c>
      <c r="E120" s="4" t="s">
        <v>25</v>
      </c>
      <c r="F120" s="4" t="s">
        <v>970</v>
      </c>
      <c r="G120" s="4">
        <v>50</v>
      </c>
      <c r="H120" s="1" t="s">
        <v>922</v>
      </c>
      <c r="I120" s="1" t="s">
        <v>34</v>
      </c>
      <c r="J120" s="1" t="s">
        <v>1025</v>
      </c>
      <c r="K120" s="1" t="s">
        <v>1085</v>
      </c>
      <c r="L120" s="1"/>
      <c r="M120" s="1"/>
      <c r="N120" s="1"/>
    </row>
    <row r="121" spans="1:14" ht="15" customHeight="1">
      <c r="A121" s="37" t="s">
        <v>1086</v>
      </c>
      <c r="B121" s="4" t="s">
        <v>1044</v>
      </c>
      <c r="C121" s="4">
        <v>0</v>
      </c>
      <c r="D121" s="4" t="s">
        <v>991</v>
      </c>
      <c r="E121" s="4" t="s">
        <v>1024</v>
      </c>
      <c r="F121" s="4" t="s">
        <v>25</v>
      </c>
      <c r="G121" s="4">
        <v>20</v>
      </c>
      <c r="H121" s="1" t="s">
        <v>918</v>
      </c>
      <c r="I121" s="1" t="s">
        <v>34</v>
      </c>
      <c r="J121" s="1" t="s">
        <v>914</v>
      </c>
      <c r="K121" s="1" t="s">
        <v>1087</v>
      </c>
      <c r="L121" s="1"/>
      <c r="M121" s="1"/>
      <c r="N121" s="1"/>
    </row>
    <row r="122" spans="1:14" ht="15" customHeight="1">
      <c r="A122" s="37" t="s">
        <v>1088</v>
      </c>
      <c r="B122" s="4" t="s">
        <v>1044</v>
      </c>
      <c r="C122" s="4">
        <v>3</v>
      </c>
      <c r="D122" s="4" t="s">
        <v>991</v>
      </c>
      <c r="E122" s="4" t="s">
        <v>25</v>
      </c>
      <c r="F122" s="4" t="s">
        <v>25</v>
      </c>
      <c r="G122" s="4">
        <v>10</v>
      </c>
      <c r="H122" s="1" t="s">
        <v>937</v>
      </c>
      <c r="I122" s="1" t="s">
        <v>938</v>
      </c>
      <c r="J122" s="1" t="s">
        <v>914</v>
      </c>
      <c r="K122" s="1" t="s">
        <v>939</v>
      </c>
      <c r="L122" s="1"/>
      <c r="M122" s="1"/>
      <c r="N122" s="1"/>
    </row>
    <row r="123" spans="1:14" ht="15" customHeight="1">
      <c r="A123" s="37" t="s">
        <v>1089</v>
      </c>
      <c r="B123" s="4" t="s">
        <v>1044</v>
      </c>
      <c r="C123" s="4">
        <v>6</v>
      </c>
      <c r="D123" s="4" t="s">
        <v>991</v>
      </c>
      <c r="E123" s="4" t="s">
        <v>25</v>
      </c>
      <c r="F123" s="4" t="s">
        <v>25</v>
      </c>
      <c r="G123" s="4">
        <v>20</v>
      </c>
      <c r="H123" s="1" t="s">
        <v>918</v>
      </c>
      <c r="I123" s="1" t="s">
        <v>29</v>
      </c>
      <c r="J123" s="1" t="s">
        <v>914</v>
      </c>
      <c r="K123" s="1" t="s">
        <v>1036</v>
      </c>
      <c r="L123" s="1"/>
      <c r="M123" s="1"/>
      <c r="N123" s="1"/>
    </row>
    <row r="124" spans="1:14" ht="15" customHeight="1">
      <c r="A124" s="37" t="s">
        <v>1090</v>
      </c>
      <c r="B124" s="4" t="s">
        <v>1044</v>
      </c>
      <c r="C124" s="4">
        <v>10</v>
      </c>
      <c r="D124" s="4" t="s">
        <v>991</v>
      </c>
      <c r="E124" s="4" t="s">
        <v>25</v>
      </c>
      <c r="F124" s="4" t="s">
        <v>25</v>
      </c>
      <c r="G124" s="4">
        <v>50</v>
      </c>
      <c r="H124" s="1" t="s">
        <v>918</v>
      </c>
      <c r="I124" s="1" t="s">
        <v>29</v>
      </c>
      <c r="J124" s="1" t="s">
        <v>914</v>
      </c>
      <c r="K124" s="1" t="s">
        <v>1062</v>
      </c>
      <c r="L124" s="1"/>
      <c r="M124" s="1"/>
      <c r="N124" s="1"/>
    </row>
    <row r="125" spans="1:14" ht="15" customHeight="1">
      <c r="A125" s="37" t="s">
        <v>1091</v>
      </c>
      <c r="B125" s="4" t="s">
        <v>1044</v>
      </c>
      <c r="C125" s="4">
        <v>5</v>
      </c>
      <c r="D125" s="4" t="s">
        <v>991</v>
      </c>
      <c r="E125" s="4" t="s">
        <v>25</v>
      </c>
      <c r="F125" s="4" t="s">
        <v>25</v>
      </c>
      <c r="G125" s="4">
        <v>50</v>
      </c>
      <c r="H125" s="1" t="s">
        <v>918</v>
      </c>
      <c r="I125" s="1" t="s">
        <v>29</v>
      </c>
      <c r="J125" s="1" t="s">
        <v>914</v>
      </c>
      <c r="K125" s="1" t="s">
        <v>1057</v>
      </c>
      <c r="L125" s="1"/>
      <c r="M125" s="1"/>
      <c r="N125" s="1"/>
    </row>
    <row r="126" spans="1:14" ht="15" customHeight="1">
      <c r="A126" s="37" t="s">
        <v>1092</v>
      </c>
      <c r="B126" s="4" t="s">
        <v>1044</v>
      </c>
      <c r="C126" s="4">
        <v>10</v>
      </c>
      <c r="D126" s="4" t="s">
        <v>991</v>
      </c>
      <c r="E126" s="4" t="s">
        <v>25</v>
      </c>
      <c r="F126" s="4" t="s">
        <v>970</v>
      </c>
      <c r="G126" s="4">
        <v>50</v>
      </c>
      <c r="H126" s="1" t="s">
        <v>922</v>
      </c>
      <c r="I126" s="1" t="s">
        <v>34</v>
      </c>
      <c r="J126" s="1" t="s">
        <v>484</v>
      </c>
      <c r="K126" s="1" t="s">
        <v>1035</v>
      </c>
      <c r="L126" s="1"/>
      <c r="M126" s="1"/>
      <c r="N126" s="1"/>
    </row>
    <row r="127" spans="1:14" ht="15" customHeight="1">
      <c r="A127" s="37" t="s">
        <v>1093</v>
      </c>
      <c r="B127" s="4" t="s">
        <v>1094</v>
      </c>
      <c r="C127" s="4" t="s">
        <v>25</v>
      </c>
      <c r="D127" s="4" t="s">
        <v>910</v>
      </c>
      <c r="E127" s="4" t="s">
        <v>1095</v>
      </c>
      <c r="F127" s="4" t="s">
        <v>910</v>
      </c>
      <c r="G127" s="4">
        <v>45</v>
      </c>
      <c r="H127" s="1" t="s">
        <v>912</v>
      </c>
      <c r="I127" s="1" t="s">
        <v>913</v>
      </c>
      <c r="J127" s="1" t="s">
        <v>914</v>
      </c>
      <c r="K127" s="1" t="s">
        <v>915</v>
      </c>
      <c r="L127" s="1"/>
      <c r="M127" s="1"/>
      <c r="N127" s="1"/>
    </row>
    <row r="128" spans="1:14">
      <c r="A128" s="37" t="s">
        <v>1096</v>
      </c>
      <c r="B128" s="4" t="s">
        <v>1094</v>
      </c>
      <c r="C128" s="4" t="s">
        <v>25</v>
      </c>
      <c r="D128" s="4" t="s">
        <v>910</v>
      </c>
      <c r="E128" s="4" t="s">
        <v>1097</v>
      </c>
      <c r="F128" s="4" t="s">
        <v>910</v>
      </c>
      <c r="G128" s="4">
        <v>50</v>
      </c>
      <c r="H128" s="1" t="s">
        <v>918</v>
      </c>
      <c r="I128" s="1" t="s">
        <v>65</v>
      </c>
      <c r="J128" s="1" t="s">
        <v>914</v>
      </c>
      <c r="K128" s="1" t="s">
        <v>1031</v>
      </c>
      <c r="L128" s="1"/>
      <c r="M128" s="1"/>
      <c r="N128" s="1"/>
    </row>
    <row r="129" spans="1:14" ht="15" customHeight="1">
      <c r="A129" s="37" t="s">
        <v>1098</v>
      </c>
      <c r="B129" s="4" t="s">
        <v>1094</v>
      </c>
      <c r="C129" s="4" t="s">
        <v>25</v>
      </c>
      <c r="D129" s="4" t="s">
        <v>910</v>
      </c>
      <c r="E129" s="4" t="s">
        <v>1099</v>
      </c>
      <c r="F129" s="4" t="s">
        <v>910</v>
      </c>
      <c r="G129" s="4">
        <v>55</v>
      </c>
      <c r="H129" s="1" t="s">
        <v>937</v>
      </c>
      <c r="I129" s="1" t="s">
        <v>1100</v>
      </c>
      <c r="J129" s="1" t="s">
        <v>1101</v>
      </c>
      <c r="K129" s="1" t="s">
        <v>1102</v>
      </c>
      <c r="L129" s="1"/>
      <c r="M129" s="1"/>
      <c r="N129" s="1"/>
    </row>
    <row r="130" spans="1:14" ht="15" customHeight="1">
      <c r="A130" s="37" t="s">
        <v>1103</v>
      </c>
      <c r="B130" s="4" t="s">
        <v>1094</v>
      </c>
      <c r="C130" s="4" t="s">
        <v>25</v>
      </c>
      <c r="D130" s="4" t="s">
        <v>910</v>
      </c>
      <c r="E130" s="4" t="s">
        <v>1104</v>
      </c>
      <c r="F130" s="4" t="s">
        <v>910</v>
      </c>
      <c r="G130" s="4">
        <v>60</v>
      </c>
      <c r="H130" s="1" t="s">
        <v>926</v>
      </c>
      <c r="I130" s="1" t="s">
        <v>34</v>
      </c>
      <c r="J130" s="1" t="s">
        <v>927</v>
      </c>
      <c r="K130" s="1" t="s">
        <v>928</v>
      </c>
      <c r="L130" s="1"/>
      <c r="M130" s="1"/>
      <c r="N130" s="1"/>
    </row>
    <row r="131" spans="1:14" ht="15" customHeight="1">
      <c r="A131" s="38" t="s">
        <v>1105</v>
      </c>
      <c r="B131" s="4" t="s">
        <v>1094</v>
      </c>
      <c r="C131" s="4" t="s">
        <v>25</v>
      </c>
      <c r="D131" s="4" t="s">
        <v>910</v>
      </c>
      <c r="E131" s="3" t="s">
        <v>1106</v>
      </c>
      <c r="F131" s="3" t="s">
        <v>910</v>
      </c>
      <c r="G131" s="2">
        <v>70</v>
      </c>
      <c r="H131" s="3" t="s">
        <v>918</v>
      </c>
      <c r="I131" s="3" t="s">
        <v>34</v>
      </c>
      <c r="J131" s="3" t="s">
        <v>931</v>
      </c>
      <c r="K131" s="3" t="s">
        <v>1020</v>
      </c>
      <c r="L131" s="3"/>
      <c r="N131" s="1"/>
    </row>
    <row r="132" spans="1:14" ht="15" customHeight="1">
      <c r="A132" s="37" t="s">
        <v>1107</v>
      </c>
      <c r="B132" s="4" t="s">
        <v>1094</v>
      </c>
      <c r="C132" s="4">
        <v>1</v>
      </c>
      <c r="D132" s="4" t="s">
        <v>934</v>
      </c>
      <c r="E132" s="4" t="s">
        <v>25</v>
      </c>
      <c r="F132" s="4" t="s">
        <v>25</v>
      </c>
      <c r="G132" s="4">
        <v>10</v>
      </c>
      <c r="H132" s="1" t="s">
        <v>912</v>
      </c>
      <c r="I132" s="1" t="s">
        <v>913</v>
      </c>
      <c r="J132" s="1" t="s">
        <v>914</v>
      </c>
      <c r="K132" s="1" t="s">
        <v>915</v>
      </c>
      <c r="L132" s="1"/>
      <c r="M132" s="1"/>
      <c r="N132" s="1"/>
    </row>
    <row r="133" spans="1:14" ht="15" customHeight="1">
      <c r="A133" s="37" t="s">
        <v>1107</v>
      </c>
      <c r="B133" s="4" t="s">
        <v>1094</v>
      </c>
      <c r="C133" s="4">
        <v>1</v>
      </c>
      <c r="D133" s="4" t="s">
        <v>934</v>
      </c>
      <c r="E133" s="4" t="s">
        <v>25</v>
      </c>
      <c r="F133" s="4" t="s">
        <v>25</v>
      </c>
      <c r="G133" s="4">
        <v>10</v>
      </c>
      <c r="H133" s="1" t="s">
        <v>912</v>
      </c>
      <c r="I133" s="1" t="s">
        <v>913</v>
      </c>
      <c r="J133" s="1" t="s">
        <v>914</v>
      </c>
      <c r="K133" s="1" t="s">
        <v>915</v>
      </c>
      <c r="L133" s="1"/>
      <c r="M133" s="1"/>
      <c r="N133" s="1"/>
    </row>
    <row r="134" spans="1:14" ht="15" customHeight="1">
      <c r="A134" s="32" t="s">
        <v>1108</v>
      </c>
      <c r="B134" s="2" t="s">
        <v>1094</v>
      </c>
      <c r="C134" s="2">
        <v>1</v>
      </c>
      <c r="D134" s="4" t="s">
        <v>934</v>
      </c>
      <c r="E134" s="2" t="s">
        <v>1056</v>
      </c>
      <c r="F134" s="2" t="s">
        <v>25</v>
      </c>
      <c r="G134" s="2">
        <v>20</v>
      </c>
      <c r="H134" s="3" t="s">
        <v>912</v>
      </c>
      <c r="I134" s="3" t="s">
        <v>913</v>
      </c>
      <c r="J134" s="1" t="s">
        <v>914</v>
      </c>
      <c r="K134" s="3" t="s">
        <v>915</v>
      </c>
      <c r="L134" s="3"/>
      <c r="N134" s="1"/>
    </row>
    <row r="135" spans="1:14" ht="15" customHeight="1">
      <c r="A135" s="37" t="s">
        <v>1108</v>
      </c>
      <c r="B135" s="4" t="s">
        <v>1094</v>
      </c>
      <c r="C135" s="4">
        <v>1</v>
      </c>
      <c r="D135" s="4" t="s">
        <v>934</v>
      </c>
      <c r="E135" s="4" t="s">
        <v>1056</v>
      </c>
      <c r="F135" s="4" t="s">
        <v>25</v>
      </c>
      <c r="G135" s="4">
        <v>20</v>
      </c>
      <c r="H135" s="1" t="s">
        <v>912</v>
      </c>
      <c r="I135" s="1" t="s">
        <v>913</v>
      </c>
      <c r="J135" s="1" t="s">
        <v>914</v>
      </c>
      <c r="K135" s="1" t="s">
        <v>915</v>
      </c>
      <c r="L135" s="1"/>
      <c r="M135" s="1"/>
      <c r="N135" s="1"/>
    </row>
    <row r="136" spans="1:14" ht="15" customHeight="1">
      <c r="A136" s="37" t="s">
        <v>1108</v>
      </c>
      <c r="B136" s="4" t="s">
        <v>1094</v>
      </c>
      <c r="C136" s="4">
        <v>1</v>
      </c>
      <c r="D136" s="4" t="s">
        <v>934</v>
      </c>
      <c r="E136" s="4" t="s">
        <v>1056</v>
      </c>
      <c r="F136" s="4" t="s">
        <v>25</v>
      </c>
      <c r="G136" s="4">
        <v>20</v>
      </c>
      <c r="H136" s="1" t="s">
        <v>912</v>
      </c>
      <c r="I136" s="1" t="s">
        <v>29</v>
      </c>
      <c r="J136" s="1" t="s">
        <v>914</v>
      </c>
      <c r="K136" s="1" t="s">
        <v>1109</v>
      </c>
      <c r="L136" s="1"/>
      <c r="M136" s="1"/>
      <c r="N136" s="1"/>
    </row>
    <row r="137" spans="1:14">
      <c r="A137" s="37" t="s">
        <v>1108</v>
      </c>
      <c r="B137" s="4" t="s">
        <v>1094</v>
      </c>
      <c r="C137" s="4">
        <v>1</v>
      </c>
      <c r="D137" s="4" t="s">
        <v>934</v>
      </c>
      <c r="E137" s="4" t="s">
        <v>1056</v>
      </c>
      <c r="F137" s="4" t="s">
        <v>25</v>
      </c>
      <c r="G137" s="4">
        <v>20</v>
      </c>
      <c r="H137" s="1" t="s">
        <v>918</v>
      </c>
      <c r="I137" s="1" t="s">
        <v>29</v>
      </c>
      <c r="J137" s="1" t="s">
        <v>914</v>
      </c>
      <c r="K137" s="1" t="s">
        <v>1062</v>
      </c>
      <c r="L137" s="1"/>
      <c r="M137" s="1"/>
      <c r="N137" s="1"/>
    </row>
    <row r="138" spans="1:14">
      <c r="A138" s="37" t="s">
        <v>1110</v>
      </c>
      <c r="B138" s="4" t="s">
        <v>1094</v>
      </c>
      <c r="C138" s="4">
        <v>2</v>
      </c>
      <c r="D138" s="4" t="s">
        <v>934</v>
      </c>
      <c r="E138" s="4" t="s">
        <v>25</v>
      </c>
      <c r="F138" s="4" t="s">
        <v>25</v>
      </c>
      <c r="G138" s="4">
        <v>10</v>
      </c>
      <c r="H138" s="1" t="s">
        <v>912</v>
      </c>
      <c r="I138" s="1" t="s">
        <v>913</v>
      </c>
      <c r="J138" s="1" t="s">
        <v>914</v>
      </c>
      <c r="K138" s="1" t="s">
        <v>915</v>
      </c>
      <c r="L138" s="1"/>
      <c r="M138" s="1"/>
      <c r="N138" s="1"/>
    </row>
    <row r="139" spans="1:14" ht="15" customHeight="1">
      <c r="A139" s="37" t="s">
        <v>1111</v>
      </c>
      <c r="B139" s="4" t="s">
        <v>1094</v>
      </c>
      <c r="C139" s="4">
        <v>4</v>
      </c>
      <c r="D139" s="4" t="s">
        <v>934</v>
      </c>
      <c r="E139" s="4" t="s">
        <v>1056</v>
      </c>
      <c r="F139" s="4" t="s">
        <v>25</v>
      </c>
      <c r="G139" s="4">
        <v>50</v>
      </c>
      <c r="H139" s="1" t="s">
        <v>912</v>
      </c>
      <c r="I139" s="1" t="s">
        <v>913</v>
      </c>
      <c r="J139" s="1" t="s">
        <v>914</v>
      </c>
      <c r="K139" s="1" t="s">
        <v>915</v>
      </c>
      <c r="L139" s="1"/>
      <c r="M139" s="1"/>
      <c r="N139" s="1"/>
    </row>
    <row r="140" spans="1:14">
      <c r="A140" s="37" t="s">
        <v>1111</v>
      </c>
      <c r="B140" s="4" t="s">
        <v>1094</v>
      </c>
      <c r="C140" s="4">
        <v>4</v>
      </c>
      <c r="D140" s="4" t="s">
        <v>934</v>
      </c>
      <c r="E140" s="4" t="s">
        <v>1056</v>
      </c>
      <c r="F140" s="4" t="s">
        <v>25</v>
      </c>
      <c r="G140" s="4">
        <v>50</v>
      </c>
      <c r="H140" s="1" t="s">
        <v>912</v>
      </c>
      <c r="I140" s="1" t="s">
        <v>913</v>
      </c>
      <c r="J140" s="1" t="s">
        <v>914</v>
      </c>
      <c r="K140" s="1" t="s">
        <v>915</v>
      </c>
      <c r="L140" s="1"/>
      <c r="M140" s="1"/>
      <c r="N140" s="1"/>
    </row>
    <row r="141" spans="1:14" ht="15" customHeight="1">
      <c r="A141" s="37" t="s">
        <v>1111</v>
      </c>
      <c r="B141" s="4" t="s">
        <v>1094</v>
      </c>
      <c r="C141" s="4">
        <v>4</v>
      </c>
      <c r="D141" s="4" t="s">
        <v>934</v>
      </c>
      <c r="E141" s="4" t="s">
        <v>1056</v>
      </c>
      <c r="F141" s="4" t="s">
        <v>25</v>
      </c>
      <c r="G141" s="4">
        <v>20</v>
      </c>
      <c r="H141" s="1" t="s">
        <v>918</v>
      </c>
      <c r="I141" s="1" t="s">
        <v>65</v>
      </c>
      <c r="J141" s="1" t="s">
        <v>914</v>
      </c>
      <c r="K141" s="1" t="s">
        <v>1031</v>
      </c>
      <c r="L141" s="1"/>
      <c r="M141" s="1"/>
      <c r="N141" s="1"/>
    </row>
    <row r="142" spans="1:14" ht="15" customHeight="1">
      <c r="A142" s="37" t="s">
        <v>1112</v>
      </c>
      <c r="B142" s="4" t="s">
        <v>1094</v>
      </c>
      <c r="C142" s="4">
        <v>4</v>
      </c>
      <c r="D142" s="4" t="s">
        <v>934</v>
      </c>
      <c r="E142" s="4" t="s">
        <v>997</v>
      </c>
      <c r="F142" s="4" t="s">
        <v>25</v>
      </c>
      <c r="G142" s="4">
        <v>20</v>
      </c>
      <c r="H142" s="1" t="s">
        <v>922</v>
      </c>
      <c r="I142" s="1" t="s">
        <v>29</v>
      </c>
      <c r="J142" s="1" t="s">
        <v>214</v>
      </c>
      <c r="K142" s="1" t="s">
        <v>1113</v>
      </c>
      <c r="L142" s="1"/>
      <c r="M142" s="1"/>
      <c r="N142" s="1"/>
    </row>
    <row r="143" spans="1:14" ht="15" customHeight="1">
      <c r="A143" s="37" t="s">
        <v>1114</v>
      </c>
      <c r="B143" s="4" t="s">
        <v>1094</v>
      </c>
      <c r="C143" s="4">
        <v>5</v>
      </c>
      <c r="D143" s="4" t="s">
        <v>934</v>
      </c>
      <c r="E143" s="4" t="s">
        <v>25</v>
      </c>
      <c r="F143" s="4" t="s">
        <v>25</v>
      </c>
      <c r="G143" s="4">
        <v>20</v>
      </c>
      <c r="H143" s="1" t="s">
        <v>912</v>
      </c>
      <c r="I143" s="1" t="s">
        <v>913</v>
      </c>
      <c r="J143" s="1" t="s">
        <v>914</v>
      </c>
      <c r="K143" s="1" t="s">
        <v>915</v>
      </c>
      <c r="L143" s="1"/>
      <c r="M143" s="1"/>
      <c r="N143" s="1"/>
    </row>
    <row r="144" spans="1:14" ht="15" customHeight="1">
      <c r="A144" s="37" t="s">
        <v>1115</v>
      </c>
      <c r="B144" s="4" t="s">
        <v>1094</v>
      </c>
      <c r="C144" s="4">
        <v>5</v>
      </c>
      <c r="D144" s="4" t="s">
        <v>934</v>
      </c>
      <c r="E144" s="4" t="s">
        <v>25</v>
      </c>
      <c r="F144" s="4" t="s">
        <v>25</v>
      </c>
      <c r="G144" s="4">
        <v>10</v>
      </c>
      <c r="H144" s="1" t="s">
        <v>912</v>
      </c>
      <c r="I144" s="1" t="s">
        <v>913</v>
      </c>
      <c r="J144" s="1" t="s">
        <v>914</v>
      </c>
      <c r="K144" s="1" t="s">
        <v>915</v>
      </c>
      <c r="L144" s="1"/>
      <c r="M144" s="1"/>
      <c r="N144" s="1"/>
    </row>
    <row r="145" spans="1:14" ht="15" customHeight="1">
      <c r="A145" s="37" t="s">
        <v>1116</v>
      </c>
      <c r="B145" s="4" t="s">
        <v>1094</v>
      </c>
      <c r="C145" s="4">
        <v>5</v>
      </c>
      <c r="D145" s="4" t="s">
        <v>934</v>
      </c>
      <c r="E145" s="4" t="s">
        <v>997</v>
      </c>
      <c r="F145" s="4" t="s">
        <v>25</v>
      </c>
      <c r="G145" s="4">
        <v>10</v>
      </c>
      <c r="H145" s="1" t="s">
        <v>912</v>
      </c>
      <c r="I145" s="1" t="s">
        <v>913</v>
      </c>
      <c r="J145" s="1" t="s">
        <v>914</v>
      </c>
      <c r="K145" s="1" t="s">
        <v>915</v>
      </c>
      <c r="L145" s="1"/>
      <c r="M145" s="1"/>
      <c r="N145" s="1"/>
    </row>
    <row r="146" spans="1:14">
      <c r="A146" s="37" t="s">
        <v>1117</v>
      </c>
      <c r="B146" s="4" t="s">
        <v>1094</v>
      </c>
      <c r="C146" s="4">
        <v>10</v>
      </c>
      <c r="D146" s="4" t="s">
        <v>934</v>
      </c>
      <c r="E146" s="4" t="s">
        <v>25</v>
      </c>
      <c r="F146" s="4" t="s">
        <v>970</v>
      </c>
      <c r="G146" s="4">
        <v>50</v>
      </c>
      <c r="H146" s="1" t="s">
        <v>922</v>
      </c>
      <c r="I146" s="1" t="s">
        <v>34</v>
      </c>
      <c r="J146" s="1" t="s">
        <v>484</v>
      </c>
      <c r="K146" s="1" t="s">
        <v>1118</v>
      </c>
      <c r="L146" s="1"/>
      <c r="M146" s="1"/>
      <c r="N146" s="1"/>
    </row>
    <row r="147" spans="1:14">
      <c r="A147" s="37" t="s">
        <v>1119</v>
      </c>
      <c r="B147" s="4" t="s">
        <v>1094</v>
      </c>
      <c r="C147" s="4">
        <v>10</v>
      </c>
      <c r="D147" s="4" t="s">
        <v>934</v>
      </c>
      <c r="E147" s="4" t="s">
        <v>25</v>
      </c>
      <c r="F147" s="4" t="s">
        <v>970</v>
      </c>
      <c r="G147" s="4">
        <v>50</v>
      </c>
      <c r="H147" s="1" t="s">
        <v>922</v>
      </c>
      <c r="I147" s="1" t="s">
        <v>29</v>
      </c>
      <c r="J147" s="1" t="s">
        <v>214</v>
      </c>
      <c r="K147" s="1" t="s">
        <v>1120</v>
      </c>
      <c r="L147" s="1"/>
      <c r="M147" s="1"/>
      <c r="N147" s="1"/>
    </row>
    <row r="148" spans="1:14">
      <c r="A148" s="37" t="s">
        <v>1121</v>
      </c>
      <c r="B148" s="4" t="s">
        <v>1094</v>
      </c>
      <c r="C148" s="4">
        <v>10</v>
      </c>
      <c r="D148" s="4" t="s">
        <v>934</v>
      </c>
      <c r="E148" s="4" t="s">
        <v>25</v>
      </c>
      <c r="F148" s="4" t="s">
        <v>970</v>
      </c>
      <c r="G148" s="4">
        <v>50</v>
      </c>
      <c r="H148" s="1" t="s">
        <v>926</v>
      </c>
      <c r="I148" s="1" t="s">
        <v>34</v>
      </c>
      <c r="J148" s="1" t="s">
        <v>1080</v>
      </c>
      <c r="K148" s="1" t="s">
        <v>1122</v>
      </c>
      <c r="L148" s="1"/>
      <c r="M148" s="1"/>
      <c r="N148" s="1"/>
    </row>
    <row r="149" spans="1:14">
      <c r="A149" s="37" t="s">
        <v>1123</v>
      </c>
      <c r="B149" s="4" t="s">
        <v>1094</v>
      </c>
      <c r="C149" s="4">
        <v>4</v>
      </c>
      <c r="D149" s="4" t="s">
        <v>976</v>
      </c>
      <c r="E149" s="4" t="s">
        <v>25</v>
      </c>
      <c r="F149" s="4" t="s">
        <v>25</v>
      </c>
      <c r="G149" s="4">
        <v>10</v>
      </c>
      <c r="H149" s="1" t="s">
        <v>912</v>
      </c>
      <c r="I149" s="1" t="s">
        <v>913</v>
      </c>
      <c r="J149" s="1" t="s">
        <v>914</v>
      </c>
      <c r="K149" s="1" t="s">
        <v>915</v>
      </c>
      <c r="L149" s="1"/>
      <c r="M149" s="1"/>
      <c r="N149" s="1"/>
    </row>
    <row r="150" spans="1:14" ht="15" customHeight="1">
      <c r="A150" s="37" t="s">
        <v>1124</v>
      </c>
      <c r="B150" s="4" t="s">
        <v>1094</v>
      </c>
      <c r="C150" s="4">
        <v>4</v>
      </c>
      <c r="D150" s="4" t="s">
        <v>976</v>
      </c>
      <c r="E150" s="4" t="s">
        <v>25</v>
      </c>
      <c r="F150" s="4" t="s">
        <v>25</v>
      </c>
      <c r="G150" s="4">
        <v>10</v>
      </c>
      <c r="H150" s="1" t="s">
        <v>912</v>
      </c>
      <c r="I150" s="1" t="s">
        <v>913</v>
      </c>
      <c r="J150" s="1" t="s">
        <v>914</v>
      </c>
      <c r="K150" s="1" t="s">
        <v>915</v>
      </c>
      <c r="L150" s="1"/>
      <c r="M150" s="1"/>
      <c r="N150" s="1"/>
    </row>
    <row r="151" spans="1:14" ht="15" customHeight="1">
      <c r="A151" s="37" t="s">
        <v>103</v>
      </c>
      <c r="B151" s="4" t="s">
        <v>1094</v>
      </c>
      <c r="C151" s="4">
        <v>5</v>
      </c>
      <c r="D151" s="4" t="s">
        <v>976</v>
      </c>
      <c r="E151" s="4" t="s">
        <v>25</v>
      </c>
      <c r="F151" s="4" t="s">
        <v>25</v>
      </c>
      <c r="G151" s="4">
        <v>10</v>
      </c>
      <c r="H151" s="1" t="s">
        <v>912</v>
      </c>
      <c r="I151" s="1" t="s">
        <v>913</v>
      </c>
      <c r="J151" s="1" t="s">
        <v>914</v>
      </c>
      <c r="K151" s="1" t="s">
        <v>915</v>
      </c>
      <c r="L151" s="1"/>
      <c r="M151" s="1"/>
      <c r="N151" s="1"/>
    </row>
    <row r="152" spans="1:14" ht="15" customHeight="1">
      <c r="A152" s="37" t="s">
        <v>1125</v>
      </c>
      <c r="B152" s="4" t="s">
        <v>1094</v>
      </c>
      <c r="C152" s="4">
        <v>5</v>
      </c>
      <c r="D152" s="4" t="s">
        <v>976</v>
      </c>
      <c r="E152" s="4" t="s">
        <v>25</v>
      </c>
      <c r="F152" s="4" t="s">
        <v>25</v>
      </c>
      <c r="G152" s="4">
        <v>10</v>
      </c>
      <c r="H152" s="1" t="s">
        <v>912</v>
      </c>
      <c r="I152" s="1" t="s">
        <v>913</v>
      </c>
      <c r="J152" s="1" t="s">
        <v>914</v>
      </c>
      <c r="K152" s="1" t="s">
        <v>915</v>
      </c>
      <c r="L152" s="1"/>
      <c r="M152" s="1"/>
      <c r="N152" s="1"/>
    </row>
    <row r="153" spans="1:14">
      <c r="A153" s="37" t="s">
        <v>1126</v>
      </c>
      <c r="B153" s="4" t="s">
        <v>1094</v>
      </c>
      <c r="C153" s="4">
        <v>5</v>
      </c>
      <c r="D153" s="4" t="s">
        <v>976</v>
      </c>
      <c r="E153" s="4" t="s">
        <v>1056</v>
      </c>
      <c r="F153" s="4" t="s">
        <v>25</v>
      </c>
      <c r="G153" s="4">
        <v>20</v>
      </c>
      <c r="H153" s="1" t="s">
        <v>918</v>
      </c>
      <c r="I153" s="1" t="s">
        <v>65</v>
      </c>
      <c r="J153" s="1" t="s">
        <v>914</v>
      </c>
      <c r="K153" s="1" t="s">
        <v>1031</v>
      </c>
      <c r="L153" s="1"/>
      <c r="M153" s="1"/>
      <c r="N153" s="1"/>
    </row>
    <row r="154" spans="1:14">
      <c r="A154" s="37" t="s">
        <v>1126</v>
      </c>
      <c r="B154" s="4" t="s">
        <v>1094</v>
      </c>
      <c r="C154" s="4">
        <v>5</v>
      </c>
      <c r="D154" s="4" t="s">
        <v>976</v>
      </c>
      <c r="E154" s="4" t="s">
        <v>1056</v>
      </c>
      <c r="F154" s="4" t="s">
        <v>25</v>
      </c>
      <c r="G154" s="4">
        <v>50</v>
      </c>
      <c r="H154" s="1" t="s">
        <v>918</v>
      </c>
      <c r="I154" s="1" t="s">
        <v>29</v>
      </c>
      <c r="J154" s="1" t="s">
        <v>914</v>
      </c>
      <c r="K154" s="1" t="s">
        <v>1059</v>
      </c>
      <c r="L154" s="1"/>
      <c r="M154" s="1"/>
      <c r="N154" s="1"/>
    </row>
    <row r="155" spans="1:14">
      <c r="A155" s="37" t="s">
        <v>1126</v>
      </c>
      <c r="B155" s="4" t="s">
        <v>1094</v>
      </c>
      <c r="C155" s="4">
        <v>5</v>
      </c>
      <c r="D155" s="4" t="s">
        <v>976</v>
      </c>
      <c r="E155" s="4" t="s">
        <v>1056</v>
      </c>
      <c r="F155" s="4" t="s">
        <v>25</v>
      </c>
      <c r="G155" s="4">
        <v>50</v>
      </c>
      <c r="H155" s="1" t="s">
        <v>918</v>
      </c>
      <c r="I155" s="1" t="s">
        <v>29</v>
      </c>
      <c r="J155" s="1" t="s">
        <v>914</v>
      </c>
      <c r="K155" s="1" t="s">
        <v>1072</v>
      </c>
      <c r="L155" s="1"/>
      <c r="M155" s="1"/>
      <c r="N155" s="1"/>
    </row>
    <row r="156" spans="1:14">
      <c r="A156" s="37" t="s">
        <v>1127</v>
      </c>
      <c r="B156" s="4" t="s">
        <v>1094</v>
      </c>
      <c r="C156" s="4">
        <v>6</v>
      </c>
      <c r="D156" s="4" t="s">
        <v>976</v>
      </c>
      <c r="E156" s="4" t="s">
        <v>25</v>
      </c>
      <c r="F156" s="4" t="s">
        <v>25</v>
      </c>
      <c r="G156" s="4">
        <v>20</v>
      </c>
      <c r="H156" s="1" t="s">
        <v>912</v>
      </c>
      <c r="I156" s="1" t="s">
        <v>913</v>
      </c>
      <c r="J156" s="1" t="s">
        <v>914</v>
      </c>
      <c r="K156" s="1" t="s">
        <v>915</v>
      </c>
      <c r="L156" s="1"/>
      <c r="M156" s="1"/>
      <c r="N156" s="1"/>
    </row>
    <row r="157" spans="1:14">
      <c r="A157" s="37" t="s">
        <v>1128</v>
      </c>
      <c r="B157" s="4" t="s">
        <v>1094</v>
      </c>
      <c r="C157" s="4">
        <v>10</v>
      </c>
      <c r="D157" s="4" t="s">
        <v>976</v>
      </c>
      <c r="E157" s="4" t="s">
        <v>25</v>
      </c>
      <c r="F157" s="4" t="s">
        <v>970</v>
      </c>
      <c r="G157" s="4">
        <v>50</v>
      </c>
      <c r="H157" s="1" t="s">
        <v>937</v>
      </c>
      <c r="I157" s="1" t="s">
        <v>938</v>
      </c>
      <c r="J157" s="1" t="s">
        <v>914</v>
      </c>
      <c r="K157" s="1" t="s">
        <v>939</v>
      </c>
      <c r="L157" s="1"/>
      <c r="M157" s="1"/>
      <c r="N157" s="1"/>
    </row>
    <row r="158" spans="1:14">
      <c r="A158" s="37" t="s">
        <v>1129</v>
      </c>
      <c r="B158" s="4" t="s">
        <v>1094</v>
      </c>
      <c r="C158" s="4">
        <v>1</v>
      </c>
      <c r="D158" s="4" t="s">
        <v>991</v>
      </c>
      <c r="E158" s="4" t="s">
        <v>987</v>
      </c>
      <c r="F158" s="4" t="s">
        <v>25</v>
      </c>
      <c r="G158" s="4">
        <v>20</v>
      </c>
      <c r="H158" s="1" t="s">
        <v>912</v>
      </c>
      <c r="I158" s="1" t="s">
        <v>913</v>
      </c>
      <c r="J158" s="1" t="s">
        <v>914</v>
      </c>
      <c r="K158" s="1" t="s">
        <v>915</v>
      </c>
      <c r="L158" s="1"/>
      <c r="M158" s="1"/>
      <c r="N158" s="1"/>
    </row>
    <row r="159" spans="1:14">
      <c r="A159" s="37" t="s">
        <v>1129</v>
      </c>
      <c r="B159" s="4" t="s">
        <v>1094</v>
      </c>
      <c r="C159" s="4">
        <v>1</v>
      </c>
      <c r="D159" s="4" t="s">
        <v>991</v>
      </c>
      <c r="E159" s="4" t="s">
        <v>987</v>
      </c>
      <c r="F159" s="4" t="s">
        <v>25</v>
      </c>
      <c r="G159" s="4">
        <v>20</v>
      </c>
      <c r="H159" s="1" t="s">
        <v>912</v>
      </c>
      <c r="I159" s="1" t="s">
        <v>913</v>
      </c>
      <c r="J159" s="1" t="s">
        <v>914</v>
      </c>
      <c r="K159" s="1" t="s">
        <v>915</v>
      </c>
      <c r="L159" s="1"/>
      <c r="M159" s="1"/>
      <c r="N159" s="1"/>
    </row>
    <row r="160" spans="1:14">
      <c r="A160" s="37" t="s">
        <v>1129</v>
      </c>
      <c r="B160" s="4" t="s">
        <v>1094</v>
      </c>
      <c r="C160" s="4">
        <v>1</v>
      </c>
      <c r="D160" s="4" t="s">
        <v>991</v>
      </c>
      <c r="E160" s="4" t="s">
        <v>987</v>
      </c>
      <c r="F160" s="4" t="s">
        <v>25</v>
      </c>
      <c r="G160" s="4">
        <v>50</v>
      </c>
      <c r="H160" s="1" t="s">
        <v>912</v>
      </c>
      <c r="I160" s="1" t="s">
        <v>913</v>
      </c>
      <c r="J160" s="1" t="s">
        <v>914</v>
      </c>
      <c r="K160" s="1" t="s">
        <v>915</v>
      </c>
      <c r="L160" s="1"/>
      <c r="M160" s="1"/>
      <c r="N160" s="1"/>
    </row>
    <row r="161" spans="1:14" ht="15" customHeight="1">
      <c r="A161" s="37" t="s">
        <v>1130</v>
      </c>
      <c r="B161" s="4" t="s">
        <v>1094</v>
      </c>
      <c r="C161" s="4">
        <v>1</v>
      </c>
      <c r="D161" s="4" t="s">
        <v>991</v>
      </c>
      <c r="E161" s="4" t="s">
        <v>997</v>
      </c>
      <c r="F161" s="4" t="s">
        <v>25</v>
      </c>
      <c r="G161" s="4">
        <v>20</v>
      </c>
      <c r="H161" s="1" t="s">
        <v>918</v>
      </c>
      <c r="I161" s="1" t="s">
        <v>16</v>
      </c>
      <c r="J161" s="1" t="s">
        <v>914</v>
      </c>
      <c r="K161" s="1" t="s">
        <v>947</v>
      </c>
      <c r="L161" s="1"/>
      <c r="M161" s="1"/>
      <c r="N161" s="1"/>
    </row>
    <row r="162" spans="1:14">
      <c r="A162" s="37" t="s">
        <v>1131</v>
      </c>
      <c r="B162" s="4" t="s">
        <v>1094</v>
      </c>
      <c r="C162" s="4">
        <v>5</v>
      </c>
      <c r="D162" s="4" t="s">
        <v>991</v>
      </c>
      <c r="E162" s="4" t="s">
        <v>1024</v>
      </c>
      <c r="F162" s="4" t="s">
        <v>25</v>
      </c>
      <c r="G162" s="4">
        <v>20</v>
      </c>
      <c r="H162" s="1" t="s">
        <v>912</v>
      </c>
      <c r="I162" s="1" t="s">
        <v>913</v>
      </c>
      <c r="J162" s="1" t="s">
        <v>914</v>
      </c>
      <c r="K162" s="1" t="s">
        <v>915</v>
      </c>
      <c r="L162" s="1"/>
      <c r="M162" s="1"/>
      <c r="N162" s="1"/>
    </row>
    <row r="163" spans="1:14" ht="15" customHeight="1">
      <c r="A163" s="37" t="s">
        <v>1132</v>
      </c>
      <c r="B163" s="4" t="s">
        <v>1094</v>
      </c>
      <c r="C163" s="4">
        <v>6</v>
      </c>
      <c r="D163" s="4" t="s">
        <v>991</v>
      </c>
      <c r="E163" s="4" t="s">
        <v>25</v>
      </c>
      <c r="F163" s="4" t="s">
        <v>25</v>
      </c>
      <c r="G163" s="4">
        <v>20</v>
      </c>
      <c r="H163" s="1" t="s">
        <v>912</v>
      </c>
      <c r="I163" s="1" t="s">
        <v>913</v>
      </c>
      <c r="J163" s="1" t="s">
        <v>914</v>
      </c>
      <c r="K163" s="1" t="s">
        <v>915</v>
      </c>
      <c r="L163" s="1"/>
      <c r="M163" s="1"/>
      <c r="N163" s="1"/>
    </row>
    <row r="164" spans="1:14" s="5" customFormat="1" ht="15" customHeight="1">
      <c r="A164" s="37" t="s">
        <v>1132</v>
      </c>
      <c r="B164" s="4" t="s">
        <v>1094</v>
      </c>
      <c r="C164" s="4">
        <v>6</v>
      </c>
      <c r="D164" s="4" t="s">
        <v>991</v>
      </c>
      <c r="E164" s="4" t="s">
        <v>25</v>
      </c>
      <c r="F164" s="4" t="s">
        <v>25</v>
      </c>
      <c r="G164" s="4">
        <v>20</v>
      </c>
      <c r="H164" s="1" t="s">
        <v>912</v>
      </c>
      <c r="I164" s="1" t="s">
        <v>913</v>
      </c>
      <c r="J164" s="1" t="s">
        <v>914</v>
      </c>
      <c r="K164" s="1" t="s">
        <v>915</v>
      </c>
      <c r="L164" s="1"/>
      <c r="M164" s="1"/>
      <c r="N164" s="1"/>
    </row>
    <row r="165" spans="1:14">
      <c r="A165" s="37" t="s">
        <v>1133</v>
      </c>
      <c r="B165" s="4" t="s">
        <v>1094</v>
      </c>
      <c r="C165" s="4">
        <v>6</v>
      </c>
      <c r="D165" s="4" t="s">
        <v>991</v>
      </c>
      <c r="E165" s="4" t="s">
        <v>25</v>
      </c>
      <c r="F165" s="4" t="s">
        <v>25</v>
      </c>
      <c r="G165" s="4">
        <v>20</v>
      </c>
      <c r="H165" s="1" t="s">
        <v>912</v>
      </c>
      <c r="I165" s="1" t="s">
        <v>913</v>
      </c>
      <c r="J165" s="1" t="s">
        <v>914</v>
      </c>
      <c r="K165" s="1" t="s">
        <v>915</v>
      </c>
      <c r="L165" s="1"/>
      <c r="M165" s="1"/>
      <c r="N165" s="1"/>
    </row>
    <row r="166" spans="1:14">
      <c r="A166" s="37" t="s">
        <v>1133</v>
      </c>
      <c r="B166" s="4" t="s">
        <v>1094</v>
      </c>
      <c r="C166" s="4">
        <v>6</v>
      </c>
      <c r="D166" s="4" t="s">
        <v>991</v>
      </c>
      <c r="E166" s="4" t="s">
        <v>25</v>
      </c>
      <c r="F166" s="4" t="s">
        <v>25</v>
      </c>
      <c r="G166" s="4">
        <v>20</v>
      </c>
      <c r="H166" s="1" t="s">
        <v>912</v>
      </c>
      <c r="I166" s="1" t="s">
        <v>913</v>
      </c>
      <c r="J166" s="1" t="s">
        <v>914</v>
      </c>
      <c r="K166" s="1" t="s">
        <v>915</v>
      </c>
      <c r="L166" s="1"/>
      <c r="M166" s="1"/>
      <c r="N166" s="1"/>
    </row>
    <row r="167" spans="1:14" ht="15" customHeight="1">
      <c r="A167" s="32" t="s">
        <v>1134</v>
      </c>
      <c r="B167" s="2" t="s">
        <v>1094</v>
      </c>
      <c r="C167" s="2">
        <v>6</v>
      </c>
      <c r="D167" s="2" t="s">
        <v>991</v>
      </c>
      <c r="E167" s="2" t="s">
        <v>25</v>
      </c>
      <c r="F167" s="2" t="s">
        <v>25</v>
      </c>
      <c r="G167" s="2">
        <v>20</v>
      </c>
      <c r="H167" s="3" t="s">
        <v>937</v>
      </c>
      <c r="I167" s="1" t="s">
        <v>938</v>
      </c>
      <c r="J167" s="1" t="s">
        <v>914</v>
      </c>
      <c r="K167" s="1" t="s">
        <v>939</v>
      </c>
      <c r="L167" s="3"/>
      <c r="M167" s="1"/>
      <c r="N167" s="1"/>
    </row>
    <row r="168" spans="1:14">
      <c r="A168" s="37" t="s">
        <v>1135</v>
      </c>
      <c r="B168" s="4" t="s">
        <v>1094</v>
      </c>
      <c r="C168" s="4">
        <v>8</v>
      </c>
      <c r="D168" s="4" t="s">
        <v>991</v>
      </c>
      <c r="E168" s="4" t="s">
        <v>1056</v>
      </c>
      <c r="F168" s="4" t="s">
        <v>25</v>
      </c>
      <c r="G168" s="4">
        <v>50</v>
      </c>
      <c r="H168" s="1" t="s">
        <v>918</v>
      </c>
      <c r="I168" s="1" t="s">
        <v>65</v>
      </c>
      <c r="J168" s="1" t="s">
        <v>914</v>
      </c>
      <c r="K168" s="1" t="s">
        <v>1031</v>
      </c>
      <c r="L168" s="1"/>
      <c r="M168" s="1"/>
      <c r="N168" s="1"/>
    </row>
    <row r="169" spans="1:14">
      <c r="A169" s="37" t="s">
        <v>1135</v>
      </c>
      <c r="B169" s="4" t="s">
        <v>1094</v>
      </c>
      <c r="C169" s="4">
        <v>8</v>
      </c>
      <c r="D169" s="4" t="s">
        <v>991</v>
      </c>
      <c r="E169" s="4" t="s">
        <v>1056</v>
      </c>
      <c r="F169" s="4" t="s">
        <v>25</v>
      </c>
      <c r="G169" s="4">
        <v>50</v>
      </c>
      <c r="H169" s="1" t="s">
        <v>918</v>
      </c>
      <c r="I169" s="1" t="s">
        <v>34</v>
      </c>
      <c r="J169" s="1" t="s">
        <v>914</v>
      </c>
      <c r="K169" s="1" t="s">
        <v>1035</v>
      </c>
      <c r="L169" s="1"/>
      <c r="M169" s="1"/>
      <c r="N169" s="1"/>
    </row>
    <row r="170" spans="1:14" ht="15" customHeight="1">
      <c r="A170" s="37" t="s">
        <v>1136</v>
      </c>
      <c r="B170" s="4" t="s">
        <v>1137</v>
      </c>
      <c r="C170" s="4" t="s">
        <v>25</v>
      </c>
      <c r="D170" s="4" t="s">
        <v>910</v>
      </c>
      <c r="E170" s="4" t="s">
        <v>1138</v>
      </c>
      <c r="F170" s="4" t="s">
        <v>910</v>
      </c>
      <c r="G170" s="4">
        <v>45</v>
      </c>
      <c r="H170" s="1" t="s">
        <v>912</v>
      </c>
      <c r="I170" s="1" t="s">
        <v>913</v>
      </c>
      <c r="J170" s="1" t="s">
        <v>914</v>
      </c>
      <c r="K170" s="1" t="s">
        <v>915</v>
      </c>
      <c r="L170" s="1"/>
      <c r="M170" s="1"/>
      <c r="N170" s="1"/>
    </row>
    <row r="171" spans="1:14" ht="15" customHeight="1">
      <c r="A171" s="37" t="s">
        <v>1139</v>
      </c>
      <c r="B171" s="4" t="s">
        <v>1137</v>
      </c>
      <c r="C171" s="4" t="s">
        <v>25</v>
      </c>
      <c r="D171" s="4" t="s">
        <v>910</v>
      </c>
      <c r="E171" s="4" t="s">
        <v>1140</v>
      </c>
      <c r="F171" s="4" t="s">
        <v>910</v>
      </c>
      <c r="G171" s="4">
        <v>50</v>
      </c>
      <c r="H171" s="1" t="s">
        <v>918</v>
      </c>
      <c r="I171" s="1" t="s">
        <v>1012</v>
      </c>
      <c r="J171" s="1" t="s">
        <v>914</v>
      </c>
      <c r="K171" s="1" t="s">
        <v>1037</v>
      </c>
      <c r="L171" s="1"/>
      <c r="M171" s="1"/>
      <c r="N171" s="1"/>
    </row>
    <row r="172" spans="1:14" ht="15" customHeight="1">
      <c r="A172" s="37" t="s">
        <v>1141</v>
      </c>
      <c r="B172" s="4" t="s">
        <v>1137</v>
      </c>
      <c r="C172" s="4" t="s">
        <v>25</v>
      </c>
      <c r="D172" s="4" t="s">
        <v>910</v>
      </c>
      <c r="E172" s="4" t="s">
        <v>1142</v>
      </c>
      <c r="F172" s="4" t="s">
        <v>910</v>
      </c>
      <c r="G172" s="4">
        <v>55</v>
      </c>
      <c r="H172" s="1" t="s">
        <v>922</v>
      </c>
      <c r="I172" s="1" t="s">
        <v>22</v>
      </c>
      <c r="J172" s="1" t="s">
        <v>484</v>
      </c>
      <c r="K172" s="1" t="s">
        <v>923</v>
      </c>
      <c r="L172" s="1"/>
      <c r="M172" s="1"/>
      <c r="N172" s="1"/>
    </row>
    <row r="173" spans="1:14" ht="15" customHeight="1">
      <c r="A173" s="37" t="s">
        <v>1143</v>
      </c>
      <c r="B173" s="4" t="s">
        <v>1137</v>
      </c>
      <c r="C173" s="4" t="s">
        <v>25</v>
      </c>
      <c r="D173" s="4" t="s">
        <v>910</v>
      </c>
      <c r="E173" s="4" t="s">
        <v>1144</v>
      </c>
      <c r="F173" s="4" t="s">
        <v>910</v>
      </c>
      <c r="G173" s="4">
        <v>60</v>
      </c>
      <c r="H173" s="1" t="s">
        <v>926</v>
      </c>
      <c r="I173" s="1" t="s">
        <v>34</v>
      </c>
      <c r="J173" s="1" t="s">
        <v>927</v>
      </c>
      <c r="K173" s="1" t="s">
        <v>928</v>
      </c>
      <c r="L173" s="28"/>
      <c r="M173" s="1"/>
      <c r="N173" s="1"/>
    </row>
    <row r="174" spans="1:14" ht="15" customHeight="1">
      <c r="A174" s="38" t="s">
        <v>1145</v>
      </c>
      <c r="B174" s="4" t="s">
        <v>1137</v>
      </c>
      <c r="C174" s="4" t="s">
        <v>25</v>
      </c>
      <c r="D174" s="4" t="s">
        <v>910</v>
      </c>
      <c r="E174" s="3" t="s">
        <v>1146</v>
      </c>
      <c r="F174" s="3" t="s">
        <v>910</v>
      </c>
      <c r="G174" s="2">
        <v>70</v>
      </c>
      <c r="H174" s="3" t="s">
        <v>918</v>
      </c>
      <c r="I174" s="3" t="s">
        <v>34</v>
      </c>
      <c r="J174" s="3" t="s">
        <v>931</v>
      </c>
      <c r="K174" s="3" t="s">
        <v>932</v>
      </c>
      <c r="L174" s="1"/>
      <c r="N174" s="1"/>
    </row>
    <row r="175" spans="1:14" ht="15" customHeight="1">
      <c r="A175" s="37" t="s">
        <v>1147</v>
      </c>
      <c r="B175" s="4" t="s">
        <v>1137</v>
      </c>
      <c r="C175" s="4">
        <v>3</v>
      </c>
      <c r="D175" s="4" t="s">
        <v>934</v>
      </c>
      <c r="E175" s="4" t="s">
        <v>935</v>
      </c>
      <c r="F175" s="4" t="s">
        <v>25</v>
      </c>
      <c r="G175" s="4">
        <v>10</v>
      </c>
      <c r="H175" s="1" t="s">
        <v>937</v>
      </c>
      <c r="I175" s="1" t="s">
        <v>938</v>
      </c>
      <c r="J175" s="1" t="s">
        <v>914</v>
      </c>
      <c r="K175" s="1" t="s">
        <v>939</v>
      </c>
      <c r="L175" s="1"/>
      <c r="M175" s="1"/>
      <c r="N175" s="1"/>
    </row>
    <row r="176" spans="1:14" ht="15" customHeight="1">
      <c r="A176" s="37" t="s">
        <v>1147</v>
      </c>
      <c r="B176" s="4" t="s">
        <v>1137</v>
      </c>
      <c r="C176" s="4">
        <v>3</v>
      </c>
      <c r="D176" s="4" t="s">
        <v>934</v>
      </c>
      <c r="E176" s="4" t="s">
        <v>935</v>
      </c>
      <c r="F176" s="4" t="s">
        <v>25</v>
      </c>
      <c r="G176" s="4">
        <v>10</v>
      </c>
      <c r="H176" s="1" t="s">
        <v>937</v>
      </c>
      <c r="I176" s="1" t="s">
        <v>938</v>
      </c>
      <c r="J176" s="1" t="s">
        <v>914</v>
      </c>
      <c r="K176" s="1" t="s">
        <v>939</v>
      </c>
      <c r="L176" s="1"/>
      <c r="M176" s="1"/>
      <c r="N176" s="1"/>
    </row>
    <row r="177" spans="1:14" ht="15" customHeight="1">
      <c r="A177" s="37" t="s">
        <v>1147</v>
      </c>
      <c r="B177" s="4" t="s">
        <v>1137</v>
      </c>
      <c r="C177" s="4">
        <v>3</v>
      </c>
      <c r="D177" s="4" t="s">
        <v>934</v>
      </c>
      <c r="E177" s="4" t="s">
        <v>935</v>
      </c>
      <c r="F177" s="4" t="s">
        <v>25</v>
      </c>
      <c r="G177" s="4">
        <v>10</v>
      </c>
      <c r="H177" s="1" t="s">
        <v>918</v>
      </c>
      <c r="I177" s="1" t="s">
        <v>984</v>
      </c>
      <c r="J177" s="1" t="s">
        <v>914</v>
      </c>
      <c r="K177" s="1" t="s">
        <v>1026</v>
      </c>
      <c r="L177" s="1"/>
      <c r="M177" s="1"/>
      <c r="N177" s="1"/>
    </row>
    <row r="178" spans="1:14" ht="15" customHeight="1">
      <c r="A178" s="37" t="s">
        <v>1148</v>
      </c>
      <c r="B178" s="4" t="s">
        <v>1137</v>
      </c>
      <c r="C178" s="4">
        <v>5</v>
      </c>
      <c r="D178" s="4" t="s">
        <v>934</v>
      </c>
      <c r="E178" s="4" t="s">
        <v>25</v>
      </c>
      <c r="F178" s="4" t="s">
        <v>25</v>
      </c>
      <c r="G178" s="4">
        <v>20</v>
      </c>
      <c r="H178" s="1" t="s">
        <v>918</v>
      </c>
      <c r="I178" s="1" t="s">
        <v>954</v>
      </c>
      <c r="J178" s="1" t="s">
        <v>914</v>
      </c>
      <c r="K178" s="1" t="s">
        <v>1033</v>
      </c>
      <c r="L178" s="1"/>
      <c r="M178" s="1"/>
      <c r="N178" s="1"/>
    </row>
    <row r="179" spans="1:14" ht="15" customHeight="1">
      <c r="A179" s="37" t="s">
        <v>1148</v>
      </c>
      <c r="B179" s="4" t="s">
        <v>1137</v>
      </c>
      <c r="C179" s="4">
        <v>5</v>
      </c>
      <c r="D179" s="4" t="s">
        <v>934</v>
      </c>
      <c r="E179" s="4" t="s">
        <v>25</v>
      </c>
      <c r="F179" s="4" t="s">
        <v>25</v>
      </c>
      <c r="G179" s="4">
        <v>20</v>
      </c>
      <c r="H179" s="1" t="s">
        <v>918</v>
      </c>
      <c r="I179" s="1" t="s">
        <v>34</v>
      </c>
      <c r="J179" s="1" t="s">
        <v>914</v>
      </c>
      <c r="K179" s="1" t="s">
        <v>1087</v>
      </c>
      <c r="L179" s="1"/>
      <c r="M179" s="1"/>
      <c r="N179" s="1"/>
    </row>
    <row r="180" spans="1:14" ht="15" customHeight="1">
      <c r="A180" s="37" t="s">
        <v>1148</v>
      </c>
      <c r="B180" s="4" t="s">
        <v>1137</v>
      </c>
      <c r="C180" s="4">
        <v>5</v>
      </c>
      <c r="D180" s="4" t="s">
        <v>934</v>
      </c>
      <c r="E180" s="4" t="s">
        <v>25</v>
      </c>
      <c r="F180" s="4" t="s">
        <v>25</v>
      </c>
      <c r="G180" s="4">
        <v>20</v>
      </c>
      <c r="H180" s="1" t="s">
        <v>918</v>
      </c>
      <c r="I180" s="1" t="s">
        <v>34</v>
      </c>
      <c r="J180" s="1" t="s">
        <v>914</v>
      </c>
      <c r="K180" s="1" t="s">
        <v>1035</v>
      </c>
      <c r="L180" s="1"/>
      <c r="M180" s="1"/>
      <c r="N180" s="1"/>
    </row>
    <row r="181" spans="1:14" ht="15" customHeight="1">
      <c r="A181" s="37" t="s">
        <v>1148</v>
      </c>
      <c r="B181" s="4" t="s">
        <v>1137</v>
      </c>
      <c r="C181" s="4">
        <v>5</v>
      </c>
      <c r="D181" s="4" t="s">
        <v>934</v>
      </c>
      <c r="E181" s="4" t="s">
        <v>25</v>
      </c>
      <c r="F181" s="4" t="s">
        <v>25</v>
      </c>
      <c r="G181" s="4">
        <v>20</v>
      </c>
      <c r="H181" s="1" t="s">
        <v>918</v>
      </c>
      <c r="I181" s="1" t="s">
        <v>34</v>
      </c>
      <c r="J181" s="1" t="s">
        <v>914</v>
      </c>
      <c r="K181" s="1" t="s">
        <v>1085</v>
      </c>
      <c r="L181" s="1"/>
      <c r="M181" s="1"/>
      <c r="N181" s="1"/>
    </row>
    <row r="182" spans="1:14" ht="15" customHeight="1">
      <c r="A182" s="37" t="s">
        <v>1148</v>
      </c>
      <c r="B182" s="4" t="s">
        <v>1137</v>
      </c>
      <c r="C182" s="4">
        <v>5</v>
      </c>
      <c r="D182" s="4" t="s">
        <v>934</v>
      </c>
      <c r="E182" s="4" t="s">
        <v>25</v>
      </c>
      <c r="F182" s="4" t="s">
        <v>25</v>
      </c>
      <c r="G182" s="4">
        <v>20</v>
      </c>
      <c r="H182" s="1" t="s">
        <v>918</v>
      </c>
      <c r="I182" s="1" t="s">
        <v>34</v>
      </c>
      <c r="J182" s="1" t="s">
        <v>914</v>
      </c>
      <c r="K182" s="1" t="s">
        <v>1026</v>
      </c>
      <c r="L182" s="1"/>
      <c r="M182" s="1"/>
      <c r="N182" s="1"/>
    </row>
    <row r="183" spans="1:14" ht="15" customHeight="1">
      <c r="A183" s="37" t="s">
        <v>1149</v>
      </c>
      <c r="B183" s="4" t="s">
        <v>1137</v>
      </c>
      <c r="C183" s="4">
        <v>5</v>
      </c>
      <c r="D183" s="4" t="s">
        <v>934</v>
      </c>
      <c r="E183" s="4" t="s">
        <v>935</v>
      </c>
      <c r="F183" s="4" t="s">
        <v>25</v>
      </c>
      <c r="G183" s="4">
        <v>10</v>
      </c>
      <c r="H183" s="1" t="s">
        <v>918</v>
      </c>
      <c r="I183" s="1" t="s">
        <v>954</v>
      </c>
      <c r="J183" s="1" t="s">
        <v>914</v>
      </c>
      <c r="K183" s="1" t="s">
        <v>1033</v>
      </c>
      <c r="L183" s="1"/>
      <c r="M183" s="1"/>
      <c r="N183" s="1"/>
    </row>
    <row r="184" spans="1:14" ht="15" customHeight="1">
      <c r="A184" s="37" t="s">
        <v>1149</v>
      </c>
      <c r="B184" s="4" t="s">
        <v>1137</v>
      </c>
      <c r="C184" s="4">
        <v>5</v>
      </c>
      <c r="D184" s="4" t="s">
        <v>934</v>
      </c>
      <c r="E184" s="4" t="s">
        <v>935</v>
      </c>
      <c r="F184" s="4" t="s">
        <v>25</v>
      </c>
      <c r="G184" s="4">
        <v>20</v>
      </c>
      <c r="H184" s="1" t="s">
        <v>918</v>
      </c>
      <c r="I184" s="1" t="s">
        <v>34</v>
      </c>
      <c r="J184" s="1" t="s">
        <v>914</v>
      </c>
      <c r="K184" s="1" t="s">
        <v>1085</v>
      </c>
      <c r="L184" s="1"/>
      <c r="M184" s="1"/>
      <c r="N184" s="1"/>
    </row>
    <row r="185" spans="1:14" ht="15" customHeight="1">
      <c r="A185" s="37" t="s">
        <v>1149</v>
      </c>
      <c r="B185" s="4" t="s">
        <v>1137</v>
      </c>
      <c r="C185" s="4">
        <v>5</v>
      </c>
      <c r="D185" s="4" t="s">
        <v>934</v>
      </c>
      <c r="E185" s="4" t="s">
        <v>935</v>
      </c>
      <c r="F185" s="4" t="s">
        <v>25</v>
      </c>
      <c r="G185" s="4">
        <v>10</v>
      </c>
      <c r="H185" s="1" t="s">
        <v>937</v>
      </c>
      <c r="I185" s="1" t="s">
        <v>938</v>
      </c>
      <c r="J185" s="1" t="s">
        <v>914</v>
      </c>
      <c r="K185" s="1" t="s">
        <v>939</v>
      </c>
      <c r="L185" s="1"/>
      <c r="M185" s="1"/>
      <c r="N185" s="1"/>
    </row>
    <row r="186" spans="1:14" ht="15" customHeight="1">
      <c r="A186" s="37" t="s">
        <v>1150</v>
      </c>
      <c r="B186" s="4" t="s">
        <v>1137</v>
      </c>
      <c r="C186" s="4">
        <v>6</v>
      </c>
      <c r="D186" s="4" t="s">
        <v>934</v>
      </c>
      <c r="E186" s="4" t="s">
        <v>25</v>
      </c>
      <c r="F186" s="4" t="s">
        <v>25</v>
      </c>
      <c r="G186" s="4">
        <v>20</v>
      </c>
      <c r="H186" s="1" t="s">
        <v>937</v>
      </c>
      <c r="I186" s="1" t="s">
        <v>938</v>
      </c>
      <c r="J186" s="1" t="s">
        <v>914</v>
      </c>
      <c r="K186" s="1" t="s">
        <v>939</v>
      </c>
      <c r="L186" s="1"/>
      <c r="M186" s="1"/>
      <c r="N186" s="1"/>
    </row>
    <row r="187" spans="1:14" ht="15" customHeight="1">
      <c r="A187" s="37" t="s">
        <v>1151</v>
      </c>
      <c r="B187" s="4" t="s">
        <v>1137</v>
      </c>
      <c r="C187" s="4">
        <v>10</v>
      </c>
      <c r="D187" s="4" t="s">
        <v>934</v>
      </c>
      <c r="E187" s="4" t="s">
        <v>987</v>
      </c>
      <c r="F187" s="4" t="s">
        <v>25</v>
      </c>
      <c r="G187" s="4">
        <v>50</v>
      </c>
      <c r="H187" s="1" t="s">
        <v>926</v>
      </c>
      <c r="I187" s="1" t="s">
        <v>34</v>
      </c>
      <c r="J187" s="1" t="s">
        <v>1080</v>
      </c>
      <c r="K187" s="1" t="s">
        <v>1152</v>
      </c>
      <c r="L187" s="1"/>
      <c r="M187" s="1"/>
      <c r="N187" s="1"/>
    </row>
    <row r="188" spans="1:14" ht="15" customHeight="1">
      <c r="A188" s="37" t="s">
        <v>1153</v>
      </c>
      <c r="B188" s="4" t="s">
        <v>1137</v>
      </c>
      <c r="C188" s="4">
        <v>3</v>
      </c>
      <c r="D188" s="4" t="s">
        <v>974</v>
      </c>
      <c r="E188" s="4" t="s">
        <v>25</v>
      </c>
      <c r="F188" s="4" t="s">
        <v>25</v>
      </c>
      <c r="G188" s="4">
        <v>10</v>
      </c>
      <c r="H188" s="1" t="s">
        <v>937</v>
      </c>
      <c r="I188" s="1" t="s">
        <v>938</v>
      </c>
      <c r="J188" s="1" t="s">
        <v>914</v>
      </c>
      <c r="K188" s="1" t="s">
        <v>939</v>
      </c>
      <c r="L188" s="1"/>
      <c r="M188" s="1"/>
      <c r="N188" s="1"/>
    </row>
    <row r="189" spans="1:14" ht="15" customHeight="1">
      <c r="A189" s="37" t="s">
        <v>1154</v>
      </c>
      <c r="B189" s="4" t="s">
        <v>1137</v>
      </c>
      <c r="C189" s="4">
        <v>5</v>
      </c>
      <c r="D189" s="4" t="s">
        <v>974</v>
      </c>
      <c r="E189" s="4" t="s">
        <v>25</v>
      </c>
      <c r="F189" s="4" t="s">
        <v>25</v>
      </c>
      <c r="G189" s="4">
        <v>20</v>
      </c>
      <c r="H189" s="1" t="s">
        <v>918</v>
      </c>
      <c r="I189" s="1" t="s">
        <v>34</v>
      </c>
      <c r="J189" s="1" t="s">
        <v>914</v>
      </c>
      <c r="K189" s="1" t="s">
        <v>1085</v>
      </c>
      <c r="L189" s="1"/>
      <c r="M189" s="1"/>
      <c r="N189" s="1"/>
    </row>
    <row r="190" spans="1:14" ht="15" customHeight="1">
      <c r="A190" s="37" t="s">
        <v>1154</v>
      </c>
      <c r="B190" s="4" t="s">
        <v>1137</v>
      </c>
      <c r="C190" s="4">
        <v>5</v>
      </c>
      <c r="D190" s="4" t="s">
        <v>974</v>
      </c>
      <c r="E190" s="4" t="s">
        <v>25</v>
      </c>
      <c r="F190" s="4" t="s">
        <v>25</v>
      </c>
      <c r="G190" s="4">
        <v>20</v>
      </c>
      <c r="H190" s="1" t="s">
        <v>918</v>
      </c>
      <c r="I190" s="1" t="s">
        <v>984</v>
      </c>
      <c r="J190" s="1" t="s">
        <v>914</v>
      </c>
      <c r="K190" s="1" t="s">
        <v>1026</v>
      </c>
      <c r="L190" s="1"/>
      <c r="M190" s="1"/>
      <c r="N190" s="1"/>
    </row>
    <row r="191" spans="1:14" ht="15" customHeight="1">
      <c r="A191" s="37" t="s">
        <v>1155</v>
      </c>
      <c r="B191" s="4" t="s">
        <v>1137</v>
      </c>
      <c r="C191" s="4">
        <v>6</v>
      </c>
      <c r="D191" s="4" t="s">
        <v>974</v>
      </c>
      <c r="E191" s="4" t="s">
        <v>25</v>
      </c>
      <c r="F191" s="4" t="s">
        <v>25</v>
      </c>
      <c r="G191" s="4">
        <v>20</v>
      </c>
      <c r="H191" s="1" t="s">
        <v>1156</v>
      </c>
      <c r="I191" s="1" t="s">
        <v>1157</v>
      </c>
      <c r="J191" s="1" t="s">
        <v>914</v>
      </c>
      <c r="K191" s="1" t="s">
        <v>1158</v>
      </c>
      <c r="L191" s="1"/>
      <c r="M191" s="1"/>
      <c r="N191" s="1"/>
    </row>
    <row r="192" spans="1:14" ht="15" customHeight="1">
      <c r="A192" s="37" t="s">
        <v>1159</v>
      </c>
      <c r="B192" s="4" t="s">
        <v>1137</v>
      </c>
      <c r="C192" s="4">
        <v>6</v>
      </c>
      <c r="D192" s="4" t="s">
        <v>974</v>
      </c>
      <c r="E192" s="4" t="s">
        <v>25</v>
      </c>
      <c r="F192" s="4" t="s">
        <v>25</v>
      </c>
      <c r="G192" s="4">
        <v>10</v>
      </c>
      <c r="H192" s="1" t="s">
        <v>918</v>
      </c>
      <c r="I192" s="1" t="s">
        <v>34</v>
      </c>
      <c r="J192" s="1" t="s">
        <v>914</v>
      </c>
      <c r="K192" s="1" t="s">
        <v>1087</v>
      </c>
      <c r="L192" s="1"/>
      <c r="M192" s="1"/>
      <c r="N192" s="1"/>
    </row>
    <row r="193" spans="1:14" ht="15" customHeight="1">
      <c r="A193" s="4" t="s">
        <v>1159</v>
      </c>
      <c r="B193" s="4" t="s">
        <v>1137</v>
      </c>
      <c r="C193" s="4">
        <v>6</v>
      </c>
      <c r="D193" s="4" t="s">
        <v>974</v>
      </c>
      <c r="E193" s="4" t="s">
        <v>25</v>
      </c>
      <c r="F193" s="4" t="s">
        <v>25</v>
      </c>
      <c r="G193" s="4">
        <v>10</v>
      </c>
      <c r="H193" s="1" t="s">
        <v>937</v>
      </c>
      <c r="I193" s="1" t="s">
        <v>938</v>
      </c>
      <c r="J193" s="1" t="s">
        <v>914</v>
      </c>
      <c r="K193" s="1" t="s">
        <v>939</v>
      </c>
      <c r="L193" s="1"/>
      <c r="M193" s="1"/>
      <c r="N193" s="1"/>
    </row>
    <row r="194" spans="1:14" ht="15" customHeight="1">
      <c r="A194" s="4" t="s">
        <v>1159</v>
      </c>
      <c r="B194" s="4" t="s">
        <v>1137</v>
      </c>
      <c r="C194" s="4">
        <v>6</v>
      </c>
      <c r="D194" s="4" t="s">
        <v>974</v>
      </c>
      <c r="E194" s="4" t="s">
        <v>25</v>
      </c>
      <c r="F194" s="4" t="s">
        <v>25</v>
      </c>
      <c r="G194" s="4">
        <v>10</v>
      </c>
      <c r="H194" s="1" t="s">
        <v>937</v>
      </c>
      <c r="I194" s="1" t="s">
        <v>938</v>
      </c>
      <c r="J194" s="1" t="s">
        <v>914</v>
      </c>
      <c r="K194" s="1" t="s">
        <v>939</v>
      </c>
      <c r="L194" s="1"/>
      <c r="M194" s="1"/>
      <c r="N194" s="1"/>
    </row>
    <row r="195" spans="1:14" ht="15" customHeight="1">
      <c r="A195" s="37" t="s">
        <v>1160</v>
      </c>
      <c r="B195" s="4" t="s">
        <v>1137</v>
      </c>
      <c r="C195" s="4">
        <v>6</v>
      </c>
      <c r="D195" s="4" t="s">
        <v>974</v>
      </c>
      <c r="E195" s="4" t="s">
        <v>25</v>
      </c>
      <c r="F195" s="4" t="s">
        <v>25</v>
      </c>
      <c r="G195" s="4">
        <v>20</v>
      </c>
      <c r="H195" s="1" t="s">
        <v>937</v>
      </c>
      <c r="I195" s="1" t="s">
        <v>938</v>
      </c>
      <c r="J195" s="1" t="s">
        <v>914</v>
      </c>
      <c r="K195" s="1" t="s">
        <v>939</v>
      </c>
      <c r="L195" s="1"/>
      <c r="M195" s="1"/>
      <c r="N195" s="1"/>
    </row>
    <row r="196" spans="1:14" ht="15" customHeight="1">
      <c r="A196" s="4" t="s">
        <v>1161</v>
      </c>
      <c r="B196" s="4" t="s">
        <v>1137</v>
      </c>
      <c r="C196" s="4">
        <v>6</v>
      </c>
      <c r="D196" s="4" t="s">
        <v>974</v>
      </c>
      <c r="E196" s="4" t="s">
        <v>25</v>
      </c>
      <c r="F196" s="4" t="s">
        <v>25</v>
      </c>
      <c r="G196" s="4">
        <v>50</v>
      </c>
      <c r="H196" s="1" t="s">
        <v>922</v>
      </c>
      <c r="I196" s="1" t="s">
        <v>16</v>
      </c>
      <c r="J196" s="1" t="s">
        <v>494</v>
      </c>
      <c r="K196" s="1" t="s">
        <v>1162</v>
      </c>
      <c r="L196" s="1"/>
      <c r="M196" s="1"/>
      <c r="N196" s="1"/>
    </row>
    <row r="197" spans="1:14" ht="15" customHeight="1">
      <c r="A197" s="37" t="s">
        <v>1163</v>
      </c>
      <c r="B197" s="4" t="s">
        <v>1137</v>
      </c>
      <c r="C197" s="4">
        <v>0</v>
      </c>
      <c r="D197" s="4" t="s">
        <v>976</v>
      </c>
      <c r="E197" s="4" t="s">
        <v>1024</v>
      </c>
      <c r="F197" s="4" t="s">
        <v>25</v>
      </c>
      <c r="G197" s="4">
        <v>20</v>
      </c>
      <c r="H197" s="1" t="s">
        <v>918</v>
      </c>
      <c r="I197" s="1" t="s">
        <v>1012</v>
      </c>
      <c r="J197" s="1" t="s">
        <v>914</v>
      </c>
      <c r="K197" s="1" t="s">
        <v>1037</v>
      </c>
      <c r="L197" s="1"/>
      <c r="M197" s="1"/>
      <c r="N197" s="1"/>
    </row>
    <row r="198" spans="1:14" ht="15" customHeight="1">
      <c r="A198" s="37" t="s">
        <v>1163</v>
      </c>
      <c r="B198" s="4" t="s">
        <v>1137</v>
      </c>
      <c r="C198" s="4">
        <v>0</v>
      </c>
      <c r="D198" s="4" t="s">
        <v>976</v>
      </c>
      <c r="E198" s="4" t="s">
        <v>1024</v>
      </c>
      <c r="F198" s="4" t="s">
        <v>25</v>
      </c>
      <c r="G198" s="4">
        <v>50</v>
      </c>
      <c r="H198" s="1" t="s">
        <v>918</v>
      </c>
      <c r="I198" s="1" t="s">
        <v>34</v>
      </c>
      <c r="J198" s="1" t="s">
        <v>914</v>
      </c>
      <c r="K198" s="1" t="s">
        <v>1085</v>
      </c>
      <c r="L198" s="1"/>
      <c r="M198" s="1"/>
      <c r="N198" s="1"/>
    </row>
    <row r="199" spans="1:14" ht="15" customHeight="1">
      <c r="A199" s="4" t="s">
        <v>1163</v>
      </c>
      <c r="B199" s="4" t="s">
        <v>1137</v>
      </c>
      <c r="C199" s="4">
        <v>0</v>
      </c>
      <c r="D199" s="4" t="s">
        <v>976</v>
      </c>
      <c r="E199" s="4" t="s">
        <v>1024</v>
      </c>
      <c r="F199" s="4" t="s">
        <v>25</v>
      </c>
      <c r="G199" s="4">
        <v>10</v>
      </c>
      <c r="H199" s="1" t="s">
        <v>937</v>
      </c>
      <c r="I199" s="1" t="s">
        <v>938</v>
      </c>
      <c r="J199" s="1" t="s">
        <v>914</v>
      </c>
      <c r="K199" s="1" t="s">
        <v>939</v>
      </c>
      <c r="L199" s="1"/>
      <c r="M199" s="1"/>
      <c r="N199" s="1"/>
    </row>
    <row r="200" spans="1:14" ht="15" customHeight="1">
      <c r="A200" s="37" t="s">
        <v>1164</v>
      </c>
      <c r="B200" s="4" t="s">
        <v>1137</v>
      </c>
      <c r="C200" s="4">
        <v>1</v>
      </c>
      <c r="D200" s="4" t="s">
        <v>976</v>
      </c>
      <c r="E200" s="4" t="s">
        <v>25</v>
      </c>
      <c r="F200" s="4" t="s">
        <v>25</v>
      </c>
      <c r="G200" s="4">
        <v>10</v>
      </c>
      <c r="H200" s="1" t="s">
        <v>937</v>
      </c>
      <c r="I200" s="1" t="s">
        <v>938</v>
      </c>
      <c r="J200" s="1" t="s">
        <v>914</v>
      </c>
      <c r="K200" s="1" t="s">
        <v>939</v>
      </c>
      <c r="L200" s="1"/>
      <c r="M200" s="1"/>
      <c r="N200" s="1"/>
    </row>
    <row r="201" spans="1:14" ht="15" customHeight="1">
      <c r="A201" s="37" t="s">
        <v>1165</v>
      </c>
      <c r="B201" s="4" t="s">
        <v>1137</v>
      </c>
      <c r="C201" s="4">
        <v>2</v>
      </c>
      <c r="D201" s="4" t="s">
        <v>976</v>
      </c>
      <c r="E201" s="4" t="s">
        <v>25</v>
      </c>
      <c r="F201" s="4" t="s">
        <v>25</v>
      </c>
      <c r="G201" s="4">
        <v>10</v>
      </c>
      <c r="H201" s="1" t="s">
        <v>937</v>
      </c>
      <c r="I201" s="1" t="s">
        <v>938</v>
      </c>
      <c r="J201" s="1" t="s">
        <v>914</v>
      </c>
      <c r="K201" s="1" t="s">
        <v>939</v>
      </c>
      <c r="L201" s="1"/>
      <c r="M201" s="1"/>
      <c r="N201" s="1"/>
    </row>
    <row r="202" spans="1:14" ht="15" customHeight="1">
      <c r="A202" s="4" t="s">
        <v>1166</v>
      </c>
      <c r="B202" s="4" t="s">
        <v>1137</v>
      </c>
      <c r="C202" s="4">
        <v>2</v>
      </c>
      <c r="D202" s="4" t="s">
        <v>976</v>
      </c>
      <c r="E202" s="4" t="s">
        <v>935</v>
      </c>
      <c r="F202" s="4" t="s">
        <v>25</v>
      </c>
      <c r="G202" s="4">
        <v>10</v>
      </c>
      <c r="H202" s="1" t="s">
        <v>918</v>
      </c>
      <c r="I202" s="1" t="s">
        <v>16</v>
      </c>
      <c r="J202" s="1" t="s">
        <v>914</v>
      </c>
      <c r="K202" s="1" t="s">
        <v>950</v>
      </c>
      <c r="L202" s="1"/>
      <c r="M202" s="1"/>
      <c r="N202" s="1"/>
    </row>
    <row r="203" spans="1:14" ht="15" customHeight="1">
      <c r="A203" s="37" t="s">
        <v>1166</v>
      </c>
      <c r="B203" s="4" t="s">
        <v>1137</v>
      </c>
      <c r="C203" s="4">
        <v>2</v>
      </c>
      <c r="D203" s="4" t="s">
        <v>976</v>
      </c>
      <c r="E203" s="4" t="s">
        <v>935</v>
      </c>
      <c r="F203" s="4" t="s">
        <v>25</v>
      </c>
      <c r="G203" s="4">
        <v>10</v>
      </c>
      <c r="H203" s="1" t="s">
        <v>937</v>
      </c>
      <c r="I203" s="1" t="s">
        <v>938</v>
      </c>
      <c r="J203" s="1" t="s">
        <v>914</v>
      </c>
      <c r="K203" s="1" t="s">
        <v>939</v>
      </c>
      <c r="L203" s="1"/>
      <c r="M203" s="1"/>
      <c r="N203" s="1"/>
    </row>
    <row r="204" spans="1:14" ht="15" customHeight="1">
      <c r="A204" s="37" t="s">
        <v>1166</v>
      </c>
      <c r="B204" s="4" t="s">
        <v>1137</v>
      </c>
      <c r="C204" s="4">
        <v>2</v>
      </c>
      <c r="D204" s="4" t="s">
        <v>976</v>
      </c>
      <c r="E204" s="4" t="s">
        <v>935</v>
      </c>
      <c r="F204" s="4" t="s">
        <v>25</v>
      </c>
      <c r="G204" s="4">
        <v>10</v>
      </c>
      <c r="H204" s="1" t="s">
        <v>937</v>
      </c>
      <c r="I204" s="1" t="s">
        <v>938</v>
      </c>
      <c r="J204" s="1" t="s">
        <v>914</v>
      </c>
      <c r="K204" s="1" t="s">
        <v>939</v>
      </c>
      <c r="L204" s="1"/>
      <c r="M204" s="1"/>
      <c r="N204" s="1"/>
    </row>
    <row r="205" spans="1:14" ht="15" customHeight="1">
      <c r="A205" s="37" t="s">
        <v>1167</v>
      </c>
      <c r="B205" s="4" t="s">
        <v>1137</v>
      </c>
      <c r="C205" s="4">
        <v>4</v>
      </c>
      <c r="D205" s="4" t="s">
        <v>976</v>
      </c>
      <c r="E205" s="4" t="s">
        <v>25</v>
      </c>
      <c r="F205" s="4" t="s">
        <v>25</v>
      </c>
      <c r="G205" s="4">
        <v>10</v>
      </c>
      <c r="H205" s="1" t="s">
        <v>918</v>
      </c>
      <c r="I205" s="1" t="s">
        <v>34</v>
      </c>
      <c r="J205" s="1" t="s">
        <v>914</v>
      </c>
      <c r="K205" s="1" t="s">
        <v>1035</v>
      </c>
      <c r="L205" s="1"/>
      <c r="M205" s="1"/>
      <c r="N205" s="1"/>
    </row>
    <row r="206" spans="1:14" ht="15" customHeight="1">
      <c r="A206" s="37" t="s">
        <v>1168</v>
      </c>
      <c r="B206" s="4" t="s">
        <v>1137</v>
      </c>
      <c r="C206" s="4">
        <v>4</v>
      </c>
      <c r="D206" s="4" t="s">
        <v>976</v>
      </c>
      <c r="E206" s="4" t="s">
        <v>25</v>
      </c>
      <c r="F206" s="4" t="s">
        <v>25</v>
      </c>
      <c r="G206" s="4">
        <v>10</v>
      </c>
      <c r="H206" s="1" t="s">
        <v>937</v>
      </c>
      <c r="I206" s="1" t="s">
        <v>938</v>
      </c>
      <c r="J206" s="1" t="s">
        <v>914</v>
      </c>
      <c r="K206" s="1" t="s">
        <v>939</v>
      </c>
      <c r="L206" s="1"/>
      <c r="M206" s="1"/>
      <c r="N206" s="1"/>
    </row>
    <row r="207" spans="1:14" ht="15" customHeight="1">
      <c r="A207" s="37" t="s">
        <v>1169</v>
      </c>
      <c r="B207" s="4" t="s">
        <v>1137</v>
      </c>
      <c r="C207" s="4">
        <v>6</v>
      </c>
      <c r="D207" s="4" t="s">
        <v>976</v>
      </c>
      <c r="E207" s="4" t="s">
        <v>25</v>
      </c>
      <c r="F207" s="4" t="s">
        <v>25</v>
      </c>
      <c r="G207" s="4">
        <v>20</v>
      </c>
      <c r="H207" s="1" t="s">
        <v>937</v>
      </c>
      <c r="I207" s="1" t="s">
        <v>938</v>
      </c>
      <c r="J207" s="1" t="s">
        <v>914</v>
      </c>
      <c r="K207" s="1" t="s">
        <v>939</v>
      </c>
      <c r="L207" s="1"/>
      <c r="M207" s="1"/>
      <c r="N207" s="1"/>
    </row>
    <row r="208" spans="1:14" ht="15" customHeight="1">
      <c r="A208" s="4" t="s">
        <v>1170</v>
      </c>
      <c r="B208" s="4" t="s">
        <v>1137</v>
      </c>
      <c r="C208" s="4">
        <v>10</v>
      </c>
      <c r="D208" s="4" t="s">
        <v>976</v>
      </c>
      <c r="E208" s="4" t="s">
        <v>25</v>
      </c>
      <c r="F208" s="4" t="s">
        <v>970</v>
      </c>
      <c r="G208" s="4">
        <v>50</v>
      </c>
      <c r="H208" s="1" t="s">
        <v>926</v>
      </c>
      <c r="I208" s="1" t="s">
        <v>16</v>
      </c>
      <c r="J208" s="1" t="s">
        <v>1171</v>
      </c>
      <c r="K208" s="1" t="s">
        <v>1172</v>
      </c>
      <c r="L208" s="1"/>
      <c r="M208" s="1"/>
      <c r="N208" s="1"/>
    </row>
    <row r="209" spans="1:14" ht="15" customHeight="1">
      <c r="A209" s="37" t="s">
        <v>1173</v>
      </c>
      <c r="B209" s="4" t="s">
        <v>1137</v>
      </c>
      <c r="C209" s="4">
        <v>10</v>
      </c>
      <c r="D209" s="4" t="s">
        <v>976</v>
      </c>
      <c r="E209" s="4" t="s">
        <v>25</v>
      </c>
      <c r="F209" s="4" t="s">
        <v>970</v>
      </c>
      <c r="G209" s="4">
        <v>50</v>
      </c>
      <c r="H209" s="1" t="s">
        <v>922</v>
      </c>
      <c r="I209" s="1" t="s">
        <v>954</v>
      </c>
      <c r="J209" s="1" t="s">
        <v>1008</v>
      </c>
      <c r="K209" s="1" t="s">
        <v>1174</v>
      </c>
      <c r="L209" s="1"/>
      <c r="M209" s="1"/>
      <c r="N209" s="1"/>
    </row>
    <row r="210" spans="1:14" ht="15" customHeight="1">
      <c r="A210" s="37" t="s">
        <v>1175</v>
      </c>
      <c r="B210" s="4" t="s">
        <v>1137</v>
      </c>
      <c r="C210" s="4">
        <v>10</v>
      </c>
      <c r="D210" s="4" t="s">
        <v>976</v>
      </c>
      <c r="E210" s="4" t="s">
        <v>25</v>
      </c>
      <c r="F210" s="4" t="s">
        <v>970</v>
      </c>
      <c r="G210" s="4">
        <v>50</v>
      </c>
      <c r="H210" s="1" t="s">
        <v>922</v>
      </c>
      <c r="I210" s="1" t="s">
        <v>34</v>
      </c>
      <c r="J210" s="1" t="s">
        <v>1008</v>
      </c>
      <c r="K210" s="1" t="s">
        <v>1176</v>
      </c>
      <c r="L210" s="1"/>
      <c r="M210" s="1"/>
      <c r="N210" s="1"/>
    </row>
    <row r="211" spans="1:14" ht="15" customHeight="1">
      <c r="A211" s="4" t="s">
        <v>1177</v>
      </c>
      <c r="B211" s="4" t="s">
        <v>1137</v>
      </c>
      <c r="C211" s="4">
        <v>10</v>
      </c>
      <c r="D211" s="4" t="s">
        <v>976</v>
      </c>
      <c r="E211" s="4" t="s">
        <v>987</v>
      </c>
      <c r="F211" s="4" t="s">
        <v>25</v>
      </c>
      <c r="G211" s="4">
        <v>50</v>
      </c>
      <c r="H211" s="1" t="s">
        <v>926</v>
      </c>
      <c r="I211" s="1" t="s">
        <v>954</v>
      </c>
      <c r="J211" s="1" t="s">
        <v>955</v>
      </c>
      <c r="K211" s="1" t="s">
        <v>1001</v>
      </c>
      <c r="L211" s="1"/>
      <c r="M211" s="1"/>
      <c r="N211" s="1"/>
    </row>
    <row r="212" spans="1:14" ht="15" customHeight="1">
      <c r="A212" s="38" t="s">
        <v>1178</v>
      </c>
      <c r="B212" s="4" t="s">
        <v>1137</v>
      </c>
      <c r="C212" s="2">
        <v>8</v>
      </c>
      <c r="D212" s="2" t="s">
        <v>991</v>
      </c>
      <c r="E212" s="3" t="s">
        <v>983</v>
      </c>
      <c r="F212" s="4" t="s">
        <v>25</v>
      </c>
      <c r="G212" s="4" t="s">
        <v>25</v>
      </c>
      <c r="H212" s="3" t="s">
        <v>937</v>
      </c>
      <c r="I212" s="3" t="s">
        <v>34</v>
      </c>
      <c r="J212" s="3" t="s">
        <v>931</v>
      </c>
      <c r="K212" s="3" t="s">
        <v>1020</v>
      </c>
      <c r="L212" s="3"/>
      <c r="M212" s="3"/>
      <c r="N212" s="1"/>
    </row>
    <row r="213" spans="1:14">
      <c r="A213" s="4" t="s">
        <v>1179</v>
      </c>
      <c r="B213" s="4" t="s">
        <v>16</v>
      </c>
      <c r="C213" s="4" t="s">
        <v>25</v>
      </c>
      <c r="D213" s="4" t="s">
        <v>910</v>
      </c>
      <c r="E213" s="4" t="s">
        <v>1180</v>
      </c>
      <c r="F213" s="4" t="s">
        <v>910</v>
      </c>
      <c r="G213" s="4" t="s">
        <v>110</v>
      </c>
      <c r="H213" s="1" t="s">
        <v>912</v>
      </c>
      <c r="I213" s="4" t="s">
        <v>913</v>
      </c>
      <c r="J213" s="4" t="s">
        <v>486</v>
      </c>
      <c r="K213" s="1" t="s">
        <v>1181</v>
      </c>
      <c r="L213" s="4"/>
      <c r="M213" s="4"/>
      <c r="N213" s="1"/>
    </row>
    <row r="214" spans="1:14">
      <c r="A214" s="4" t="s">
        <v>1182</v>
      </c>
      <c r="B214" s="4" t="s">
        <v>16</v>
      </c>
      <c r="C214" s="4" t="s">
        <v>25</v>
      </c>
      <c r="D214" s="4" t="s">
        <v>910</v>
      </c>
      <c r="E214" s="4" t="s">
        <v>1183</v>
      </c>
      <c r="F214" s="4" t="s">
        <v>910</v>
      </c>
      <c r="G214" s="4" t="s">
        <v>110</v>
      </c>
      <c r="H214" s="1" t="s">
        <v>937</v>
      </c>
      <c r="I214" s="4" t="s">
        <v>73</v>
      </c>
      <c r="J214" s="4" t="s">
        <v>486</v>
      </c>
      <c r="K214" s="1" t="s">
        <v>1184</v>
      </c>
      <c r="L214" s="4"/>
      <c r="M214" s="4"/>
      <c r="N214" s="1"/>
    </row>
    <row r="215" spans="1:14">
      <c r="A215" s="4" t="s">
        <v>1185</v>
      </c>
      <c r="B215" s="4" t="s">
        <v>16</v>
      </c>
      <c r="C215" s="4" t="s">
        <v>25</v>
      </c>
      <c r="D215" s="4" t="s">
        <v>1030</v>
      </c>
      <c r="E215" s="4" t="s">
        <v>1186</v>
      </c>
      <c r="F215" s="4" t="s">
        <v>25</v>
      </c>
      <c r="G215" s="4" t="s">
        <v>110</v>
      </c>
      <c r="H215" s="1" t="s">
        <v>937</v>
      </c>
      <c r="I215" s="4" t="s">
        <v>73</v>
      </c>
      <c r="J215" s="4" t="s">
        <v>486</v>
      </c>
      <c r="K215" s="4" t="s">
        <v>1187</v>
      </c>
      <c r="L215" s="1"/>
      <c r="M215" s="3"/>
      <c r="N215" s="1"/>
    </row>
    <row r="216" spans="1:14">
      <c r="A216" s="4" t="s">
        <v>1185</v>
      </c>
      <c r="B216" s="4" t="s">
        <v>16</v>
      </c>
      <c r="C216" s="4" t="s">
        <v>25</v>
      </c>
      <c r="D216" s="4" t="s">
        <v>1030</v>
      </c>
      <c r="E216" s="4" t="s">
        <v>1186</v>
      </c>
      <c r="F216" s="4" t="s">
        <v>25</v>
      </c>
      <c r="G216" s="4" t="s">
        <v>110</v>
      </c>
      <c r="H216" s="4" t="s">
        <v>1188</v>
      </c>
      <c r="I216" s="4" t="s">
        <v>73</v>
      </c>
      <c r="J216" s="4" t="s">
        <v>486</v>
      </c>
      <c r="K216" s="4" t="s">
        <v>1189</v>
      </c>
      <c r="L216" s="1"/>
      <c r="M216" s="3"/>
      <c r="N216" s="1"/>
    </row>
    <row r="217" spans="1:14">
      <c r="A217" s="4" t="s">
        <v>1185</v>
      </c>
      <c r="B217" s="4" t="s">
        <v>16</v>
      </c>
      <c r="C217" s="4" t="s">
        <v>25</v>
      </c>
      <c r="D217" s="4" t="s">
        <v>1030</v>
      </c>
      <c r="E217" s="4" t="s">
        <v>1186</v>
      </c>
      <c r="F217" s="4" t="s">
        <v>25</v>
      </c>
      <c r="G217" s="4" t="s">
        <v>110</v>
      </c>
      <c r="H217" s="1" t="s">
        <v>937</v>
      </c>
      <c r="I217" s="4" t="s">
        <v>73</v>
      </c>
      <c r="J217" s="4" t="s">
        <v>486</v>
      </c>
      <c r="K217" s="4" t="s">
        <v>1190</v>
      </c>
      <c r="L217" s="1"/>
      <c r="N217" s="1"/>
    </row>
    <row r="218" spans="1:14">
      <c r="A218" s="4" t="s">
        <v>1191</v>
      </c>
      <c r="B218" s="4" t="s">
        <v>16</v>
      </c>
      <c r="C218" s="4" t="s">
        <v>25</v>
      </c>
      <c r="D218" s="4" t="s">
        <v>1039</v>
      </c>
      <c r="E218" s="4" t="s">
        <v>25</v>
      </c>
      <c r="F218" s="4" t="s">
        <v>25</v>
      </c>
      <c r="G218" s="4" t="s">
        <v>110</v>
      </c>
      <c r="H218" s="1" t="s">
        <v>937</v>
      </c>
      <c r="I218" s="4" t="s">
        <v>73</v>
      </c>
      <c r="J218" s="4" t="s">
        <v>486</v>
      </c>
      <c r="K218" s="1" t="s">
        <v>1192</v>
      </c>
      <c r="L218" s="4"/>
      <c r="M218" s="4"/>
      <c r="N218" s="1"/>
    </row>
    <row r="219" spans="1:14">
      <c r="A219" s="4" t="s">
        <v>1191</v>
      </c>
      <c r="B219" s="4" t="s">
        <v>16</v>
      </c>
      <c r="C219" s="4" t="s">
        <v>25</v>
      </c>
      <c r="D219" s="4" t="s">
        <v>1039</v>
      </c>
      <c r="E219" s="4" t="s">
        <v>25</v>
      </c>
      <c r="F219" s="4" t="s">
        <v>25</v>
      </c>
      <c r="G219" s="4" t="s">
        <v>110</v>
      </c>
      <c r="H219" s="1" t="s">
        <v>937</v>
      </c>
      <c r="I219" s="4" t="s">
        <v>73</v>
      </c>
      <c r="J219" s="4" t="s">
        <v>486</v>
      </c>
      <c r="K219" s="1" t="s">
        <v>1193</v>
      </c>
      <c r="L219" s="4"/>
      <c r="M219" s="4"/>
      <c r="N219" s="1"/>
    </row>
    <row r="220" spans="1:14">
      <c r="A220" s="4" t="s">
        <v>1191</v>
      </c>
      <c r="B220" s="4" t="s">
        <v>16</v>
      </c>
      <c r="C220" s="4" t="s">
        <v>25</v>
      </c>
      <c r="D220" s="4" t="s">
        <v>1039</v>
      </c>
      <c r="E220" s="4" t="s">
        <v>25</v>
      </c>
      <c r="F220" s="4" t="s">
        <v>25</v>
      </c>
      <c r="G220" s="4" t="s">
        <v>110</v>
      </c>
      <c r="H220" s="1" t="s">
        <v>937</v>
      </c>
      <c r="I220" s="4" t="s">
        <v>73</v>
      </c>
      <c r="J220" s="4" t="s">
        <v>486</v>
      </c>
      <c r="K220" s="1" t="s">
        <v>1194</v>
      </c>
      <c r="L220" s="4"/>
      <c r="M220" s="4"/>
      <c r="N220" s="1"/>
    </row>
    <row r="221" spans="1:14">
      <c r="A221" s="4" t="s">
        <v>1195</v>
      </c>
      <c r="B221" s="4" t="s">
        <v>16</v>
      </c>
      <c r="C221" s="4">
        <v>10</v>
      </c>
      <c r="D221" s="4" t="s">
        <v>934</v>
      </c>
      <c r="E221" s="4" t="s">
        <v>935</v>
      </c>
      <c r="F221" s="4" t="s">
        <v>970</v>
      </c>
      <c r="G221" s="4" t="s">
        <v>110</v>
      </c>
      <c r="H221" s="1" t="s">
        <v>937</v>
      </c>
      <c r="I221" s="4" t="s">
        <v>73</v>
      </c>
      <c r="J221" s="4" t="s">
        <v>486</v>
      </c>
      <c r="K221" s="4" t="s">
        <v>1196</v>
      </c>
      <c r="L221" s="1"/>
      <c r="N221" s="1"/>
    </row>
    <row r="222" spans="1:14">
      <c r="A222" s="4" t="s">
        <v>1197</v>
      </c>
      <c r="B222" s="4" t="s">
        <v>16</v>
      </c>
      <c r="C222" s="4">
        <v>6</v>
      </c>
      <c r="D222" s="4" t="s">
        <v>934</v>
      </c>
      <c r="E222" s="4" t="s">
        <v>1056</v>
      </c>
      <c r="F222" s="4" t="s">
        <v>25</v>
      </c>
      <c r="G222" s="4" t="s">
        <v>110</v>
      </c>
      <c r="H222" s="4" t="s">
        <v>1188</v>
      </c>
      <c r="I222" s="4" t="s">
        <v>73</v>
      </c>
      <c r="J222" s="4" t="s">
        <v>486</v>
      </c>
      <c r="K222" s="4" t="s">
        <v>1189</v>
      </c>
      <c r="L222" s="1"/>
      <c r="N222" s="1"/>
    </row>
    <row r="223" spans="1:14">
      <c r="A223" s="4" t="s">
        <v>1197</v>
      </c>
      <c r="B223" s="4" t="s">
        <v>16</v>
      </c>
      <c r="C223" s="4">
        <v>6</v>
      </c>
      <c r="D223" s="4" t="s">
        <v>934</v>
      </c>
      <c r="E223" s="4" t="s">
        <v>1056</v>
      </c>
      <c r="F223" s="4" t="s">
        <v>25</v>
      </c>
      <c r="G223" s="4" t="s">
        <v>110</v>
      </c>
      <c r="H223" s="4" t="s">
        <v>1188</v>
      </c>
      <c r="I223" s="4" t="s">
        <v>73</v>
      </c>
      <c r="J223" s="4" t="s">
        <v>486</v>
      </c>
      <c r="K223" s="4" t="s">
        <v>1189</v>
      </c>
      <c r="L223" s="1"/>
      <c r="N223" s="1"/>
    </row>
    <row r="224" spans="1:14">
      <c r="A224" s="4" t="s">
        <v>1197</v>
      </c>
      <c r="B224" s="4" t="s">
        <v>16</v>
      </c>
      <c r="C224" s="4">
        <v>6</v>
      </c>
      <c r="D224" s="4" t="s">
        <v>934</v>
      </c>
      <c r="E224" s="4" t="s">
        <v>1056</v>
      </c>
      <c r="F224" s="4" t="s">
        <v>25</v>
      </c>
      <c r="G224" s="4" t="s">
        <v>110</v>
      </c>
      <c r="H224" s="4" t="s">
        <v>1188</v>
      </c>
      <c r="I224" s="4" t="s">
        <v>73</v>
      </c>
      <c r="J224" s="4" t="s">
        <v>486</v>
      </c>
      <c r="K224" s="4" t="s">
        <v>1189</v>
      </c>
      <c r="L224" s="1"/>
      <c r="N224" s="1"/>
    </row>
    <row r="225" spans="1:14">
      <c r="A225" s="4" t="s">
        <v>1198</v>
      </c>
      <c r="B225" s="4" t="s">
        <v>16</v>
      </c>
      <c r="C225" s="4">
        <v>6</v>
      </c>
      <c r="D225" s="4" t="s">
        <v>934</v>
      </c>
      <c r="E225" s="4" t="s">
        <v>25</v>
      </c>
      <c r="F225" s="4" t="s">
        <v>25</v>
      </c>
      <c r="G225" s="4" t="s">
        <v>110</v>
      </c>
      <c r="H225" s="4" t="s">
        <v>1188</v>
      </c>
      <c r="I225" s="4" t="s">
        <v>73</v>
      </c>
      <c r="J225" s="4" t="s">
        <v>486</v>
      </c>
      <c r="K225" s="4" t="s">
        <v>1189</v>
      </c>
      <c r="L225" s="1"/>
      <c r="N225" s="1"/>
    </row>
    <row r="226" spans="1:14">
      <c r="A226" s="4" t="s">
        <v>1199</v>
      </c>
      <c r="B226" s="4" t="s">
        <v>16</v>
      </c>
      <c r="C226" s="4">
        <v>6</v>
      </c>
      <c r="D226" s="4" t="s">
        <v>934</v>
      </c>
      <c r="E226" s="4" t="s">
        <v>25</v>
      </c>
      <c r="F226" s="4" t="s">
        <v>25</v>
      </c>
      <c r="G226" s="4" t="s">
        <v>110</v>
      </c>
      <c r="H226" s="4" t="s">
        <v>1188</v>
      </c>
      <c r="I226" s="4" t="s">
        <v>73</v>
      </c>
      <c r="J226" s="4" t="s">
        <v>486</v>
      </c>
      <c r="K226" s="4" t="s">
        <v>1189</v>
      </c>
      <c r="L226" s="1"/>
      <c r="N226" s="1"/>
    </row>
    <row r="227" spans="1:14">
      <c r="A227" s="4" t="s">
        <v>1200</v>
      </c>
      <c r="B227" s="4" t="s">
        <v>16</v>
      </c>
      <c r="C227" s="4">
        <v>4</v>
      </c>
      <c r="D227" s="4" t="s">
        <v>934</v>
      </c>
      <c r="E227" s="4" t="s">
        <v>1056</v>
      </c>
      <c r="F227" s="4" t="s">
        <v>25</v>
      </c>
      <c r="G227" s="4" t="s">
        <v>110</v>
      </c>
      <c r="H227" s="1" t="s">
        <v>937</v>
      </c>
      <c r="I227" s="4" t="s">
        <v>73</v>
      </c>
      <c r="J227" s="4" t="s">
        <v>486</v>
      </c>
      <c r="K227" s="1" t="s">
        <v>1201</v>
      </c>
      <c r="L227" s="4"/>
      <c r="M227" s="4"/>
      <c r="N227" s="1"/>
    </row>
    <row r="228" spans="1:14">
      <c r="A228" s="4" t="s">
        <v>1200</v>
      </c>
      <c r="B228" s="4" t="s">
        <v>16</v>
      </c>
      <c r="C228" s="4">
        <v>4</v>
      </c>
      <c r="D228" s="4" t="s">
        <v>934</v>
      </c>
      <c r="E228" s="4" t="s">
        <v>1056</v>
      </c>
      <c r="F228" s="4" t="s">
        <v>25</v>
      </c>
      <c r="G228" s="4" t="s">
        <v>110</v>
      </c>
      <c r="H228" s="1" t="s">
        <v>937</v>
      </c>
      <c r="I228" s="4" t="s">
        <v>73</v>
      </c>
      <c r="J228" s="4" t="s">
        <v>486</v>
      </c>
      <c r="K228" s="4" t="s">
        <v>1202</v>
      </c>
      <c r="L228" s="4"/>
      <c r="M228" s="4"/>
      <c r="N228" s="1"/>
    </row>
    <row r="229" spans="1:14">
      <c r="A229" s="4" t="s">
        <v>1200</v>
      </c>
      <c r="B229" s="4" t="s">
        <v>16</v>
      </c>
      <c r="C229" s="4">
        <v>4</v>
      </c>
      <c r="D229" s="4" t="s">
        <v>934</v>
      </c>
      <c r="E229" s="4" t="s">
        <v>1056</v>
      </c>
      <c r="F229" s="4" t="s">
        <v>25</v>
      </c>
      <c r="G229" s="4" t="s">
        <v>110</v>
      </c>
      <c r="H229" s="4" t="s">
        <v>1188</v>
      </c>
      <c r="I229" s="4" t="s">
        <v>73</v>
      </c>
      <c r="J229" s="4" t="s">
        <v>486</v>
      </c>
      <c r="K229" s="4" t="s">
        <v>1189</v>
      </c>
      <c r="L229" s="4"/>
      <c r="M229" s="4"/>
      <c r="N229" s="1"/>
    </row>
    <row r="230" spans="1:14">
      <c r="A230" s="4" t="s">
        <v>1203</v>
      </c>
      <c r="B230" s="4" t="s">
        <v>16</v>
      </c>
      <c r="C230" s="4">
        <v>4</v>
      </c>
      <c r="D230" s="4" t="s">
        <v>934</v>
      </c>
      <c r="E230" s="4" t="s">
        <v>1203</v>
      </c>
      <c r="F230" s="4" t="s">
        <v>25</v>
      </c>
      <c r="G230" s="4" t="s">
        <v>110</v>
      </c>
      <c r="H230" s="4" t="s">
        <v>1188</v>
      </c>
      <c r="I230" s="4" t="s">
        <v>73</v>
      </c>
      <c r="J230" s="4" t="s">
        <v>486</v>
      </c>
      <c r="K230" s="4" t="s">
        <v>1189</v>
      </c>
      <c r="L230" s="4"/>
      <c r="M230" s="4"/>
      <c r="N230" s="1"/>
    </row>
    <row r="231" spans="1:14">
      <c r="A231" s="4" t="s">
        <v>1204</v>
      </c>
      <c r="B231" s="4" t="s">
        <v>16</v>
      </c>
      <c r="C231" s="4">
        <v>4</v>
      </c>
      <c r="D231" s="4" t="s">
        <v>934</v>
      </c>
      <c r="E231" s="4" t="s">
        <v>25</v>
      </c>
      <c r="F231" s="4" t="s">
        <v>25</v>
      </c>
      <c r="G231" s="4" t="s">
        <v>110</v>
      </c>
      <c r="H231" s="4" t="s">
        <v>1188</v>
      </c>
      <c r="I231" s="4" t="s">
        <v>73</v>
      </c>
      <c r="J231" s="4" t="s">
        <v>486</v>
      </c>
      <c r="K231" s="4" t="s">
        <v>1189</v>
      </c>
      <c r="L231" s="4"/>
      <c r="M231" s="4"/>
      <c r="N231" s="1"/>
    </row>
    <row r="232" spans="1:14">
      <c r="A232" s="4" t="s">
        <v>1205</v>
      </c>
      <c r="B232" s="4" t="s">
        <v>16</v>
      </c>
      <c r="C232" s="4">
        <v>4</v>
      </c>
      <c r="D232" s="4" t="s">
        <v>934</v>
      </c>
      <c r="E232" s="4" t="s">
        <v>25</v>
      </c>
      <c r="F232" s="4" t="s">
        <v>25</v>
      </c>
      <c r="G232" s="4" t="s">
        <v>110</v>
      </c>
      <c r="H232" s="4" t="s">
        <v>1188</v>
      </c>
      <c r="I232" s="4" t="s">
        <v>73</v>
      </c>
      <c r="J232" s="4" t="s">
        <v>486</v>
      </c>
      <c r="K232" s="4" t="s">
        <v>1189</v>
      </c>
      <c r="L232" s="4"/>
      <c r="M232" s="4"/>
      <c r="N232" s="1"/>
    </row>
    <row r="233" spans="1:14">
      <c r="A233" s="4" t="s">
        <v>1206</v>
      </c>
      <c r="B233" s="4" t="s">
        <v>16</v>
      </c>
      <c r="C233" s="4">
        <v>4</v>
      </c>
      <c r="D233" s="4" t="s">
        <v>934</v>
      </c>
      <c r="E233" s="4" t="s">
        <v>25</v>
      </c>
      <c r="F233" s="4" t="s">
        <v>25</v>
      </c>
      <c r="G233" s="4" t="s">
        <v>110</v>
      </c>
      <c r="H233" s="4" t="s">
        <v>1188</v>
      </c>
      <c r="I233" s="4" t="s">
        <v>73</v>
      </c>
      <c r="J233" s="4" t="s">
        <v>486</v>
      </c>
      <c r="K233" s="4" t="s">
        <v>1189</v>
      </c>
      <c r="L233" s="1"/>
      <c r="N233" s="1"/>
    </row>
    <row r="234" spans="1:14">
      <c r="A234" s="4" t="s">
        <v>1207</v>
      </c>
      <c r="B234" s="4" t="s">
        <v>16</v>
      </c>
      <c r="C234" s="4">
        <v>4</v>
      </c>
      <c r="D234" s="4" t="s">
        <v>934</v>
      </c>
      <c r="E234" s="4" t="s">
        <v>25</v>
      </c>
      <c r="F234" s="4" t="s">
        <v>25</v>
      </c>
      <c r="G234" s="4" t="s">
        <v>110</v>
      </c>
      <c r="H234" s="4" t="s">
        <v>1188</v>
      </c>
      <c r="I234" s="4" t="s">
        <v>73</v>
      </c>
      <c r="J234" s="4" t="s">
        <v>486</v>
      </c>
      <c r="K234" s="4" t="s">
        <v>1189</v>
      </c>
      <c r="L234" s="1"/>
      <c r="N234" s="1"/>
    </row>
    <row r="235" spans="1:14">
      <c r="A235" s="4" t="s">
        <v>1208</v>
      </c>
      <c r="B235" s="4" t="s">
        <v>16</v>
      </c>
      <c r="C235" s="4">
        <v>4</v>
      </c>
      <c r="D235" s="4" t="s">
        <v>934</v>
      </c>
      <c r="E235" s="4" t="s">
        <v>25</v>
      </c>
      <c r="F235" s="4" t="s">
        <v>25</v>
      </c>
      <c r="G235" s="4" t="s">
        <v>110</v>
      </c>
      <c r="H235" s="4" t="s">
        <v>1188</v>
      </c>
      <c r="I235" s="4" t="s">
        <v>73</v>
      </c>
      <c r="J235" s="4" t="s">
        <v>486</v>
      </c>
      <c r="K235" s="4" t="s">
        <v>1189</v>
      </c>
      <c r="L235" s="4"/>
      <c r="M235" s="4"/>
      <c r="N235" s="1"/>
    </row>
    <row r="236" spans="1:14">
      <c r="A236" s="4" t="s">
        <v>1209</v>
      </c>
      <c r="B236" s="4" t="s">
        <v>16</v>
      </c>
      <c r="C236" s="4">
        <v>2</v>
      </c>
      <c r="D236" s="4" t="s">
        <v>934</v>
      </c>
      <c r="E236" s="4" t="s">
        <v>1024</v>
      </c>
      <c r="F236" s="4" t="s">
        <v>25</v>
      </c>
      <c r="G236" s="4" t="s">
        <v>110</v>
      </c>
      <c r="H236" s="4" t="s">
        <v>1188</v>
      </c>
      <c r="I236" s="4" t="s">
        <v>73</v>
      </c>
      <c r="J236" s="4" t="s">
        <v>486</v>
      </c>
      <c r="K236" s="4" t="s">
        <v>1189</v>
      </c>
      <c r="L236" s="1"/>
      <c r="N236" s="1"/>
    </row>
    <row r="237" spans="1:14">
      <c r="A237" s="4" t="s">
        <v>1210</v>
      </c>
      <c r="B237" s="4" t="s">
        <v>16</v>
      </c>
      <c r="C237" s="4">
        <v>0</v>
      </c>
      <c r="D237" s="4" t="s">
        <v>934</v>
      </c>
      <c r="E237" s="4" t="s">
        <v>1211</v>
      </c>
      <c r="F237" s="4" t="s">
        <v>25</v>
      </c>
      <c r="G237" s="4" t="s">
        <v>110</v>
      </c>
      <c r="H237" s="1" t="s">
        <v>937</v>
      </c>
      <c r="I237" s="4" t="s">
        <v>73</v>
      </c>
      <c r="J237" s="4" t="s">
        <v>486</v>
      </c>
      <c r="K237" s="4" t="s">
        <v>1212</v>
      </c>
      <c r="L237" s="1"/>
      <c r="N237" s="1"/>
    </row>
    <row r="238" spans="1:14">
      <c r="A238" s="4" t="s">
        <v>1213</v>
      </c>
      <c r="B238" s="4" t="s">
        <v>16</v>
      </c>
      <c r="C238" s="4">
        <v>12</v>
      </c>
      <c r="D238" s="4" t="s">
        <v>974</v>
      </c>
      <c r="E238" s="4" t="s">
        <v>987</v>
      </c>
      <c r="F238" s="4" t="s">
        <v>25</v>
      </c>
      <c r="G238" s="4" t="s">
        <v>110</v>
      </c>
      <c r="H238" s="1" t="s">
        <v>937</v>
      </c>
      <c r="I238" s="4" t="s">
        <v>73</v>
      </c>
      <c r="J238" s="4" t="s">
        <v>486</v>
      </c>
      <c r="K238" s="4" t="s">
        <v>1214</v>
      </c>
      <c r="L238" s="1"/>
      <c r="N238" s="1"/>
    </row>
    <row r="239" spans="1:14">
      <c r="A239" s="4" t="s">
        <v>1215</v>
      </c>
      <c r="B239" s="4" t="s">
        <v>16</v>
      </c>
      <c r="C239" s="4">
        <v>10</v>
      </c>
      <c r="D239" s="4" t="s">
        <v>976</v>
      </c>
      <c r="E239" s="4" t="s">
        <v>25</v>
      </c>
      <c r="F239" s="4" t="s">
        <v>970</v>
      </c>
      <c r="G239" s="4" t="s">
        <v>110</v>
      </c>
      <c r="H239" s="4" t="s">
        <v>1188</v>
      </c>
      <c r="I239" s="4" t="s">
        <v>73</v>
      </c>
      <c r="J239" s="4" t="s">
        <v>486</v>
      </c>
      <c r="K239" s="4" t="s">
        <v>1189</v>
      </c>
      <c r="L239" s="4"/>
      <c r="M239" s="4"/>
      <c r="N239" s="1"/>
    </row>
    <row r="240" spans="1:14">
      <c r="A240" s="4" t="s">
        <v>1216</v>
      </c>
      <c r="B240" s="4" t="s">
        <v>16</v>
      </c>
      <c r="C240" s="4">
        <v>8</v>
      </c>
      <c r="D240" s="4" t="s">
        <v>976</v>
      </c>
      <c r="E240" s="4" t="s">
        <v>1186</v>
      </c>
      <c r="F240" s="4" t="s">
        <v>970</v>
      </c>
      <c r="G240" s="4" t="s">
        <v>110</v>
      </c>
      <c r="H240" s="1" t="s">
        <v>937</v>
      </c>
      <c r="I240" s="4" t="s">
        <v>73</v>
      </c>
      <c r="J240" s="4" t="s">
        <v>486</v>
      </c>
      <c r="K240" s="4" t="s">
        <v>1217</v>
      </c>
      <c r="L240" s="1"/>
      <c r="N240" s="1"/>
    </row>
    <row r="241" spans="1:14">
      <c r="A241" s="4" t="s">
        <v>1218</v>
      </c>
      <c r="B241" s="4" t="s">
        <v>16</v>
      </c>
      <c r="C241" s="4">
        <v>6</v>
      </c>
      <c r="D241" s="4" t="s">
        <v>976</v>
      </c>
      <c r="E241" s="4" t="s">
        <v>25</v>
      </c>
      <c r="F241" s="4" t="s">
        <v>25</v>
      </c>
      <c r="G241" s="4" t="s">
        <v>110</v>
      </c>
      <c r="H241" s="1" t="s">
        <v>937</v>
      </c>
      <c r="I241" s="4" t="s">
        <v>73</v>
      </c>
      <c r="J241" s="4" t="s">
        <v>486</v>
      </c>
      <c r="K241" s="4" t="s">
        <v>1219</v>
      </c>
      <c r="L241" s="4"/>
      <c r="M241" s="4"/>
      <c r="N241" s="1"/>
    </row>
    <row r="242" spans="1:14">
      <c r="A242" s="4" t="s">
        <v>1218</v>
      </c>
      <c r="B242" s="4" t="s">
        <v>16</v>
      </c>
      <c r="C242" s="4">
        <v>6</v>
      </c>
      <c r="D242" s="4" t="s">
        <v>976</v>
      </c>
      <c r="E242" s="4" t="s">
        <v>25</v>
      </c>
      <c r="F242" s="4" t="s">
        <v>25</v>
      </c>
      <c r="G242" s="4" t="s">
        <v>110</v>
      </c>
      <c r="H242" s="4" t="s">
        <v>1188</v>
      </c>
      <c r="I242" s="4" t="s">
        <v>73</v>
      </c>
      <c r="J242" s="4" t="s">
        <v>486</v>
      </c>
      <c r="K242" s="4" t="s">
        <v>1189</v>
      </c>
      <c r="L242" s="4"/>
      <c r="M242" s="4"/>
      <c r="N242" s="1"/>
    </row>
    <row r="243" spans="1:14">
      <c r="A243" s="4" t="s">
        <v>1220</v>
      </c>
      <c r="B243" s="4" t="s">
        <v>16</v>
      </c>
      <c r="C243" s="4">
        <v>6</v>
      </c>
      <c r="D243" s="4" t="s">
        <v>976</v>
      </c>
      <c r="E243" s="3" t="s">
        <v>983</v>
      </c>
      <c r="F243" s="4" t="s">
        <v>25</v>
      </c>
      <c r="G243" s="4" t="s">
        <v>110</v>
      </c>
      <c r="H243" s="1" t="s">
        <v>937</v>
      </c>
      <c r="I243" s="4" t="s">
        <v>73</v>
      </c>
      <c r="J243" s="4" t="s">
        <v>486</v>
      </c>
      <c r="K243" s="4" t="s">
        <v>1221</v>
      </c>
      <c r="L243" s="1"/>
      <c r="N243" s="1"/>
    </row>
    <row r="244" spans="1:14">
      <c r="A244" s="4" t="s">
        <v>1222</v>
      </c>
      <c r="B244" s="4" t="s">
        <v>16</v>
      </c>
      <c r="C244" s="4">
        <v>4</v>
      </c>
      <c r="D244" s="4" t="s">
        <v>976</v>
      </c>
      <c r="E244" s="4" t="s">
        <v>935</v>
      </c>
      <c r="F244" s="4" t="s">
        <v>25</v>
      </c>
      <c r="G244" s="4" t="s">
        <v>110</v>
      </c>
      <c r="H244" s="1" t="s">
        <v>937</v>
      </c>
      <c r="I244" s="4" t="s">
        <v>73</v>
      </c>
      <c r="J244" s="4" t="s">
        <v>486</v>
      </c>
      <c r="K244" s="4" t="s">
        <v>1223</v>
      </c>
      <c r="L244" s="4"/>
      <c r="M244" s="4"/>
      <c r="N244" s="1"/>
    </row>
    <row r="245" spans="1:14">
      <c r="A245" s="4" t="s">
        <v>1222</v>
      </c>
      <c r="B245" s="4" t="s">
        <v>16</v>
      </c>
      <c r="C245" s="4">
        <v>4</v>
      </c>
      <c r="D245" s="4" t="s">
        <v>976</v>
      </c>
      <c r="E245" s="4" t="s">
        <v>935</v>
      </c>
      <c r="F245" s="4" t="s">
        <v>25</v>
      </c>
      <c r="G245" s="4" t="s">
        <v>110</v>
      </c>
      <c r="H245" s="1" t="s">
        <v>1188</v>
      </c>
      <c r="I245" s="4" t="s">
        <v>73</v>
      </c>
      <c r="J245" s="4" t="s">
        <v>486</v>
      </c>
      <c r="K245" s="4" t="s">
        <v>1189</v>
      </c>
      <c r="L245" s="4"/>
      <c r="M245" s="4"/>
      <c r="N245" s="1"/>
    </row>
    <row r="246" spans="1:14">
      <c r="A246" s="4" t="s">
        <v>1224</v>
      </c>
      <c r="B246" s="4" t="s">
        <v>16</v>
      </c>
      <c r="C246" s="4">
        <v>2</v>
      </c>
      <c r="D246" s="4" t="s">
        <v>976</v>
      </c>
      <c r="E246" s="4" t="s">
        <v>1203</v>
      </c>
      <c r="F246" s="4" t="s">
        <v>25</v>
      </c>
      <c r="G246" s="4" t="s">
        <v>110</v>
      </c>
      <c r="H246" s="1" t="s">
        <v>937</v>
      </c>
      <c r="I246" s="4" t="s">
        <v>73</v>
      </c>
      <c r="J246" s="4" t="s">
        <v>486</v>
      </c>
      <c r="K246" s="1" t="s">
        <v>1225</v>
      </c>
      <c r="L246" s="4"/>
      <c r="M246" s="4"/>
      <c r="N246" s="1"/>
    </row>
    <row r="247" spans="1:14">
      <c r="A247" s="4" t="s">
        <v>1224</v>
      </c>
      <c r="B247" s="4" t="s">
        <v>16</v>
      </c>
      <c r="C247" s="4">
        <v>2</v>
      </c>
      <c r="D247" s="4" t="s">
        <v>976</v>
      </c>
      <c r="E247" s="4" t="s">
        <v>1203</v>
      </c>
      <c r="F247" s="4" t="s">
        <v>25</v>
      </c>
      <c r="G247" s="4" t="s">
        <v>110</v>
      </c>
      <c r="H247" s="1" t="s">
        <v>937</v>
      </c>
      <c r="I247" s="4" t="s">
        <v>73</v>
      </c>
      <c r="J247" s="4" t="s">
        <v>486</v>
      </c>
      <c r="K247" s="1" t="s">
        <v>1226</v>
      </c>
      <c r="L247" s="4"/>
      <c r="M247" s="4"/>
      <c r="N247" s="1"/>
    </row>
    <row r="248" spans="1:14">
      <c r="A248" s="4" t="s">
        <v>1224</v>
      </c>
      <c r="B248" s="4" t="s">
        <v>16</v>
      </c>
      <c r="C248" s="4">
        <v>2</v>
      </c>
      <c r="D248" s="4" t="s">
        <v>976</v>
      </c>
      <c r="E248" s="4" t="s">
        <v>1203</v>
      </c>
      <c r="F248" s="4" t="s">
        <v>25</v>
      </c>
      <c r="G248" s="4" t="s">
        <v>110</v>
      </c>
      <c r="H248" s="1" t="s">
        <v>1188</v>
      </c>
      <c r="I248" s="4" t="s">
        <v>73</v>
      </c>
      <c r="J248" s="4" t="s">
        <v>486</v>
      </c>
      <c r="K248" s="4" t="s">
        <v>1189</v>
      </c>
      <c r="L248" s="4"/>
      <c r="M248" s="4"/>
      <c r="N248" s="1"/>
    </row>
    <row r="249" spans="1:14">
      <c r="A249" s="4" t="s">
        <v>1227</v>
      </c>
      <c r="B249" s="4" t="s">
        <v>16</v>
      </c>
      <c r="C249" s="4">
        <v>6</v>
      </c>
      <c r="D249" s="4" t="s">
        <v>991</v>
      </c>
      <c r="E249" s="4" t="s">
        <v>1056</v>
      </c>
      <c r="F249" s="4" t="s">
        <v>25</v>
      </c>
      <c r="G249" s="4" t="s">
        <v>110</v>
      </c>
      <c r="H249" s="1" t="s">
        <v>937</v>
      </c>
      <c r="I249" s="4" t="s">
        <v>73</v>
      </c>
      <c r="J249" s="4" t="s">
        <v>486</v>
      </c>
      <c r="K249" s="1" t="s">
        <v>1228</v>
      </c>
      <c r="L249" s="4"/>
      <c r="M249" s="4"/>
      <c r="N249" s="1"/>
    </row>
    <row r="250" spans="1:14">
      <c r="A250" s="4" t="s">
        <v>1227</v>
      </c>
      <c r="B250" s="4" t="s">
        <v>16</v>
      </c>
      <c r="C250" s="4">
        <v>6</v>
      </c>
      <c r="D250" s="4" t="s">
        <v>991</v>
      </c>
      <c r="E250" s="4" t="s">
        <v>1056</v>
      </c>
      <c r="F250" s="4" t="s">
        <v>25</v>
      </c>
      <c r="G250" s="4" t="s">
        <v>110</v>
      </c>
      <c r="H250" s="4" t="s">
        <v>1188</v>
      </c>
      <c r="I250" s="4" t="s">
        <v>73</v>
      </c>
      <c r="J250" s="4" t="s">
        <v>486</v>
      </c>
      <c r="K250" s="4" t="s">
        <v>1189</v>
      </c>
      <c r="L250" s="4"/>
      <c r="M250" s="4"/>
      <c r="N250" s="1"/>
    </row>
    <row r="251" spans="1:14">
      <c r="A251" s="4" t="s">
        <v>1227</v>
      </c>
      <c r="B251" s="4" t="s">
        <v>16</v>
      </c>
      <c r="C251" s="4">
        <v>6</v>
      </c>
      <c r="D251" s="4" t="s">
        <v>991</v>
      </c>
      <c r="E251" s="4" t="s">
        <v>1056</v>
      </c>
      <c r="F251" s="4" t="s">
        <v>25</v>
      </c>
      <c r="G251" s="4" t="s">
        <v>110</v>
      </c>
      <c r="H251" s="4" t="s">
        <v>1188</v>
      </c>
      <c r="I251" s="4" t="s">
        <v>73</v>
      </c>
      <c r="J251" s="4" t="s">
        <v>486</v>
      </c>
      <c r="K251" s="4" t="s">
        <v>1189</v>
      </c>
      <c r="L251" s="4"/>
      <c r="M251" s="4"/>
      <c r="N251" s="1"/>
    </row>
    <row r="252" spans="1:14">
      <c r="A252" s="4" t="s">
        <v>1229</v>
      </c>
      <c r="B252" s="4" t="s">
        <v>16</v>
      </c>
      <c r="C252" s="4">
        <v>4</v>
      </c>
      <c r="D252" s="4" t="s">
        <v>991</v>
      </c>
      <c r="E252" s="4" t="s">
        <v>25</v>
      </c>
      <c r="F252" s="4" t="s">
        <v>25</v>
      </c>
      <c r="G252" s="4" t="s">
        <v>110</v>
      </c>
      <c r="H252" s="4" t="s">
        <v>1188</v>
      </c>
      <c r="I252" s="4" t="s">
        <v>73</v>
      </c>
      <c r="J252" s="4" t="s">
        <v>486</v>
      </c>
      <c r="K252" s="4" t="s">
        <v>1189</v>
      </c>
      <c r="L252" s="4"/>
      <c r="M252" s="4"/>
      <c r="N252" s="1"/>
    </row>
    <row r="253" spans="1:14">
      <c r="A253" s="4" t="s">
        <v>1230</v>
      </c>
      <c r="B253" s="4" t="s">
        <v>16</v>
      </c>
      <c r="C253" s="4">
        <v>2</v>
      </c>
      <c r="D253" s="4" t="s">
        <v>991</v>
      </c>
      <c r="E253" s="4" t="s">
        <v>1000</v>
      </c>
      <c r="F253" s="4" t="s">
        <v>25</v>
      </c>
      <c r="G253" s="4" t="s">
        <v>110</v>
      </c>
      <c r="H253" s="1" t="s">
        <v>937</v>
      </c>
      <c r="I253" s="4" t="s">
        <v>73</v>
      </c>
      <c r="J253" s="4" t="s">
        <v>486</v>
      </c>
      <c r="K253" s="4" t="s">
        <v>1231</v>
      </c>
      <c r="L253" s="1"/>
      <c r="N253" s="1"/>
    </row>
    <row r="254" spans="1:14">
      <c r="A254" s="37"/>
      <c r="B254" s="4"/>
      <c r="C254" s="4"/>
      <c r="D254" s="4"/>
      <c r="E254" s="4"/>
      <c r="F254" s="4"/>
      <c r="G254" s="4"/>
      <c r="L254" s="1"/>
    </row>
    <row r="255" spans="1:14">
      <c r="A255" s="4"/>
      <c r="B255" s="4"/>
      <c r="C255" s="4"/>
      <c r="D255" s="4"/>
      <c r="E255" s="4"/>
      <c r="F255" s="4"/>
      <c r="G255" s="4"/>
      <c r="L255" s="1"/>
    </row>
    <row r="256" spans="1:14">
      <c r="A256" s="4"/>
      <c r="B256" s="4"/>
      <c r="C256" s="4"/>
      <c r="D256" s="4"/>
      <c r="E256" s="4"/>
      <c r="F256" s="4"/>
      <c r="G256" s="4"/>
      <c r="L256" s="1"/>
    </row>
    <row r="257" spans="1:12">
      <c r="A257" s="4"/>
      <c r="B257" s="4"/>
      <c r="C257" s="4"/>
      <c r="D257" s="4"/>
      <c r="E257" s="4"/>
      <c r="F257" s="4"/>
      <c r="G257" s="4"/>
      <c r="L257" s="1"/>
    </row>
    <row r="258" spans="1:12">
      <c r="A258" s="4"/>
      <c r="B258" s="4"/>
      <c r="C258" s="4"/>
      <c r="D258" s="4"/>
      <c r="E258" s="4"/>
      <c r="F258" s="4"/>
      <c r="G258" s="4"/>
      <c r="L258" s="1"/>
    </row>
    <row r="259" spans="1:12">
      <c r="A259" s="4"/>
      <c r="B259" s="4"/>
      <c r="C259" s="4"/>
      <c r="D259" s="4"/>
      <c r="E259" s="4"/>
      <c r="F259" s="4"/>
      <c r="G259" s="4"/>
      <c r="L259" s="1"/>
    </row>
    <row r="260" spans="1:12">
      <c r="A260" s="4"/>
      <c r="B260" s="4"/>
      <c r="C260" s="4"/>
      <c r="D260" s="4"/>
      <c r="E260" s="4"/>
      <c r="F260" s="4"/>
      <c r="G260" s="4"/>
      <c r="L260" s="1"/>
    </row>
    <row r="261" spans="1:12">
      <c r="A261" s="4"/>
      <c r="B261" s="4"/>
      <c r="C261" s="4"/>
      <c r="D261" s="4"/>
      <c r="E261" s="4"/>
      <c r="F261" s="4"/>
      <c r="G261" s="4"/>
      <c r="L261" s="1"/>
    </row>
    <row r="262" spans="1:12">
      <c r="A262" s="4"/>
      <c r="B262" s="4"/>
      <c r="C262" s="4"/>
      <c r="D262" s="4"/>
      <c r="E262" s="4"/>
      <c r="F262" s="4"/>
      <c r="G262" s="4"/>
      <c r="L262" s="1"/>
    </row>
    <row r="263" spans="1:12">
      <c r="A263" s="4"/>
      <c r="B263" s="4"/>
      <c r="C263" s="4"/>
      <c r="D263" s="4"/>
      <c r="E263" s="4"/>
      <c r="F263" s="4"/>
      <c r="G263" s="4"/>
      <c r="L263" s="1"/>
    </row>
    <row r="264" spans="1:12">
      <c r="A264" s="4"/>
      <c r="B264" s="4"/>
      <c r="C264" s="4"/>
      <c r="D264" s="4"/>
      <c r="E264" s="4"/>
      <c r="F264" s="4"/>
      <c r="G264" s="4"/>
      <c r="L264" s="1"/>
    </row>
    <row r="265" spans="1:12">
      <c r="A265" s="4"/>
      <c r="B265" s="4"/>
      <c r="C265" s="4"/>
      <c r="D265" s="4"/>
      <c r="E265" s="4"/>
      <c r="F265" s="4"/>
      <c r="G265" s="4"/>
      <c r="L265" s="1"/>
    </row>
    <row r="266" spans="1:12">
      <c r="A266" s="4"/>
      <c r="B266" s="4"/>
      <c r="C266" s="4"/>
      <c r="D266" s="4"/>
      <c r="E266" s="4"/>
      <c r="F266" s="4"/>
      <c r="G266" s="4"/>
      <c r="L266" s="1"/>
    </row>
    <row r="267" spans="1:12">
      <c r="A267" s="4"/>
      <c r="B267" s="4"/>
      <c r="C267" s="4"/>
      <c r="D267" s="4"/>
      <c r="E267" s="4"/>
      <c r="F267" s="4"/>
      <c r="G267" s="4"/>
      <c r="L267" s="1"/>
    </row>
    <row r="268" spans="1:12">
      <c r="A268" s="4"/>
      <c r="B268" s="4"/>
      <c r="C268" s="4"/>
      <c r="D268" s="4"/>
      <c r="E268" s="4"/>
      <c r="F268" s="4"/>
      <c r="G268" s="4"/>
      <c r="L268" s="1"/>
    </row>
    <row r="269" spans="1:12">
      <c r="A269" s="4"/>
      <c r="B269" s="4"/>
      <c r="C269" s="4"/>
      <c r="D269" s="4"/>
      <c r="E269" s="4"/>
      <c r="F269" s="4"/>
      <c r="G269" s="4"/>
      <c r="L269" s="1"/>
    </row>
    <row r="270" spans="1:12">
      <c r="A270" s="4"/>
      <c r="B270" s="4"/>
      <c r="C270" s="4"/>
      <c r="D270" s="4"/>
      <c r="E270" s="4"/>
      <c r="F270" s="4"/>
      <c r="G270" s="4"/>
      <c r="L270" s="1"/>
    </row>
    <row r="271" spans="1:12">
      <c r="A271" s="4"/>
      <c r="B271" s="4"/>
      <c r="C271" s="4"/>
      <c r="D271" s="4"/>
      <c r="E271" s="4"/>
      <c r="F271" s="4"/>
      <c r="G271" s="4"/>
      <c r="L271" s="1"/>
    </row>
    <row r="272" spans="1:12">
      <c r="A272" s="4"/>
      <c r="B272" s="4"/>
      <c r="C272" s="4"/>
      <c r="D272" s="4"/>
      <c r="E272" s="4"/>
      <c r="F272" s="4"/>
      <c r="G272" s="4"/>
      <c r="L272" s="1"/>
    </row>
    <row r="273" spans="1:12">
      <c r="A273" s="4"/>
      <c r="B273" s="4"/>
      <c r="C273" s="4"/>
      <c r="D273" s="4"/>
      <c r="E273" s="4"/>
      <c r="F273" s="4"/>
      <c r="G273" s="4"/>
      <c r="L273" s="1"/>
    </row>
    <row r="274" spans="1:12">
      <c r="A274" s="4"/>
      <c r="B274" s="4"/>
      <c r="C274" s="4"/>
      <c r="D274" s="4"/>
      <c r="E274" s="4"/>
      <c r="F274" s="4"/>
      <c r="G274" s="4"/>
      <c r="L274" s="1"/>
    </row>
    <row r="275" spans="1:12">
      <c r="A275" s="4"/>
      <c r="B275" s="4"/>
      <c r="C275" s="4"/>
      <c r="D275" s="4"/>
      <c r="E275" s="4"/>
      <c r="F275" s="4"/>
      <c r="G275" s="4"/>
      <c r="L275" s="1"/>
    </row>
    <row r="276" spans="1:12">
      <c r="A276" s="4"/>
      <c r="B276" s="4"/>
      <c r="C276" s="4"/>
      <c r="D276" s="4"/>
      <c r="E276" s="4"/>
      <c r="F276" s="4"/>
      <c r="G276" s="4"/>
      <c r="L276" s="1"/>
    </row>
    <row r="277" spans="1:12">
      <c r="A277" s="4"/>
      <c r="B277" s="4"/>
      <c r="C277" s="4"/>
      <c r="D277" s="4"/>
      <c r="E277" s="4"/>
      <c r="F277" s="4"/>
      <c r="G277" s="4"/>
      <c r="L277" s="1"/>
    </row>
    <row r="278" spans="1:12">
      <c r="A278" s="4"/>
      <c r="B278" s="4"/>
      <c r="C278" s="4"/>
      <c r="D278" s="4"/>
      <c r="E278" s="4"/>
      <c r="F278" s="4"/>
      <c r="G278" s="4"/>
      <c r="L278" s="1"/>
    </row>
    <row r="279" spans="1:12">
      <c r="A279" s="4"/>
      <c r="B279" s="4"/>
      <c r="C279" s="4"/>
      <c r="D279" s="4"/>
      <c r="E279" s="4"/>
      <c r="F279" s="4"/>
      <c r="G279" s="4"/>
      <c r="L279" s="1"/>
    </row>
    <row r="280" spans="1:12">
      <c r="A280" s="4"/>
      <c r="B280" s="4"/>
      <c r="C280" s="4"/>
      <c r="D280" s="4"/>
      <c r="E280" s="4"/>
      <c r="F280" s="4"/>
      <c r="G280" s="4"/>
      <c r="L280" s="1"/>
    </row>
    <row r="281" spans="1:12">
      <c r="A281" s="4"/>
      <c r="B281" s="4"/>
      <c r="C281" s="4"/>
      <c r="D281" s="4"/>
      <c r="E281" s="4"/>
      <c r="F281" s="4"/>
      <c r="G281" s="4"/>
      <c r="L281" s="1"/>
    </row>
    <row r="282" spans="1:12">
      <c r="A282" s="4"/>
      <c r="B282" s="4"/>
      <c r="C282" s="4"/>
      <c r="D282" s="4"/>
      <c r="E282" s="4"/>
      <c r="F282" s="4"/>
      <c r="G282" s="4"/>
      <c r="L282" s="1"/>
    </row>
    <row r="283" spans="1:12">
      <c r="A283" s="4"/>
      <c r="B283" s="4"/>
      <c r="C283" s="4"/>
      <c r="D283" s="4"/>
      <c r="E283" s="4"/>
      <c r="F283" s="4"/>
      <c r="G283" s="4"/>
      <c r="L283" s="1"/>
    </row>
    <row r="284" spans="1:12">
      <c r="A284" s="4"/>
      <c r="B284" s="4"/>
      <c r="C284" s="4"/>
      <c r="D284" s="4"/>
      <c r="E284" s="4"/>
      <c r="F284" s="4"/>
      <c r="G284" s="4"/>
      <c r="L284" s="1"/>
    </row>
    <row r="285" spans="1:12">
      <c r="A285" s="4"/>
      <c r="B285" s="4"/>
      <c r="C285" s="4"/>
      <c r="D285" s="4"/>
      <c r="E285" s="4"/>
      <c r="F285" s="4"/>
      <c r="G285" s="4"/>
      <c r="L285" s="1"/>
    </row>
    <row r="286" spans="1:12">
      <c r="A286" s="4"/>
      <c r="B286" s="4"/>
      <c r="C286" s="4"/>
      <c r="D286" s="4"/>
      <c r="E286" s="4"/>
      <c r="F286" s="4"/>
      <c r="G286" s="4"/>
      <c r="L286" s="1"/>
    </row>
    <row r="287" spans="1:12">
      <c r="A287" s="4"/>
      <c r="B287" s="4"/>
      <c r="C287" s="4"/>
      <c r="D287" s="4"/>
      <c r="E287" s="4"/>
      <c r="F287" s="4"/>
      <c r="G287" s="4"/>
      <c r="L287" s="1"/>
    </row>
    <row r="288" spans="1:12">
      <c r="A288" s="4"/>
      <c r="B288" s="4"/>
      <c r="C288" s="4"/>
      <c r="D288" s="4"/>
      <c r="E288" s="4"/>
      <c r="F288" s="4"/>
      <c r="G288" s="4"/>
      <c r="L288" s="1"/>
    </row>
    <row r="289" spans="1:12">
      <c r="A289" s="4"/>
      <c r="B289" s="4"/>
      <c r="C289" s="4"/>
      <c r="D289" s="4"/>
      <c r="E289" s="4"/>
      <c r="F289" s="4"/>
      <c r="G289" s="4"/>
      <c r="L289" s="1"/>
    </row>
    <row r="290" spans="1:12">
      <c r="A290" s="4"/>
      <c r="B290" s="4"/>
      <c r="C290" s="4"/>
      <c r="D290" s="4"/>
      <c r="E290" s="4"/>
      <c r="F290" s="4"/>
      <c r="G290" s="4"/>
      <c r="L290" s="1"/>
    </row>
    <row r="291" spans="1:12">
      <c r="A291" s="4"/>
      <c r="B291" s="4"/>
      <c r="C291" s="4"/>
      <c r="D291" s="4"/>
      <c r="E291" s="4"/>
      <c r="F291" s="4"/>
      <c r="G291" s="4"/>
      <c r="L291" s="1"/>
    </row>
    <row r="292" spans="1:12">
      <c r="A292" s="4"/>
      <c r="B292" s="4"/>
      <c r="C292" s="4"/>
      <c r="D292" s="4"/>
      <c r="E292" s="4"/>
      <c r="F292" s="4"/>
      <c r="G292" s="4"/>
      <c r="L292" s="1"/>
    </row>
    <row r="293" spans="1:12">
      <c r="A293" s="4"/>
      <c r="B293" s="4"/>
      <c r="C293" s="4"/>
      <c r="D293" s="4"/>
      <c r="E293" s="4"/>
      <c r="F293" s="4"/>
      <c r="G293" s="4"/>
      <c r="L293" s="1"/>
    </row>
    <row r="294" spans="1:12">
      <c r="A294" s="4"/>
      <c r="B294" s="4"/>
      <c r="C294" s="4"/>
      <c r="D294" s="4"/>
      <c r="E294" s="4"/>
      <c r="F294" s="4"/>
      <c r="G294" s="4"/>
      <c r="L294" s="1"/>
    </row>
    <row r="295" spans="1:12">
      <c r="A295" s="4"/>
      <c r="B295" s="4"/>
      <c r="C295" s="4"/>
      <c r="D295" s="4"/>
      <c r="E295" s="4"/>
      <c r="F295" s="4"/>
      <c r="G295" s="4"/>
      <c r="L295" s="1"/>
    </row>
    <row r="296" spans="1:12">
      <c r="A296" s="4"/>
      <c r="B296" s="4"/>
      <c r="C296" s="4"/>
      <c r="D296" s="4"/>
      <c r="E296" s="4"/>
      <c r="F296" s="4"/>
      <c r="G296" s="4"/>
      <c r="L296" s="1"/>
    </row>
    <row r="297" spans="1:12">
      <c r="A297" s="4"/>
      <c r="B297" s="4"/>
      <c r="C297" s="4"/>
      <c r="D297" s="4"/>
      <c r="E297" s="4"/>
      <c r="F297" s="4"/>
      <c r="G297" s="4"/>
      <c r="L297" s="1"/>
    </row>
    <row r="298" spans="1:12">
      <c r="A298" s="4"/>
      <c r="B298" s="4"/>
      <c r="C298" s="4"/>
      <c r="D298" s="4"/>
      <c r="E298" s="4"/>
      <c r="F298" s="4"/>
      <c r="G298" s="4"/>
      <c r="L298" s="1"/>
    </row>
    <row r="299" spans="1:12">
      <c r="A299" s="4"/>
      <c r="B299" s="4"/>
      <c r="C299" s="4"/>
      <c r="D299" s="4"/>
      <c r="E299" s="4"/>
      <c r="F299" s="4"/>
      <c r="G299" s="4"/>
      <c r="L299" s="1"/>
    </row>
    <row r="300" spans="1:12">
      <c r="A300" s="4"/>
      <c r="B300" s="4"/>
      <c r="C300" s="4"/>
      <c r="D300" s="4"/>
      <c r="E300" s="4"/>
      <c r="F300" s="4"/>
      <c r="G300" s="4"/>
      <c r="L300" s="1"/>
    </row>
    <row r="301" spans="1:12">
      <c r="A301" s="4"/>
      <c r="B301" s="4"/>
      <c r="C301" s="4"/>
      <c r="D301" s="4"/>
      <c r="E301" s="4"/>
      <c r="F301" s="4"/>
      <c r="G301" s="4"/>
      <c r="L301" s="1"/>
    </row>
    <row r="302" spans="1:12">
      <c r="A302" s="4"/>
      <c r="B302" s="4"/>
      <c r="C302" s="4"/>
      <c r="D302" s="4"/>
      <c r="E302" s="4"/>
      <c r="F302" s="4"/>
      <c r="G302" s="4"/>
      <c r="L302" s="1"/>
    </row>
    <row r="303" spans="1:12">
      <c r="A303" s="4"/>
      <c r="B303" s="4"/>
      <c r="C303" s="4"/>
      <c r="D303" s="4"/>
      <c r="E303" s="4"/>
      <c r="F303" s="4"/>
      <c r="G303" s="4"/>
      <c r="L303" s="1"/>
    </row>
    <row r="304" spans="1:12">
      <c r="A304" s="4"/>
      <c r="B304" s="4"/>
      <c r="C304" s="4"/>
      <c r="D304" s="4"/>
      <c r="E304" s="4"/>
      <c r="F304" s="4"/>
      <c r="G304" s="4"/>
      <c r="L304" s="1"/>
    </row>
    <row r="305" spans="1:12">
      <c r="A305" s="4"/>
      <c r="B305" s="4"/>
      <c r="C305" s="4"/>
      <c r="D305" s="4"/>
      <c r="E305" s="4"/>
      <c r="F305" s="4"/>
      <c r="G305" s="4"/>
      <c r="L305" s="1"/>
    </row>
    <row r="306" spans="1:12">
      <c r="A306" s="4"/>
      <c r="B306" s="4"/>
      <c r="C306" s="4"/>
      <c r="D306" s="4"/>
      <c r="E306" s="4"/>
      <c r="F306" s="4"/>
      <c r="G306" s="4"/>
      <c r="L306" s="1"/>
    </row>
    <row r="307" spans="1:12">
      <c r="A307" s="4"/>
      <c r="B307" s="4"/>
      <c r="C307" s="4"/>
      <c r="D307" s="4"/>
      <c r="E307" s="4"/>
      <c r="F307" s="4"/>
      <c r="G307" s="4"/>
      <c r="L307" s="1"/>
    </row>
    <row r="308" spans="1:12">
      <c r="A308" s="4"/>
      <c r="B308" s="4"/>
      <c r="C308" s="4"/>
      <c r="D308" s="4"/>
      <c r="E308" s="4"/>
      <c r="F308" s="4"/>
      <c r="G308" s="4"/>
      <c r="L308" s="1"/>
    </row>
    <row r="309" spans="1:12">
      <c r="A309" s="4"/>
      <c r="B309" s="4"/>
      <c r="C309" s="4"/>
      <c r="D309" s="4"/>
      <c r="E309" s="4"/>
      <c r="F309" s="4"/>
      <c r="G309" s="4"/>
      <c r="L309" s="1"/>
    </row>
    <row r="310" spans="1:12">
      <c r="A310" s="4"/>
      <c r="B310" s="4"/>
      <c r="C310" s="4"/>
      <c r="D310" s="4"/>
      <c r="E310" s="4"/>
      <c r="F310" s="4"/>
      <c r="G310" s="4"/>
      <c r="L310" s="1"/>
    </row>
    <row r="311" spans="1:12">
      <c r="A311" s="4"/>
      <c r="B311" s="4"/>
      <c r="C311" s="4"/>
      <c r="D311" s="4"/>
      <c r="E311" s="4"/>
      <c r="F311" s="4"/>
      <c r="G311" s="4"/>
      <c r="L311" s="1"/>
    </row>
    <row r="312" spans="1:12">
      <c r="A312" s="4"/>
      <c r="B312" s="4"/>
      <c r="C312" s="4"/>
      <c r="D312" s="4"/>
      <c r="E312" s="4"/>
      <c r="F312" s="4"/>
      <c r="G312" s="4"/>
      <c r="L312" s="1"/>
    </row>
    <row r="313" spans="1:12">
      <c r="A313" s="4"/>
      <c r="B313" s="4"/>
      <c r="C313" s="4"/>
      <c r="D313" s="4"/>
      <c r="E313" s="4"/>
      <c r="F313" s="4"/>
      <c r="G313" s="4"/>
      <c r="L313" s="1"/>
    </row>
    <row r="314" spans="1:12">
      <c r="A314" s="4"/>
      <c r="B314" s="4"/>
      <c r="C314" s="4"/>
      <c r="D314" s="4"/>
      <c r="E314" s="4"/>
      <c r="F314" s="4"/>
      <c r="G314" s="4"/>
      <c r="L314" s="1"/>
    </row>
    <row r="315" spans="1:12">
      <c r="A315" s="4"/>
      <c r="B315" s="4"/>
      <c r="C315" s="4"/>
      <c r="D315" s="4"/>
      <c r="E315" s="4"/>
      <c r="F315" s="4"/>
      <c r="G315" s="4"/>
      <c r="L315" s="1"/>
    </row>
    <row r="316" spans="1:12">
      <c r="A316" s="4"/>
      <c r="B316" s="4"/>
      <c r="C316" s="4"/>
      <c r="D316" s="4"/>
      <c r="E316" s="4"/>
      <c r="F316" s="4"/>
      <c r="G316" s="4"/>
      <c r="L316" s="1"/>
    </row>
    <row r="317" spans="1:12">
      <c r="A317" s="4"/>
      <c r="B317" s="4"/>
      <c r="C317" s="4"/>
      <c r="D317" s="4"/>
      <c r="E317" s="4"/>
      <c r="F317" s="4"/>
      <c r="G317" s="4"/>
      <c r="L317" s="1"/>
    </row>
    <row r="318" spans="1:12">
      <c r="A318" s="4"/>
      <c r="B318" s="4"/>
      <c r="C318" s="4"/>
      <c r="D318" s="4"/>
      <c r="E318" s="4"/>
      <c r="F318" s="4"/>
      <c r="G318" s="4"/>
      <c r="L318" s="1"/>
    </row>
    <row r="319" spans="1:12">
      <c r="A319" s="4"/>
      <c r="B319" s="4"/>
      <c r="C319" s="4"/>
      <c r="D319" s="4"/>
      <c r="E319" s="4"/>
      <c r="F319" s="4"/>
      <c r="G319" s="4"/>
      <c r="L319" s="1"/>
    </row>
    <row r="320" spans="1:12">
      <c r="A320" s="4"/>
      <c r="B320" s="4"/>
      <c r="C320" s="4"/>
      <c r="D320" s="4"/>
      <c r="E320" s="4"/>
      <c r="F320" s="4"/>
      <c r="G320" s="4"/>
      <c r="L320" s="1"/>
    </row>
    <row r="321" spans="1:12">
      <c r="A321" s="4"/>
      <c r="B321" s="4"/>
      <c r="C321" s="4"/>
      <c r="D321" s="4"/>
      <c r="E321" s="4"/>
      <c r="F321" s="4"/>
      <c r="G321" s="4"/>
      <c r="L321" s="1"/>
    </row>
    <row r="322" spans="1:12">
      <c r="A322" s="4"/>
      <c r="B322" s="4"/>
      <c r="C322" s="4"/>
      <c r="D322" s="4"/>
      <c r="E322" s="4"/>
      <c r="F322" s="4"/>
      <c r="G322" s="4"/>
      <c r="L322" s="1"/>
    </row>
    <row r="323" spans="1:12">
      <c r="A323" s="4"/>
      <c r="B323" s="4"/>
      <c r="C323" s="4"/>
      <c r="D323" s="4"/>
      <c r="E323" s="4"/>
      <c r="F323" s="4"/>
      <c r="G323" s="4"/>
      <c r="L323" s="1"/>
    </row>
    <row r="324" spans="1:12">
      <c r="A324" s="4"/>
      <c r="B324" s="4"/>
      <c r="C324" s="4"/>
      <c r="D324" s="4"/>
      <c r="E324" s="4"/>
      <c r="F324" s="4"/>
      <c r="G324" s="4"/>
      <c r="L324" s="1"/>
    </row>
    <row r="325" spans="1:12">
      <c r="A325" s="4"/>
      <c r="B325" s="4"/>
      <c r="C325" s="4"/>
      <c r="D325" s="4"/>
      <c r="E325" s="4"/>
      <c r="F325" s="4"/>
      <c r="G325" s="4"/>
      <c r="L325" s="1"/>
    </row>
    <row r="326" spans="1:12">
      <c r="A326" s="4"/>
      <c r="B326" s="4"/>
      <c r="C326" s="4"/>
      <c r="D326" s="4"/>
      <c r="E326" s="4"/>
      <c r="F326" s="4"/>
      <c r="G326" s="4"/>
      <c r="L326" s="1"/>
    </row>
    <row r="327" spans="1:12">
      <c r="A327" s="4"/>
      <c r="B327" s="4"/>
      <c r="C327" s="4"/>
      <c r="D327" s="4"/>
      <c r="E327" s="4"/>
      <c r="F327" s="4"/>
      <c r="G327" s="4"/>
      <c r="L327" s="1"/>
    </row>
    <row r="328" spans="1:12">
      <c r="A328" s="4"/>
      <c r="B328" s="4"/>
      <c r="C328" s="4"/>
      <c r="D328" s="4"/>
      <c r="E328" s="4"/>
      <c r="F328" s="4"/>
      <c r="G328" s="4"/>
      <c r="L328" s="1"/>
    </row>
    <row r="329" spans="1:12">
      <c r="A329" s="4"/>
      <c r="B329" s="4"/>
      <c r="C329" s="4"/>
      <c r="D329" s="4"/>
      <c r="E329" s="4"/>
      <c r="F329" s="4"/>
      <c r="G329" s="4"/>
      <c r="L329" s="1"/>
    </row>
    <row r="330" spans="1:12">
      <c r="A330" s="4"/>
      <c r="B330" s="4"/>
      <c r="C330" s="4"/>
      <c r="D330" s="4"/>
      <c r="E330" s="4"/>
      <c r="F330" s="4"/>
      <c r="G330" s="4"/>
      <c r="L330" s="1"/>
    </row>
    <row r="331" spans="1:12">
      <c r="A331" s="4"/>
      <c r="B331" s="4"/>
      <c r="C331" s="4"/>
      <c r="D331" s="4"/>
      <c r="E331" s="4"/>
      <c r="F331" s="4"/>
      <c r="G331" s="4"/>
      <c r="L331" s="1"/>
    </row>
    <row r="332" spans="1:12">
      <c r="A332" s="4"/>
      <c r="B332" s="4"/>
      <c r="C332" s="4"/>
      <c r="D332" s="4"/>
      <c r="E332" s="4"/>
      <c r="F332" s="4"/>
      <c r="G332" s="4"/>
      <c r="L332" s="1"/>
    </row>
    <row r="333" spans="1:12">
      <c r="A333" s="4"/>
      <c r="B333" s="4"/>
      <c r="C333" s="4"/>
      <c r="D333" s="4"/>
      <c r="E333" s="4"/>
      <c r="F333" s="4"/>
      <c r="G333" s="4"/>
      <c r="L333" s="1"/>
    </row>
    <row r="334" spans="1:12">
      <c r="A334" s="4"/>
      <c r="B334" s="4"/>
      <c r="C334" s="4"/>
      <c r="D334" s="4"/>
      <c r="E334" s="4"/>
      <c r="F334" s="4"/>
      <c r="G334" s="4"/>
      <c r="L334" s="1"/>
    </row>
    <row r="335" spans="1:12">
      <c r="A335" s="4"/>
      <c r="B335" s="4"/>
      <c r="C335" s="4"/>
      <c r="D335" s="4"/>
      <c r="E335" s="4"/>
      <c r="F335" s="4"/>
      <c r="G335" s="4"/>
      <c r="L335" s="1"/>
    </row>
    <row r="336" spans="1:12">
      <c r="A336" s="4"/>
      <c r="B336" s="4"/>
      <c r="C336" s="4"/>
      <c r="D336" s="4"/>
      <c r="E336" s="4"/>
      <c r="F336" s="4"/>
      <c r="G336" s="4"/>
      <c r="L336" s="1"/>
    </row>
    <row r="337" spans="1:12">
      <c r="A337" s="4"/>
      <c r="B337" s="4"/>
      <c r="C337" s="4"/>
      <c r="D337" s="4"/>
      <c r="E337" s="4"/>
      <c r="F337" s="4"/>
      <c r="G337" s="4"/>
      <c r="L337" s="1"/>
    </row>
    <row r="338" spans="1:12">
      <c r="A338" s="4"/>
      <c r="B338" s="4"/>
      <c r="C338" s="4"/>
      <c r="D338" s="4"/>
      <c r="E338" s="4"/>
      <c r="F338" s="4"/>
      <c r="G338" s="4"/>
      <c r="L338" s="1"/>
    </row>
    <row r="339" spans="1:12">
      <c r="A339" s="4"/>
      <c r="B339" s="4"/>
      <c r="C339" s="4"/>
      <c r="D339" s="4"/>
      <c r="E339" s="4"/>
      <c r="F339" s="4"/>
      <c r="G339" s="4"/>
      <c r="L339" s="1"/>
    </row>
    <row r="340" spans="1:12">
      <c r="A340" s="4"/>
      <c r="B340" s="4"/>
      <c r="C340" s="4"/>
      <c r="D340" s="4"/>
      <c r="E340" s="4"/>
      <c r="F340" s="4"/>
      <c r="G340" s="4"/>
      <c r="L340" s="1"/>
    </row>
    <row r="341" spans="1:12">
      <c r="A341" s="4"/>
      <c r="B341" s="4"/>
      <c r="C341" s="4"/>
      <c r="D341" s="4"/>
      <c r="E341" s="4"/>
      <c r="F341" s="4"/>
      <c r="G341" s="4"/>
      <c r="L341" s="1"/>
    </row>
    <row r="342" spans="1:12">
      <c r="A342" s="4"/>
      <c r="B342" s="4"/>
      <c r="C342" s="4"/>
      <c r="D342" s="4"/>
      <c r="E342" s="4"/>
      <c r="F342" s="4"/>
      <c r="G342" s="4"/>
      <c r="L342" s="1"/>
    </row>
    <row r="343" spans="1:12">
      <c r="A343" s="4"/>
      <c r="B343" s="4"/>
      <c r="C343" s="4"/>
      <c r="D343" s="4"/>
      <c r="E343" s="4"/>
      <c r="F343" s="4"/>
      <c r="G343" s="4"/>
      <c r="L343" s="1"/>
    </row>
    <row r="344" spans="1:12">
      <c r="A344" s="4"/>
      <c r="B344" s="4"/>
      <c r="C344" s="4"/>
      <c r="D344" s="4"/>
      <c r="E344" s="4"/>
      <c r="F344" s="4"/>
      <c r="G344" s="4"/>
      <c r="L344" s="1"/>
    </row>
    <row r="345" spans="1:12">
      <c r="A345" s="4"/>
      <c r="B345" s="4"/>
      <c r="C345" s="4"/>
      <c r="D345" s="4"/>
      <c r="E345" s="4"/>
      <c r="F345" s="4"/>
      <c r="G345" s="4"/>
      <c r="L345" s="1"/>
    </row>
    <row r="346" spans="1:12">
      <c r="A346" s="4"/>
      <c r="B346" s="4"/>
      <c r="C346" s="4"/>
      <c r="D346" s="4"/>
      <c r="E346" s="4"/>
      <c r="F346" s="4"/>
      <c r="G346" s="4"/>
      <c r="L346" s="1"/>
    </row>
    <row r="347" spans="1:12">
      <c r="A347" s="4"/>
      <c r="B347" s="4"/>
      <c r="C347" s="4"/>
      <c r="D347" s="4"/>
      <c r="E347" s="4"/>
      <c r="F347" s="4"/>
      <c r="G347" s="4"/>
      <c r="L347" s="1"/>
    </row>
    <row r="348" spans="1:12">
      <c r="A348" s="4"/>
      <c r="B348" s="4"/>
      <c r="C348" s="4"/>
      <c r="D348" s="4"/>
      <c r="E348" s="4"/>
      <c r="F348" s="4"/>
      <c r="G348" s="4"/>
      <c r="L348" s="1"/>
    </row>
    <row r="349" spans="1:12">
      <c r="A349" s="4"/>
      <c r="B349" s="4"/>
      <c r="C349" s="4"/>
      <c r="D349" s="4"/>
      <c r="E349" s="4"/>
      <c r="F349" s="4"/>
      <c r="G349" s="4"/>
      <c r="L349" s="1"/>
    </row>
    <row r="350" spans="1:12">
      <c r="A350" s="4"/>
      <c r="B350" s="4"/>
      <c r="C350" s="4"/>
      <c r="D350" s="4"/>
      <c r="E350" s="4"/>
      <c r="F350" s="4"/>
      <c r="G350" s="4"/>
      <c r="L350" s="1"/>
    </row>
    <row r="351" spans="1:12">
      <c r="A351" s="4"/>
      <c r="B351" s="4"/>
      <c r="C351" s="4"/>
      <c r="D351" s="4"/>
      <c r="E351" s="4"/>
      <c r="F351" s="4"/>
      <c r="G351" s="4"/>
      <c r="L351" s="1"/>
    </row>
    <row r="352" spans="1:12">
      <c r="A352" s="4"/>
      <c r="B352" s="4"/>
      <c r="C352" s="4"/>
      <c r="D352" s="4"/>
      <c r="E352" s="4"/>
      <c r="F352" s="4"/>
      <c r="G352" s="4"/>
      <c r="L352" s="1"/>
    </row>
    <row r="353" spans="1:12">
      <c r="A353" s="4"/>
      <c r="B353" s="4"/>
      <c r="C353" s="4"/>
      <c r="D353" s="4"/>
      <c r="E353" s="4"/>
      <c r="F353" s="4"/>
      <c r="G353" s="4"/>
      <c r="L353" s="1"/>
    </row>
    <row r="354" spans="1:12">
      <c r="A354" s="4"/>
      <c r="B354" s="4"/>
      <c r="C354" s="4"/>
      <c r="D354" s="4"/>
      <c r="E354" s="4"/>
      <c r="F354" s="4"/>
      <c r="G354" s="4"/>
      <c r="L354" s="1"/>
    </row>
    <row r="355" spans="1:12">
      <c r="A355" s="4"/>
      <c r="B355" s="4"/>
      <c r="C355" s="4"/>
      <c r="D355" s="4"/>
      <c r="E355" s="4"/>
      <c r="F355" s="4"/>
      <c r="G355" s="4"/>
      <c r="L355" s="1"/>
    </row>
    <row r="356" spans="1:12">
      <c r="A356" s="4"/>
      <c r="B356" s="4"/>
      <c r="C356" s="4"/>
      <c r="D356" s="4"/>
      <c r="E356" s="4"/>
      <c r="F356" s="4"/>
      <c r="G356" s="4"/>
      <c r="L356" s="1"/>
    </row>
    <row r="357" spans="1:12">
      <c r="A357" s="4"/>
      <c r="B357" s="4"/>
      <c r="C357" s="4"/>
      <c r="D357" s="4"/>
      <c r="E357" s="4"/>
      <c r="F357" s="4"/>
      <c r="G357" s="4"/>
      <c r="L357" s="1"/>
    </row>
    <row r="358" spans="1:12">
      <c r="A358" s="4"/>
      <c r="B358" s="4"/>
      <c r="C358" s="4"/>
      <c r="D358" s="4"/>
      <c r="E358" s="4"/>
      <c r="F358" s="4"/>
      <c r="G358" s="4"/>
      <c r="L358" s="1"/>
    </row>
    <row r="359" spans="1:12">
      <c r="A359" s="4"/>
      <c r="B359" s="4"/>
      <c r="C359" s="4"/>
      <c r="D359" s="4"/>
      <c r="E359" s="4"/>
      <c r="F359" s="4"/>
      <c r="G359" s="4"/>
      <c r="L359" s="1"/>
    </row>
    <row r="360" spans="1:12">
      <c r="A360" s="4"/>
      <c r="B360" s="4"/>
      <c r="C360" s="4"/>
      <c r="D360" s="4"/>
      <c r="E360" s="4"/>
      <c r="F360" s="4"/>
      <c r="G360" s="4"/>
      <c r="L360" s="1"/>
    </row>
    <row r="361" spans="1:12">
      <c r="A361" s="4"/>
      <c r="B361" s="4"/>
      <c r="C361" s="4"/>
      <c r="D361" s="4"/>
      <c r="E361" s="4"/>
      <c r="F361" s="4"/>
      <c r="G361" s="4"/>
      <c r="L361" s="1"/>
    </row>
    <row r="362" spans="1:12">
      <c r="A362" s="4"/>
      <c r="B362" s="4"/>
      <c r="C362" s="4"/>
      <c r="D362" s="4"/>
      <c r="E362" s="4"/>
      <c r="F362" s="4"/>
      <c r="G362" s="4"/>
      <c r="L362" s="1"/>
    </row>
    <row r="363" spans="1:12">
      <c r="A363" s="4"/>
      <c r="B363" s="4"/>
      <c r="C363" s="4"/>
      <c r="D363" s="4"/>
      <c r="E363" s="4"/>
      <c r="F363" s="4"/>
      <c r="G363" s="4"/>
      <c r="L363" s="1"/>
    </row>
    <row r="364" spans="1:12">
      <c r="A364" s="4"/>
      <c r="B364" s="4"/>
      <c r="C364" s="4"/>
      <c r="D364" s="4"/>
      <c r="E364" s="4"/>
      <c r="F364" s="4"/>
      <c r="G364" s="4"/>
      <c r="L364" s="1"/>
    </row>
    <row r="365" spans="1:12">
      <c r="A365" s="4"/>
      <c r="B365" s="4"/>
      <c r="C365" s="4"/>
      <c r="D365" s="4"/>
      <c r="E365" s="4"/>
      <c r="F365" s="4"/>
      <c r="G365" s="4"/>
      <c r="L365" s="1"/>
    </row>
    <row r="366" spans="1:12">
      <c r="A366" s="4"/>
      <c r="B366" s="4"/>
      <c r="C366" s="4"/>
      <c r="D366" s="4"/>
      <c r="E366" s="4"/>
      <c r="F366" s="4"/>
      <c r="G366" s="4"/>
      <c r="L366" s="1"/>
    </row>
    <row r="367" spans="1:12">
      <c r="A367" s="4"/>
      <c r="B367" s="4"/>
      <c r="C367" s="4"/>
      <c r="D367" s="4"/>
      <c r="E367" s="4"/>
      <c r="F367" s="4"/>
      <c r="G367" s="4"/>
      <c r="L367" s="1"/>
    </row>
    <row r="368" spans="1:12">
      <c r="A368" s="4"/>
      <c r="B368" s="4"/>
      <c r="C368" s="4"/>
      <c r="D368" s="4"/>
      <c r="E368" s="4"/>
      <c r="F368" s="4"/>
      <c r="G368" s="4"/>
      <c r="L368" s="1"/>
    </row>
    <row r="369" spans="1:12">
      <c r="A369" s="4"/>
      <c r="B369" s="4"/>
      <c r="C369" s="4"/>
      <c r="D369" s="4"/>
      <c r="E369" s="4"/>
      <c r="F369" s="4"/>
      <c r="G369" s="4"/>
      <c r="L369" s="1"/>
    </row>
    <row r="370" spans="1:12">
      <c r="A370" s="4"/>
      <c r="B370" s="4"/>
      <c r="C370" s="4"/>
      <c r="D370" s="4"/>
      <c r="E370" s="4"/>
      <c r="F370" s="4"/>
      <c r="G370" s="4"/>
      <c r="L370" s="1"/>
    </row>
    <row r="371" spans="1:12">
      <c r="A371" s="4"/>
      <c r="B371" s="4"/>
      <c r="C371" s="4"/>
      <c r="D371" s="4"/>
      <c r="E371" s="4"/>
      <c r="F371" s="4"/>
      <c r="G371" s="4"/>
      <c r="L371" s="1"/>
    </row>
    <row r="372" spans="1:12">
      <c r="A372" s="4"/>
      <c r="B372" s="4"/>
      <c r="C372" s="4"/>
      <c r="D372" s="4"/>
      <c r="E372" s="4"/>
      <c r="F372" s="4"/>
      <c r="G372" s="4"/>
      <c r="L372" s="1"/>
    </row>
    <row r="373" spans="1:12">
      <c r="A373" s="4"/>
      <c r="B373" s="4"/>
      <c r="C373" s="4"/>
      <c r="D373" s="4"/>
      <c r="E373" s="4"/>
      <c r="F373" s="4"/>
      <c r="G373" s="4"/>
      <c r="L373" s="1"/>
    </row>
    <row r="374" spans="1:12">
      <c r="A374" s="4"/>
      <c r="B374" s="4"/>
      <c r="C374" s="4"/>
      <c r="D374" s="4"/>
      <c r="E374" s="4"/>
      <c r="F374" s="4"/>
      <c r="G374" s="4"/>
      <c r="L374" s="1"/>
    </row>
    <row r="375" spans="1:12">
      <c r="A375" s="4"/>
      <c r="B375" s="4"/>
      <c r="C375" s="4"/>
      <c r="D375" s="4"/>
      <c r="E375" s="4"/>
      <c r="F375" s="4"/>
      <c r="G375" s="4"/>
      <c r="L375" s="1"/>
    </row>
    <row r="376" spans="1:12">
      <c r="A376" s="4"/>
      <c r="B376" s="4"/>
      <c r="C376" s="4"/>
      <c r="D376" s="4"/>
      <c r="E376" s="4"/>
      <c r="F376" s="4"/>
      <c r="G376" s="4"/>
      <c r="L376" s="1"/>
    </row>
    <row r="377" spans="1:12">
      <c r="A377" s="4"/>
      <c r="B377" s="4"/>
      <c r="C377" s="4"/>
      <c r="D377" s="4"/>
      <c r="E377" s="4"/>
      <c r="F377" s="4"/>
      <c r="G377" s="4"/>
      <c r="L377" s="1"/>
    </row>
    <row r="378" spans="1:12">
      <c r="A378" s="4"/>
      <c r="B378" s="4"/>
      <c r="C378" s="4"/>
      <c r="D378" s="4"/>
      <c r="E378" s="4"/>
      <c r="F378" s="4"/>
      <c r="G378" s="4"/>
      <c r="L378" s="1"/>
    </row>
    <row r="379" spans="1:12">
      <c r="A379" s="4"/>
      <c r="B379" s="4"/>
      <c r="C379" s="4"/>
      <c r="D379" s="4"/>
      <c r="E379" s="4"/>
      <c r="F379" s="4"/>
      <c r="G379" s="4"/>
      <c r="L379" s="1"/>
    </row>
    <row r="380" spans="1:12">
      <c r="A380" s="4"/>
      <c r="B380" s="4"/>
      <c r="C380" s="4"/>
      <c r="D380" s="4"/>
      <c r="E380" s="4"/>
      <c r="F380" s="4"/>
      <c r="G380" s="4"/>
      <c r="L380" s="1"/>
    </row>
    <row r="381" spans="1:12">
      <c r="A381" s="4"/>
      <c r="B381" s="4"/>
      <c r="C381" s="4"/>
      <c r="D381" s="4"/>
      <c r="E381" s="4"/>
      <c r="F381" s="4"/>
      <c r="G381" s="4"/>
      <c r="L381" s="1"/>
    </row>
    <row r="382" spans="1:12">
      <c r="A382" s="4"/>
      <c r="B382" s="4"/>
      <c r="C382" s="4"/>
      <c r="D382" s="4"/>
      <c r="E382" s="4"/>
      <c r="F382" s="4"/>
      <c r="G382" s="4"/>
      <c r="L382" s="1"/>
    </row>
    <row r="383" spans="1:12">
      <c r="A383" s="4"/>
      <c r="B383" s="4"/>
      <c r="C383" s="4"/>
      <c r="D383" s="4"/>
      <c r="E383" s="4"/>
      <c r="F383" s="4"/>
      <c r="G383" s="4"/>
      <c r="L383" s="1"/>
    </row>
    <row r="384" spans="1:12">
      <c r="A384" s="4"/>
      <c r="B384" s="4"/>
      <c r="C384" s="4"/>
      <c r="D384" s="4"/>
      <c r="E384" s="4"/>
      <c r="F384" s="4"/>
      <c r="G384" s="4"/>
      <c r="L384" s="1"/>
    </row>
    <row r="385" spans="1:12">
      <c r="A385" s="4"/>
      <c r="B385" s="4"/>
      <c r="C385" s="4"/>
      <c r="D385" s="4"/>
      <c r="E385" s="4"/>
      <c r="F385" s="4"/>
      <c r="G385" s="4"/>
      <c r="L385" s="1"/>
    </row>
    <row r="386" spans="1:12">
      <c r="A386" s="4"/>
      <c r="B386" s="4"/>
      <c r="C386" s="4"/>
      <c r="D386" s="4"/>
      <c r="E386" s="4"/>
      <c r="F386" s="4"/>
      <c r="G386" s="4"/>
      <c r="L386" s="1"/>
    </row>
    <row r="387" spans="1:12">
      <c r="A387" s="4"/>
      <c r="B387" s="4"/>
      <c r="C387" s="4"/>
      <c r="D387" s="4"/>
      <c r="E387" s="4"/>
      <c r="F387" s="4"/>
      <c r="G387" s="4"/>
      <c r="L387" s="1"/>
    </row>
    <row r="388" spans="1:12">
      <c r="A388" s="4"/>
      <c r="B388" s="4"/>
      <c r="C388" s="4"/>
      <c r="D388" s="4"/>
      <c r="E388" s="4"/>
      <c r="F388" s="4"/>
      <c r="G388" s="4"/>
      <c r="L388" s="1"/>
    </row>
    <row r="389" spans="1:12">
      <c r="A389" s="4"/>
      <c r="B389" s="4"/>
      <c r="C389" s="4"/>
      <c r="D389" s="4"/>
      <c r="E389" s="4"/>
      <c r="F389" s="4"/>
      <c r="G389" s="4"/>
      <c r="L389" s="1"/>
    </row>
    <row r="390" spans="1:12">
      <c r="A390" s="4"/>
      <c r="B390" s="4"/>
      <c r="C390" s="4"/>
      <c r="D390" s="4"/>
      <c r="E390" s="4"/>
      <c r="F390" s="4"/>
      <c r="G390" s="4"/>
      <c r="L390" s="1"/>
    </row>
    <row r="391" spans="1:12">
      <c r="A391" s="4"/>
      <c r="B391" s="4"/>
      <c r="C391" s="4"/>
      <c r="D391" s="4"/>
      <c r="E391" s="4"/>
      <c r="F391" s="4"/>
      <c r="G391" s="4"/>
      <c r="L391" s="1"/>
    </row>
    <row r="392" spans="1:12">
      <c r="A392" s="4"/>
      <c r="B392" s="4"/>
      <c r="C392" s="4"/>
      <c r="D392" s="4"/>
      <c r="E392" s="4"/>
      <c r="F392" s="4"/>
      <c r="G392" s="4"/>
      <c r="L392" s="1"/>
    </row>
    <row r="393" spans="1:12">
      <c r="A393" s="4"/>
      <c r="B393" s="4"/>
      <c r="C393" s="4"/>
      <c r="D393" s="4"/>
      <c r="E393" s="4"/>
      <c r="F393" s="4"/>
      <c r="G393" s="4"/>
      <c r="L393" s="1"/>
    </row>
    <row r="394" spans="1:12">
      <c r="A394" s="4"/>
      <c r="B394" s="4"/>
      <c r="C394" s="4"/>
      <c r="D394" s="4"/>
      <c r="E394" s="4"/>
      <c r="F394" s="4"/>
      <c r="G394" s="4"/>
      <c r="L394" s="1"/>
    </row>
    <row r="395" spans="1:12">
      <c r="A395" s="4"/>
      <c r="B395" s="4"/>
      <c r="C395" s="4"/>
      <c r="D395" s="4"/>
      <c r="E395" s="4"/>
      <c r="F395" s="4"/>
      <c r="G395" s="4"/>
      <c r="L395" s="1"/>
    </row>
    <row r="396" spans="1:12">
      <c r="A396" s="4"/>
      <c r="B396" s="4"/>
      <c r="C396" s="4"/>
      <c r="D396" s="4"/>
      <c r="E396" s="4"/>
      <c r="F396" s="4"/>
      <c r="G396" s="4"/>
      <c r="L396" s="1"/>
    </row>
    <row r="397" spans="1:12">
      <c r="A397" s="4"/>
      <c r="B397" s="4"/>
      <c r="C397" s="4"/>
      <c r="D397" s="4"/>
      <c r="E397" s="4"/>
      <c r="F397" s="4"/>
      <c r="G397" s="4"/>
      <c r="L397" s="1"/>
    </row>
    <row r="398" spans="1:12">
      <c r="A398" s="4"/>
      <c r="B398" s="4"/>
      <c r="C398" s="4"/>
      <c r="D398" s="4"/>
      <c r="E398" s="4"/>
      <c r="F398" s="4"/>
      <c r="G398" s="4"/>
      <c r="L398" s="1"/>
    </row>
    <row r="399" spans="1:12">
      <c r="A399" s="4"/>
      <c r="B399" s="4"/>
      <c r="C399" s="4"/>
      <c r="D399" s="4"/>
      <c r="E399" s="4"/>
      <c r="F399" s="4"/>
      <c r="G399" s="4"/>
      <c r="L399" s="1"/>
    </row>
    <row r="400" spans="1:12">
      <c r="A400" s="4"/>
      <c r="B400" s="4"/>
      <c r="C400" s="4"/>
      <c r="D400" s="4"/>
      <c r="E400" s="4"/>
      <c r="F400" s="4"/>
      <c r="G400" s="4"/>
      <c r="L400" s="1"/>
    </row>
    <row r="401" spans="1:12">
      <c r="A401" s="4"/>
      <c r="B401" s="4"/>
      <c r="C401" s="4"/>
      <c r="D401" s="4"/>
      <c r="E401" s="4"/>
      <c r="F401" s="4"/>
      <c r="G401" s="4"/>
      <c r="L401" s="1"/>
    </row>
    <row r="402" spans="1:12">
      <c r="A402" s="4"/>
      <c r="B402" s="4"/>
      <c r="C402" s="4"/>
      <c r="D402" s="4"/>
      <c r="E402" s="4"/>
      <c r="F402" s="4"/>
      <c r="G402" s="4"/>
      <c r="L402" s="1"/>
    </row>
    <row r="403" spans="1:12">
      <c r="A403" s="4"/>
      <c r="B403" s="4"/>
      <c r="C403" s="4"/>
      <c r="D403" s="4"/>
      <c r="E403" s="4"/>
      <c r="F403" s="4"/>
      <c r="G403" s="4"/>
      <c r="L403" s="1"/>
    </row>
    <row r="404" spans="1:12">
      <c r="A404" s="4"/>
      <c r="B404" s="4"/>
      <c r="C404" s="4"/>
      <c r="D404" s="4"/>
      <c r="E404" s="4"/>
      <c r="F404" s="4"/>
      <c r="G404" s="4"/>
      <c r="L404" s="1"/>
    </row>
    <row r="405" spans="1:12">
      <c r="A405" s="4"/>
      <c r="B405" s="4"/>
      <c r="C405" s="4"/>
      <c r="D405" s="4"/>
      <c r="E405" s="4"/>
      <c r="F405" s="4"/>
      <c r="G405" s="4"/>
      <c r="L405" s="1"/>
    </row>
    <row r="406" spans="1:12">
      <c r="A406" s="4"/>
      <c r="B406" s="4"/>
      <c r="C406" s="4"/>
      <c r="D406" s="4"/>
      <c r="E406" s="4"/>
      <c r="F406" s="4"/>
      <c r="G406" s="4"/>
      <c r="L406" s="1"/>
    </row>
    <row r="407" spans="1:12">
      <c r="A407" s="4"/>
      <c r="B407" s="4"/>
      <c r="C407" s="4"/>
      <c r="D407" s="4"/>
      <c r="E407" s="4"/>
      <c r="F407" s="4"/>
      <c r="G407" s="4"/>
      <c r="L407" s="1"/>
    </row>
    <row r="408" spans="1:12">
      <c r="A408" s="4"/>
      <c r="B408" s="4"/>
      <c r="C408" s="4"/>
      <c r="D408" s="4"/>
      <c r="E408" s="4"/>
      <c r="F408" s="4"/>
      <c r="G408" s="4"/>
      <c r="L408" s="1"/>
    </row>
    <row r="409" spans="1:12">
      <c r="A409" s="4"/>
      <c r="B409" s="4"/>
      <c r="C409" s="4"/>
      <c r="D409" s="4"/>
      <c r="E409" s="4"/>
      <c r="F409" s="4"/>
      <c r="G409" s="4"/>
      <c r="L409" s="1"/>
    </row>
    <row r="410" spans="1:12">
      <c r="A410" s="4"/>
      <c r="B410" s="4"/>
      <c r="C410" s="4"/>
      <c r="D410" s="4"/>
      <c r="E410" s="4"/>
      <c r="F410" s="4"/>
      <c r="G410" s="4"/>
      <c r="L410" s="1"/>
    </row>
    <row r="411" spans="1:12">
      <c r="A411" s="4"/>
      <c r="B411" s="4"/>
      <c r="C411" s="4"/>
      <c r="D411" s="4"/>
      <c r="E411" s="4"/>
      <c r="F411" s="4"/>
      <c r="G411" s="4"/>
      <c r="L411" s="1"/>
    </row>
    <row r="412" spans="1:12">
      <c r="A412" s="4"/>
      <c r="B412" s="4"/>
      <c r="C412" s="4"/>
      <c r="D412" s="4"/>
      <c r="E412" s="4"/>
      <c r="F412" s="4"/>
      <c r="G412" s="4"/>
      <c r="L412" s="1"/>
    </row>
    <row r="413" spans="1:12">
      <c r="A413" s="4"/>
      <c r="B413" s="4"/>
      <c r="C413" s="4"/>
      <c r="D413" s="4"/>
      <c r="E413" s="4"/>
      <c r="F413" s="4"/>
      <c r="G413" s="4"/>
      <c r="L413" s="1"/>
    </row>
    <row r="414" spans="1:12">
      <c r="A414" s="4"/>
      <c r="B414" s="4"/>
      <c r="C414" s="4"/>
      <c r="D414" s="4"/>
      <c r="E414" s="4"/>
      <c r="F414" s="4"/>
      <c r="G414" s="4"/>
      <c r="L414" s="1"/>
    </row>
    <row r="415" spans="1:12">
      <c r="A415" s="4"/>
      <c r="B415" s="4"/>
      <c r="C415" s="4"/>
      <c r="D415" s="4"/>
      <c r="E415" s="4"/>
      <c r="F415" s="4"/>
      <c r="G415" s="4"/>
      <c r="L415" s="1"/>
    </row>
    <row r="416" spans="1:12">
      <c r="A416" s="4"/>
      <c r="B416" s="4"/>
      <c r="C416" s="4"/>
      <c r="D416" s="4"/>
      <c r="E416" s="4"/>
      <c r="F416" s="4"/>
      <c r="G416" s="4"/>
      <c r="L416" s="1"/>
    </row>
    <row r="417" spans="1:12">
      <c r="A417" s="4"/>
      <c r="B417" s="4"/>
      <c r="C417" s="4"/>
      <c r="D417" s="4"/>
      <c r="E417" s="4"/>
      <c r="F417" s="4"/>
      <c r="G417" s="4"/>
      <c r="L417" s="1"/>
    </row>
    <row r="418" spans="1:12">
      <c r="A418" s="4"/>
      <c r="B418" s="4"/>
      <c r="C418" s="4"/>
      <c r="D418" s="4"/>
      <c r="E418" s="4"/>
      <c r="F418" s="4"/>
      <c r="G418" s="4"/>
      <c r="L418" s="1"/>
    </row>
    <row r="419" spans="1:12">
      <c r="A419" s="4"/>
      <c r="B419" s="4"/>
      <c r="C419" s="4"/>
      <c r="D419" s="4"/>
      <c r="E419" s="4"/>
      <c r="F419" s="4"/>
      <c r="G419" s="4"/>
      <c r="L419" s="1"/>
    </row>
    <row r="420" spans="1:12">
      <c r="A420" s="4"/>
      <c r="B420" s="4"/>
      <c r="C420" s="4"/>
      <c r="D420" s="4"/>
      <c r="E420" s="4"/>
      <c r="F420" s="4"/>
      <c r="G420" s="4"/>
      <c r="L420" s="1"/>
    </row>
    <row r="421" spans="1:12">
      <c r="A421" s="4"/>
      <c r="B421" s="4"/>
      <c r="C421" s="4"/>
      <c r="D421" s="4"/>
      <c r="E421" s="4"/>
      <c r="F421" s="4"/>
      <c r="G421" s="4"/>
      <c r="L421" s="1"/>
    </row>
    <row r="422" spans="1:12">
      <c r="A422" s="4"/>
      <c r="B422" s="4"/>
      <c r="C422" s="4"/>
      <c r="D422" s="4"/>
      <c r="E422" s="4"/>
      <c r="F422" s="4"/>
      <c r="G422" s="4"/>
      <c r="L422" s="1"/>
    </row>
    <row r="423" spans="1:12">
      <c r="A423" s="4"/>
      <c r="B423" s="4"/>
      <c r="C423" s="4"/>
      <c r="D423" s="4"/>
      <c r="E423" s="4"/>
      <c r="F423" s="4"/>
      <c r="G423" s="4"/>
      <c r="L423" s="1"/>
    </row>
    <row r="424" spans="1:12">
      <c r="A424" s="4"/>
      <c r="B424" s="4"/>
      <c r="C424" s="4"/>
      <c r="D424" s="4"/>
      <c r="E424" s="4"/>
      <c r="F424" s="4"/>
      <c r="G424" s="4"/>
      <c r="L424" s="1"/>
    </row>
    <row r="425" spans="1:12">
      <c r="A425" s="4"/>
      <c r="B425" s="4"/>
      <c r="C425" s="4"/>
      <c r="D425" s="4"/>
      <c r="E425" s="4"/>
      <c r="F425" s="4"/>
      <c r="G425" s="4"/>
      <c r="L425" s="1"/>
    </row>
    <row r="426" spans="1:12">
      <c r="A426" s="4"/>
      <c r="B426" s="4"/>
      <c r="C426" s="4"/>
      <c r="D426" s="4"/>
      <c r="E426" s="4"/>
      <c r="F426" s="4"/>
      <c r="G426" s="4"/>
      <c r="L426" s="1"/>
    </row>
    <row r="427" spans="1:12">
      <c r="A427" s="4"/>
      <c r="B427" s="4"/>
      <c r="C427" s="4"/>
      <c r="D427" s="4"/>
      <c r="E427" s="4"/>
      <c r="F427" s="4"/>
      <c r="G427" s="4"/>
      <c r="L427" s="1"/>
    </row>
    <row r="428" spans="1:12">
      <c r="A428" s="4"/>
      <c r="B428" s="4"/>
      <c r="C428" s="4"/>
      <c r="D428" s="4"/>
      <c r="E428" s="4"/>
      <c r="F428" s="4"/>
      <c r="G428" s="4"/>
      <c r="L428" s="1"/>
    </row>
    <row r="429" spans="1:12">
      <c r="A429" s="4"/>
      <c r="B429" s="4"/>
      <c r="C429" s="4"/>
      <c r="D429" s="4"/>
      <c r="E429" s="4"/>
      <c r="F429" s="4"/>
      <c r="G429" s="4"/>
      <c r="L429" s="1"/>
    </row>
    <row r="430" spans="1:12">
      <c r="A430" s="4"/>
      <c r="B430" s="4"/>
      <c r="C430" s="4"/>
      <c r="D430" s="4"/>
      <c r="E430" s="4"/>
      <c r="F430" s="4"/>
      <c r="G430" s="4"/>
      <c r="L430" s="1"/>
    </row>
    <row r="431" spans="1:12">
      <c r="A431" s="4"/>
      <c r="B431" s="4"/>
      <c r="C431" s="4"/>
      <c r="D431" s="4"/>
      <c r="E431" s="4"/>
      <c r="F431" s="4"/>
      <c r="G431" s="4"/>
      <c r="L431" s="1"/>
    </row>
    <row r="432" spans="1:12">
      <c r="A432" s="4"/>
      <c r="B432" s="4"/>
      <c r="C432" s="4"/>
      <c r="D432" s="4"/>
      <c r="E432" s="4"/>
      <c r="F432" s="4"/>
      <c r="G432" s="4"/>
      <c r="L432" s="1"/>
    </row>
    <row r="433" spans="1:12">
      <c r="A433" s="4"/>
      <c r="B433" s="4"/>
      <c r="C433" s="4"/>
      <c r="D433" s="4"/>
      <c r="E433" s="4"/>
      <c r="F433" s="4"/>
      <c r="G433" s="4"/>
      <c r="L433" s="1"/>
    </row>
    <row r="434" spans="1:12">
      <c r="A434" s="4"/>
      <c r="B434" s="4"/>
      <c r="C434" s="4"/>
      <c r="D434" s="4"/>
      <c r="E434" s="4"/>
      <c r="F434" s="4"/>
      <c r="G434" s="4"/>
      <c r="L434" s="1"/>
    </row>
    <row r="435" spans="1:12">
      <c r="A435" s="4"/>
      <c r="B435" s="4"/>
      <c r="C435" s="4"/>
      <c r="D435" s="4"/>
      <c r="E435" s="4"/>
      <c r="F435" s="4"/>
      <c r="G435" s="4"/>
      <c r="L435" s="1"/>
    </row>
    <row r="436" spans="1:12">
      <c r="A436" s="4"/>
      <c r="B436" s="4"/>
      <c r="C436" s="4"/>
      <c r="D436" s="4"/>
      <c r="E436" s="4"/>
      <c r="F436" s="4"/>
      <c r="G436" s="4"/>
      <c r="L436" s="1"/>
    </row>
    <row r="437" spans="1:12">
      <c r="A437" s="4"/>
      <c r="B437" s="4"/>
      <c r="C437" s="4"/>
      <c r="D437" s="4"/>
      <c r="E437" s="4"/>
      <c r="F437" s="4"/>
      <c r="G437" s="4"/>
      <c r="L437" s="1"/>
    </row>
    <row r="438" spans="1:12">
      <c r="A438" s="4"/>
      <c r="B438" s="4"/>
      <c r="C438" s="4"/>
      <c r="D438" s="4"/>
      <c r="E438" s="4"/>
      <c r="F438" s="4"/>
      <c r="G438" s="4"/>
      <c r="L438" s="1"/>
    </row>
    <row r="439" spans="1:12">
      <c r="A439" s="4"/>
      <c r="B439" s="4"/>
      <c r="C439" s="4"/>
      <c r="D439" s="4"/>
      <c r="E439" s="4"/>
      <c r="F439" s="4"/>
      <c r="G439" s="4"/>
      <c r="L439" s="1"/>
    </row>
    <row r="440" spans="1:12">
      <c r="A440" s="4"/>
      <c r="B440" s="4"/>
      <c r="C440" s="4"/>
      <c r="D440" s="4"/>
      <c r="E440" s="4"/>
      <c r="F440" s="4"/>
      <c r="G440" s="4"/>
      <c r="L440" s="1"/>
    </row>
    <row r="441" spans="1:12">
      <c r="A441" s="4"/>
      <c r="B441" s="4"/>
      <c r="C441" s="4"/>
      <c r="D441" s="4"/>
      <c r="E441" s="4"/>
      <c r="F441" s="4"/>
      <c r="G441" s="4"/>
      <c r="L441" s="1"/>
    </row>
    <row r="442" spans="1:12">
      <c r="A442" s="4"/>
      <c r="B442" s="4"/>
      <c r="C442" s="4"/>
      <c r="D442" s="4"/>
      <c r="E442" s="4"/>
      <c r="F442" s="4"/>
      <c r="G442" s="4"/>
      <c r="L442" s="1"/>
    </row>
    <row r="443" spans="1:12">
      <c r="A443" s="4"/>
      <c r="B443" s="4"/>
      <c r="C443" s="4"/>
      <c r="D443" s="4"/>
      <c r="E443" s="4"/>
      <c r="F443" s="4"/>
      <c r="G443" s="4"/>
      <c r="L443" s="1"/>
    </row>
    <row r="444" spans="1:12">
      <c r="A444" s="4"/>
      <c r="B444" s="4"/>
      <c r="C444" s="4"/>
      <c r="D444" s="4"/>
      <c r="E444" s="4"/>
      <c r="F444" s="4"/>
      <c r="G444" s="4"/>
      <c r="L444" s="1"/>
    </row>
    <row r="445" spans="1:12">
      <c r="A445" s="4"/>
      <c r="B445" s="4"/>
      <c r="C445" s="4"/>
      <c r="D445" s="4"/>
      <c r="E445" s="4"/>
      <c r="F445" s="4"/>
      <c r="G445" s="4"/>
      <c r="L445" s="1"/>
    </row>
    <row r="446" spans="1:12">
      <c r="A446" s="4"/>
      <c r="B446" s="4"/>
      <c r="C446" s="4"/>
      <c r="D446" s="4"/>
      <c r="E446" s="4"/>
      <c r="F446" s="4"/>
      <c r="G446" s="4"/>
      <c r="L446" s="1"/>
    </row>
    <row r="447" spans="1:12">
      <c r="A447" s="4"/>
      <c r="B447" s="4"/>
      <c r="C447" s="4"/>
      <c r="D447" s="4"/>
      <c r="E447" s="4"/>
      <c r="F447" s="4"/>
      <c r="G447" s="4"/>
      <c r="L447" s="1"/>
    </row>
    <row r="448" spans="1:12">
      <c r="A448" s="4"/>
      <c r="B448" s="4"/>
      <c r="C448" s="4"/>
      <c r="D448" s="4"/>
      <c r="E448" s="4"/>
      <c r="F448" s="4"/>
      <c r="G448" s="4"/>
      <c r="L448" s="1"/>
    </row>
    <row r="449" spans="1:12">
      <c r="A449" s="4"/>
      <c r="B449" s="4"/>
      <c r="C449" s="4"/>
      <c r="D449" s="4"/>
      <c r="E449" s="4"/>
      <c r="F449" s="4"/>
      <c r="G449" s="4"/>
      <c r="L449" s="1"/>
    </row>
    <row r="450" spans="1:12">
      <c r="A450" s="4"/>
      <c r="B450" s="4"/>
      <c r="C450" s="4"/>
      <c r="D450" s="4"/>
      <c r="E450" s="4"/>
      <c r="F450" s="4"/>
      <c r="G450" s="4"/>
      <c r="L450" s="1"/>
    </row>
    <row r="451" spans="1:12">
      <c r="A451" s="4"/>
      <c r="B451" s="4"/>
      <c r="C451" s="4"/>
      <c r="D451" s="4"/>
      <c r="E451" s="4"/>
      <c r="F451" s="4"/>
      <c r="G451" s="4"/>
      <c r="L451" s="1"/>
    </row>
    <row r="452" spans="1:12">
      <c r="A452" s="4"/>
      <c r="B452" s="4"/>
      <c r="C452" s="4"/>
      <c r="D452" s="4"/>
      <c r="E452" s="4"/>
      <c r="F452" s="4"/>
      <c r="G452" s="4"/>
      <c r="L452" s="1"/>
    </row>
    <row r="453" spans="1:12">
      <c r="A453" s="4"/>
      <c r="B453" s="4"/>
      <c r="C453" s="4"/>
      <c r="D453" s="4"/>
      <c r="E453" s="4"/>
      <c r="F453" s="4"/>
      <c r="G453" s="4"/>
      <c r="L453" s="1"/>
    </row>
  </sheetData>
  <autoFilter ref="A1:N25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4"/>
  <sheetViews>
    <sheetView zoomScale="70" zoomScaleNormal="70" workbookViewId="0">
      <selection activeCell="A2" sqref="A2"/>
    </sheetView>
  </sheetViews>
  <sheetFormatPr baseColWidth="10" defaultColWidth="17.28515625" defaultRowHeight="15" customHeight="1"/>
  <cols>
    <col min="1" max="1" width="20" customWidth="1"/>
    <col min="2" max="2" width="14" customWidth="1"/>
    <col min="3" max="3" width="19.42578125" customWidth="1"/>
    <col min="4" max="4" width="21.42578125" customWidth="1"/>
    <col min="5" max="5" width="68" customWidth="1"/>
    <col min="6" max="6" width="13.28515625" customWidth="1"/>
    <col min="7" max="13" width="8.7109375" customWidth="1"/>
  </cols>
  <sheetData>
    <row r="1" spans="1:13">
      <c r="A1" s="10" t="s">
        <v>1232</v>
      </c>
      <c r="B1" s="10" t="s">
        <v>6</v>
      </c>
      <c r="C1" s="10" t="s">
        <v>7</v>
      </c>
      <c r="D1" s="10" t="s">
        <v>8</v>
      </c>
      <c r="E1" s="10" t="s">
        <v>10</v>
      </c>
      <c r="F1" s="10" t="s">
        <v>0</v>
      </c>
      <c r="G1" s="1"/>
      <c r="H1" s="1"/>
      <c r="I1" s="1"/>
      <c r="J1" s="1"/>
      <c r="K1" s="1"/>
      <c r="L1" s="1"/>
      <c r="M1" s="1"/>
    </row>
    <row r="2" spans="1:13">
      <c r="A2" s="1" t="s">
        <v>1233</v>
      </c>
      <c r="B2" s="1" t="s">
        <v>65</v>
      </c>
      <c r="C2" s="1" t="s">
        <v>1234</v>
      </c>
      <c r="D2" s="1" t="s">
        <v>611</v>
      </c>
      <c r="E2" s="1" t="s">
        <v>1235</v>
      </c>
      <c r="F2" s="1"/>
      <c r="G2" s="1"/>
      <c r="H2" s="1"/>
      <c r="I2" s="1"/>
      <c r="J2" s="1"/>
      <c r="K2" s="1"/>
      <c r="L2" s="1"/>
      <c r="M2" s="1"/>
    </row>
    <row r="3" spans="1:13">
      <c r="A3" s="1" t="s">
        <v>1236</v>
      </c>
      <c r="B3" s="1" t="s">
        <v>65</v>
      </c>
      <c r="C3" s="1" t="s">
        <v>1237</v>
      </c>
      <c r="D3" s="1" t="s">
        <v>1238</v>
      </c>
      <c r="E3" s="1" t="s">
        <v>1239</v>
      </c>
      <c r="F3" s="1"/>
      <c r="G3" s="1"/>
      <c r="H3" s="1"/>
      <c r="I3" s="1"/>
      <c r="J3" s="1"/>
      <c r="K3" s="1"/>
      <c r="L3" s="1"/>
      <c r="M3" s="1"/>
    </row>
    <row r="4" spans="1:13">
      <c r="A4" s="1" t="s">
        <v>1236</v>
      </c>
      <c r="B4" s="1" t="s">
        <v>65</v>
      </c>
      <c r="C4" s="1" t="s">
        <v>1240</v>
      </c>
      <c r="D4" s="1" t="s">
        <v>303</v>
      </c>
      <c r="E4" s="1" t="s">
        <v>1241</v>
      </c>
      <c r="F4" s="1"/>
      <c r="G4" s="1"/>
      <c r="H4" s="1"/>
      <c r="I4" s="1"/>
      <c r="J4" s="1"/>
      <c r="K4" s="1"/>
      <c r="L4" s="1"/>
      <c r="M4" s="1"/>
    </row>
    <row r="5" spans="1:13">
      <c r="A5" s="1" t="s">
        <v>1242</v>
      </c>
      <c r="B5" s="1" t="s">
        <v>65</v>
      </c>
      <c r="C5" s="1" t="s">
        <v>1243</v>
      </c>
      <c r="D5" s="1" t="s">
        <v>585</v>
      </c>
      <c r="E5" s="1" t="s">
        <v>1244</v>
      </c>
      <c r="F5" s="1"/>
      <c r="G5" s="1"/>
      <c r="H5" s="1"/>
      <c r="I5" s="1"/>
      <c r="J5" s="1"/>
      <c r="K5" s="1"/>
      <c r="L5" s="1"/>
      <c r="M5" s="1"/>
    </row>
    <row r="6" spans="1:13">
      <c r="A6" s="1" t="s">
        <v>1245</v>
      </c>
      <c r="B6" s="1" t="s">
        <v>65</v>
      </c>
      <c r="C6" s="1" t="s">
        <v>1246</v>
      </c>
      <c r="D6" s="1" t="s">
        <v>677</v>
      </c>
      <c r="E6" s="1" t="s">
        <v>1247</v>
      </c>
      <c r="F6" s="1"/>
      <c r="G6" s="1"/>
      <c r="H6" s="1"/>
      <c r="I6" s="1"/>
      <c r="J6" s="1"/>
      <c r="K6" s="1"/>
      <c r="L6" s="1"/>
      <c r="M6" s="1"/>
    </row>
    <row r="7" spans="1:13">
      <c r="A7" s="1" t="s">
        <v>1248</v>
      </c>
      <c r="B7" s="1" t="s">
        <v>65</v>
      </c>
      <c r="C7" s="1" t="s">
        <v>1246</v>
      </c>
      <c r="D7" s="1" t="s">
        <v>677</v>
      </c>
      <c r="E7" s="1" t="s">
        <v>1247</v>
      </c>
      <c r="F7" s="1"/>
      <c r="G7" s="1"/>
      <c r="H7" s="1"/>
      <c r="I7" s="1"/>
      <c r="J7" s="1"/>
      <c r="K7" s="1"/>
      <c r="L7" s="1"/>
      <c r="M7" s="1"/>
    </row>
    <row r="8" spans="1:13">
      <c r="A8" s="1" t="s">
        <v>1248</v>
      </c>
      <c r="B8" s="1" t="s">
        <v>29</v>
      </c>
      <c r="C8" s="1" t="s">
        <v>1249</v>
      </c>
      <c r="D8" s="1" t="s">
        <v>1250</v>
      </c>
      <c r="E8" s="1" t="s">
        <v>1251</v>
      </c>
      <c r="F8" s="1"/>
      <c r="G8" s="1"/>
      <c r="H8" s="1"/>
      <c r="I8" s="1"/>
      <c r="J8" s="1"/>
      <c r="K8" s="1"/>
      <c r="L8" s="1"/>
      <c r="M8" s="1"/>
    </row>
    <row r="9" spans="1:13">
      <c r="A9" s="1" t="s">
        <v>1233</v>
      </c>
      <c r="B9" s="1" t="s">
        <v>29</v>
      </c>
      <c r="C9" s="1" t="s">
        <v>1249</v>
      </c>
      <c r="D9" s="1" t="s">
        <v>1252</v>
      </c>
      <c r="E9" s="1" t="s">
        <v>1253</v>
      </c>
      <c r="F9" s="1"/>
      <c r="G9" s="1"/>
      <c r="H9" s="1"/>
      <c r="I9" s="1"/>
      <c r="J9" s="1"/>
      <c r="K9" s="1"/>
      <c r="L9" s="1"/>
      <c r="M9" s="1"/>
    </row>
    <row r="10" spans="1:13">
      <c r="A10" s="1" t="s">
        <v>1236</v>
      </c>
      <c r="B10" s="1" t="s">
        <v>29</v>
      </c>
      <c r="C10" s="1" t="s">
        <v>346</v>
      </c>
      <c r="D10" s="1" t="s">
        <v>347</v>
      </c>
      <c r="E10" s="1" t="s">
        <v>1254</v>
      </c>
      <c r="F10" s="1"/>
      <c r="G10" s="1"/>
      <c r="H10" s="1"/>
      <c r="I10" s="1"/>
      <c r="J10" s="1"/>
      <c r="K10" s="1"/>
      <c r="L10" s="1"/>
      <c r="M10" s="1"/>
    </row>
    <row r="11" spans="1:13">
      <c r="A11" s="1" t="s">
        <v>1245</v>
      </c>
      <c r="B11" s="1" t="s">
        <v>29</v>
      </c>
      <c r="C11" s="1" t="s">
        <v>346</v>
      </c>
      <c r="D11" s="1" t="s">
        <v>811</v>
      </c>
      <c r="E11" s="1" t="s">
        <v>1255</v>
      </c>
      <c r="F11" s="1"/>
      <c r="G11" s="1"/>
      <c r="H11" s="1"/>
      <c r="I11" s="1"/>
      <c r="J11" s="1"/>
      <c r="K11" s="1"/>
      <c r="L11" s="1"/>
      <c r="M11" s="1"/>
    </row>
    <row r="12" spans="1:13">
      <c r="A12" s="1" t="s">
        <v>1233</v>
      </c>
      <c r="B12" s="1" t="s">
        <v>29</v>
      </c>
      <c r="C12" s="1" t="s">
        <v>1256</v>
      </c>
      <c r="D12" s="1" t="s">
        <v>1257</v>
      </c>
      <c r="E12" s="1" t="s">
        <v>1258</v>
      </c>
      <c r="F12" s="1"/>
      <c r="G12" s="1"/>
      <c r="H12" s="1"/>
      <c r="I12" s="1"/>
      <c r="J12" s="1"/>
      <c r="K12" s="1"/>
      <c r="L12" s="1"/>
      <c r="M12" s="1"/>
    </row>
    <row r="13" spans="1:13">
      <c r="A13" s="1" t="s">
        <v>1236</v>
      </c>
      <c r="B13" s="1" t="s">
        <v>29</v>
      </c>
      <c r="C13" s="1" t="s">
        <v>85</v>
      </c>
      <c r="D13" s="1" t="s">
        <v>1259</v>
      </c>
      <c r="E13" s="1"/>
      <c r="F13" s="1"/>
      <c r="G13" s="1"/>
      <c r="H13" s="1"/>
      <c r="I13" s="1"/>
      <c r="J13" s="1"/>
      <c r="K13" s="1"/>
      <c r="L13" s="1"/>
      <c r="M13" s="1"/>
    </row>
    <row r="14" spans="1:13">
      <c r="A14" s="1" t="s">
        <v>1242</v>
      </c>
      <c r="B14" s="1" t="s">
        <v>34</v>
      </c>
      <c r="C14" s="1" t="s">
        <v>1260</v>
      </c>
      <c r="D14" s="1" t="s">
        <v>1261</v>
      </c>
      <c r="E14" s="1" t="s">
        <v>1262</v>
      </c>
      <c r="F14" s="1"/>
      <c r="G14" s="1"/>
      <c r="H14" s="1"/>
      <c r="I14" s="1"/>
      <c r="J14" s="1"/>
      <c r="K14" s="1"/>
      <c r="L14" s="1"/>
      <c r="M14" s="1"/>
    </row>
    <row r="15" spans="1:13">
      <c r="A15" s="1" t="s">
        <v>1245</v>
      </c>
      <c r="B15" s="1" t="s">
        <v>34</v>
      </c>
      <c r="C15" s="1" t="s">
        <v>1263</v>
      </c>
      <c r="D15" s="1" t="s">
        <v>1264</v>
      </c>
      <c r="E15" s="1" t="s">
        <v>1265</v>
      </c>
      <c r="F15" s="1"/>
      <c r="G15" s="1"/>
      <c r="H15" s="1"/>
      <c r="I15" s="1"/>
      <c r="J15" s="1"/>
      <c r="K15" s="1"/>
      <c r="L15" s="1"/>
      <c r="M15" s="1"/>
    </row>
    <row r="16" spans="1:13">
      <c r="A16" s="1" t="s">
        <v>1245</v>
      </c>
      <c r="B16" s="1" t="s">
        <v>16</v>
      </c>
      <c r="C16" s="1" t="s">
        <v>243</v>
      </c>
      <c r="D16" s="1" t="s">
        <v>1266</v>
      </c>
      <c r="E16" s="1" t="s">
        <v>1267</v>
      </c>
      <c r="F16" s="26"/>
      <c r="G16" s="1"/>
      <c r="H16" s="1"/>
      <c r="I16" s="1"/>
      <c r="J16" s="1"/>
      <c r="K16" s="1"/>
      <c r="L16" s="1"/>
      <c r="M16" s="1"/>
    </row>
    <row r="17" spans="1:13">
      <c r="A17" s="1" t="s">
        <v>1236</v>
      </c>
      <c r="B17" s="1" t="s">
        <v>16</v>
      </c>
      <c r="C17" s="1" t="s">
        <v>1268</v>
      </c>
      <c r="D17" s="1" t="s">
        <v>1269</v>
      </c>
      <c r="E17" s="1"/>
      <c r="F17" s="26"/>
      <c r="G17" s="1"/>
      <c r="H17" s="1"/>
      <c r="I17" s="1"/>
      <c r="J17" s="1"/>
      <c r="K17" s="1"/>
      <c r="L17" s="1"/>
      <c r="M17" s="1"/>
    </row>
    <row r="18" spans="1:13">
      <c r="A18" s="1" t="s">
        <v>1236</v>
      </c>
      <c r="B18" s="1" t="s">
        <v>16</v>
      </c>
      <c r="C18" s="1" t="s">
        <v>107</v>
      </c>
      <c r="D18" s="1" t="s">
        <v>282</v>
      </c>
      <c r="E18" s="1" t="s">
        <v>1270</v>
      </c>
      <c r="F18" s="26"/>
      <c r="G18" s="1"/>
      <c r="H18" s="1"/>
      <c r="I18" s="1"/>
      <c r="J18" s="1"/>
      <c r="K18" s="1"/>
      <c r="L18" s="1"/>
      <c r="M18" s="1"/>
    </row>
    <row r="19" spans="1:13">
      <c r="A19" s="1" t="s">
        <v>1245</v>
      </c>
      <c r="B19" s="1" t="s">
        <v>16</v>
      </c>
      <c r="C19" s="1" t="s">
        <v>1271</v>
      </c>
      <c r="D19" s="1" t="s">
        <v>293</v>
      </c>
      <c r="E19" s="1" t="s">
        <v>1272</v>
      </c>
      <c r="F19" s="26"/>
      <c r="G19" s="1"/>
      <c r="H19" s="1"/>
      <c r="I19" s="1"/>
      <c r="J19" s="1"/>
      <c r="K19" s="1"/>
      <c r="L19" s="1"/>
      <c r="M19" s="1"/>
    </row>
    <row r="20" spans="1:13">
      <c r="A20" s="1" t="s">
        <v>1248</v>
      </c>
      <c r="B20" s="1" t="s">
        <v>16</v>
      </c>
      <c r="C20" s="1" t="s">
        <v>1273</v>
      </c>
      <c r="D20" s="1" t="s">
        <v>320</v>
      </c>
      <c r="E20" s="1" t="s">
        <v>1274</v>
      </c>
      <c r="F20" s="26"/>
      <c r="G20" s="1"/>
      <c r="H20" s="1"/>
      <c r="I20" s="1"/>
      <c r="J20" s="1"/>
      <c r="K20" s="1"/>
      <c r="L20" s="1"/>
      <c r="M20" s="1"/>
    </row>
    <row r="21" spans="1:13">
      <c r="A21" s="1" t="s">
        <v>1233</v>
      </c>
      <c r="B21" s="1" t="s">
        <v>16</v>
      </c>
      <c r="C21" s="1" t="s">
        <v>1275</v>
      </c>
      <c r="D21" s="1" t="s">
        <v>1276</v>
      </c>
      <c r="E21" s="1"/>
      <c r="F21" s="26"/>
      <c r="G21" s="1"/>
      <c r="H21" s="1"/>
      <c r="I21" s="1"/>
      <c r="J21" s="1"/>
      <c r="K21" s="1"/>
      <c r="L21" s="1"/>
      <c r="M21" s="1"/>
    </row>
    <row r="22" spans="1:13">
      <c r="A22" s="1" t="s">
        <v>1242</v>
      </c>
      <c r="B22" s="1" t="s">
        <v>16</v>
      </c>
      <c r="C22" s="1" t="s">
        <v>107</v>
      </c>
      <c r="D22" s="1" t="s">
        <v>544</v>
      </c>
      <c r="E22" s="1" t="s">
        <v>1277</v>
      </c>
      <c r="F22" s="26"/>
      <c r="G22" s="1"/>
      <c r="H22" s="1"/>
      <c r="I22" s="1"/>
      <c r="J22" s="1"/>
      <c r="K22" s="1"/>
      <c r="L22" s="1"/>
      <c r="M22" s="1"/>
    </row>
    <row r="23" spans="1:13">
      <c r="A23" s="1" t="s">
        <v>1242</v>
      </c>
      <c r="B23" s="1" t="s">
        <v>16</v>
      </c>
      <c r="C23" s="1" t="s">
        <v>1278</v>
      </c>
      <c r="D23" s="1" t="s">
        <v>1279</v>
      </c>
      <c r="E23" s="1" t="s">
        <v>1280</v>
      </c>
      <c r="F23" s="26"/>
      <c r="G23" s="1"/>
      <c r="H23" s="1"/>
      <c r="I23" s="1"/>
      <c r="J23" s="1"/>
      <c r="K23" s="1"/>
      <c r="L23" s="1"/>
      <c r="M23" s="1"/>
    </row>
    <row r="24" spans="1:13">
      <c r="A24" s="1" t="s">
        <v>1233</v>
      </c>
      <c r="B24" s="1" t="s">
        <v>16</v>
      </c>
      <c r="C24" s="1" t="s">
        <v>1281</v>
      </c>
      <c r="D24" s="1" t="s">
        <v>1282</v>
      </c>
      <c r="E24" s="1" t="s">
        <v>1283</v>
      </c>
      <c r="F24" s="26"/>
      <c r="G24" s="1"/>
      <c r="H24" s="1"/>
      <c r="I24" s="1"/>
      <c r="J24" s="1"/>
      <c r="K24" s="1"/>
      <c r="L24" s="1"/>
      <c r="M24" s="1"/>
    </row>
    <row r="25" spans="1:13">
      <c r="A25" s="1" t="s">
        <v>1245</v>
      </c>
      <c r="B25" s="1" t="s">
        <v>146</v>
      </c>
      <c r="C25" s="1" t="s">
        <v>1284</v>
      </c>
      <c r="D25" s="1" t="s">
        <v>1284</v>
      </c>
      <c r="E25" s="1" t="s">
        <v>1285</v>
      </c>
      <c r="F25" s="1"/>
      <c r="G25" s="1"/>
      <c r="H25" s="1"/>
      <c r="I25" s="1"/>
      <c r="J25" s="1"/>
      <c r="K25" s="1"/>
      <c r="L25" s="1"/>
      <c r="M25" s="1"/>
    </row>
    <row r="26" spans="1:13">
      <c r="A26" s="1" t="s">
        <v>1248</v>
      </c>
      <c r="B26" s="1" t="s">
        <v>1286</v>
      </c>
      <c r="C26" s="1" t="s">
        <v>25</v>
      </c>
      <c r="D26" s="1" t="s">
        <v>25</v>
      </c>
      <c r="E26" s="1" t="s">
        <v>1287</v>
      </c>
      <c r="F26" s="1"/>
      <c r="G26" s="1"/>
      <c r="H26" s="1"/>
      <c r="I26" s="1"/>
      <c r="J26" s="1"/>
      <c r="K26" s="1"/>
      <c r="L26" s="1"/>
      <c r="M26" s="1"/>
    </row>
    <row r="27" spans="1:13">
      <c r="A27" s="1" t="s">
        <v>1233</v>
      </c>
      <c r="B27" s="1" t="s">
        <v>73</v>
      </c>
      <c r="C27" s="1" t="s">
        <v>133</v>
      </c>
      <c r="D27" s="1" t="s">
        <v>1288</v>
      </c>
      <c r="E27" s="1" t="s">
        <v>1289</v>
      </c>
      <c r="F27" s="1"/>
      <c r="G27" s="1"/>
      <c r="H27" s="1"/>
      <c r="I27" s="1"/>
      <c r="J27" s="1"/>
      <c r="K27" s="1"/>
      <c r="L27" s="1"/>
      <c r="M27" s="1"/>
    </row>
    <row r="28" spans="1:13">
      <c r="A28" s="1" t="s">
        <v>1242</v>
      </c>
      <c r="B28" s="1" t="s">
        <v>73</v>
      </c>
      <c r="C28" s="1" t="s">
        <v>74</v>
      </c>
      <c r="D28" s="1" t="s">
        <v>1290</v>
      </c>
      <c r="E28" s="1" t="s">
        <v>1291</v>
      </c>
      <c r="F28" s="1"/>
      <c r="G28" s="1"/>
      <c r="H28" s="1"/>
      <c r="I28" s="1"/>
      <c r="J28" s="1"/>
      <c r="K28" s="1"/>
      <c r="L28" s="1"/>
      <c r="M28" s="1"/>
    </row>
    <row r="29" spans="1:13">
      <c r="A29" s="1" t="s">
        <v>1248</v>
      </c>
      <c r="B29" s="1" t="s">
        <v>73</v>
      </c>
      <c r="C29" s="1" t="s">
        <v>127</v>
      </c>
      <c r="D29" s="1" t="s">
        <v>1292</v>
      </c>
      <c r="E29" s="1" t="s">
        <v>1293</v>
      </c>
      <c r="F29" s="1"/>
      <c r="G29" s="1"/>
      <c r="H29" s="1"/>
      <c r="I29" s="1"/>
      <c r="J29" s="1"/>
      <c r="K29" s="1"/>
      <c r="L29" s="1"/>
      <c r="M29" s="1"/>
    </row>
    <row r="30" spans="1:13">
      <c r="A30" s="1" t="s">
        <v>1294</v>
      </c>
      <c r="B30" s="1" t="s">
        <v>73</v>
      </c>
      <c r="C30" s="1" t="s">
        <v>127</v>
      </c>
      <c r="D30" s="1" t="s">
        <v>1295</v>
      </c>
      <c r="E30" s="1" t="s">
        <v>1296</v>
      </c>
      <c r="F30" s="1"/>
      <c r="G30" s="1"/>
      <c r="H30" s="1"/>
      <c r="I30" s="1"/>
      <c r="J30" s="1"/>
      <c r="K30" s="1"/>
      <c r="L30" s="1"/>
      <c r="M30" s="1"/>
    </row>
    <row r="31" spans="1:13">
      <c r="A31" s="1" t="s">
        <v>1245</v>
      </c>
      <c r="B31" s="1" t="s">
        <v>73</v>
      </c>
      <c r="C31" s="1" t="s">
        <v>228</v>
      </c>
      <c r="D31" s="1" t="s">
        <v>1297</v>
      </c>
      <c r="E31" s="1" t="s">
        <v>1298</v>
      </c>
      <c r="F31" s="1"/>
      <c r="G31" s="1"/>
      <c r="H31" s="1"/>
      <c r="I31" s="1"/>
      <c r="J31" s="1"/>
      <c r="K31" s="1"/>
      <c r="L31" s="1"/>
      <c r="M31" s="1"/>
    </row>
    <row r="32" spans="1:13">
      <c r="A32" s="1"/>
      <c r="B32" s="1"/>
      <c r="C32" s="1"/>
      <c r="D32" s="1"/>
      <c r="E32" s="1"/>
      <c r="F32" s="1"/>
      <c r="G32" s="1"/>
      <c r="H32" s="1"/>
      <c r="I32" s="1"/>
      <c r="J32" s="1"/>
      <c r="K32" s="1"/>
      <c r="L32" s="1"/>
      <c r="M32" s="1"/>
    </row>
    <row r="33" spans="1:13">
      <c r="A33" s="1" t="s">
        <v>1299</v>
      </c>
      <c r="B33" s="1" t="s">
        <v>1300</v>
      </c>
      <c r="C33" s="1"/>
      <c r="D33" s="1"/>
      <c r="E33" s="1"/>
      <c r="F33" s="1"/>
      <c r="G33" s="1"/>
      <c r="H33" s="1"/>
      <c r="I33" s="1"/>
      <c r="J33" s="1"/>
      <c r="K33" s="1"/>
      <c r="L33" s="1"/>
      <c r="M33" s="1"/>
    </row>
    <row r="34" spans="1:13">
      <c r="A34" s="1"/>
      <c r="B34" s="1" t="s">
        <v>1301</v>
      </c>
      <c r="C34" s="1"/>
      <c r="D34" s="1"/>
      <c r="E34" s="1"/>
      <c r="F34" s="1"/>
      <c r="G34" s="1"/>
      <c r="H34" s="1"/>
      <c r="I34" s="1"/>
      <c r="J34" s="1"/>
      <c r="K34" s="1"/>
      <c r="L34" s="1"/>
      <c r="M34" s="1"/>
    </row>
    <row r="35" spans="1:13">
      <c r="A35" s="1"/>
      <c r="B35" s="1"/>
      <c r="C35" s="1"/>
      <c r="D35" s="1"/>
      <c r="E35" s="1"/>
      <c r="F35" s="1"/>
      <c r="G35" s="1"/>
      <c r="H35" s="1"/>
      <c r="I35" s="1"/>
      <c r="J35" s="1"/>
      <c r="K35" s="1"/>
      <c r="L35" s="1"/>
      <c r="M35" s="1"/>
    </row>
    <row r="36" spans="1:13">
      <c r="A36" s="1"/>
      <c r="B36" s="1"/>
      <c r="C36" s="1"/>
      <c r="D36" s="1"/>
      <c r="E36" s="1"/>
      <c r="F36" s="1"/>
      <c r="G36" s="1"/>
      <c r="H36" s="1"/>
      <c r="I36" s="1"/>
      <c r="J36" s="1"/>
      <c r="K36" s="1"/>
      <c r="L36" s="1"/>
      <c r="M36" s="1"/>
    </row>
    <row r="37" spans="1:13">
      <c r="A37" s="1"/>
      <c r="B37" s="1"/>
      <c r="C37" s="1"/>
      <c r="D37" s="1"/>
      <c r="E37" s="1"/>
      <c r="F37" s="1"/>
      <c r="G37" s="1"/>
      <c r="H37" s="1"/>
      <c r="I37" s="1"/>
      <c r="J37" s="1"/>
      <c r="K37" s="1"/>
      <c r="L37" s="1"/>
      <c r="M37" s="1"/>
    </row>
    <row r="38" spans="1:13">
      <c r="A38" s="1"/>
      <c r="B38" s="1"/>
      <c r="C38" s="1"/>
      <c r="D38" s="1"/>
      <c r="E38" s="1"/>
      <c r="F38" s="1"/>
      <c r="G38" s="1"/>
      <c r="H38" s="1"/>
      <c r="I38" s="1"/>
      <c r="J38" s="1"/>
      <c r="K38" s="1"/>
      <c r="L38" s="1"/>
      <c r="M38" s="1"/>
    </row>
    <row r="39" spans="1:13">
      <c r="A39" s="1"/>
      <c r="B39" s="1"/>
      <c r="C39" s="1"/>
      <c r="D39" s="1"/>
      <c r="E39" s="1"/>
      <c r="F39" s="1"/>
      <c r="G39" s="1"/>
      <c r="H39" s="1"/>
      <c r="I39" s="1"/>
      <c r="J39" s="1"/>
      <c r="K39" s="1"/>
      <c r="L39" s="1"/>
      <c r="M39" s="1"/>
    </row>
    <row r="40" spans="1:13">
      <c r="A40" s="1"/>
      <c r="B40" s="1"/>
      <c r="C40" s="1"/>
      <c r="D40" s="1"/>
      <c r="E40" s="1"/>
      <c r="F40" s="1"/>
      <c r="G40" s="1"/>
      <c r="H40" s="1"/>
      <c r="I40" s="1"/>
      <c r="J40" s="1"/>
      <c r="K40" s="1"/>
      <c r="L40" s="1"/>
      <c r="M40" s="1"/>
    </row>
    <row r="41" spans="1:13">
      <c r="A41" s="1"/>
      <c r="B41" s="1"/>
      <c r="C41" s="1"/>
      <c r="D41" s="1"/>
      <c r="E41" s="1"/>
      <c r="F41" s="1"/>
      <c r="G41" s="1"/>
      <c r="H41" s="1"/>
      <c r="I41" s="1"/>
      <c r="J41" s="1"/>
      <c r="K41" s="1"/>
      <c r="L41" s="1"/>
      <c r="M41" s="1"/>
    </row>
    <row r="42" spans="1:13">
      <c r="A42" s="1"/>
      <c r="B42" s="1"/>
      <c r="C42" s="1"/>
      <c r="D42" s="1"/>
      <c r="E42" s="1"/>
      <c r="F42" s="1"/>
      <c r="G42" s="1"/>
      <c r="H42" s="1"/>
      <c r="I42" s="1"/>
      <c r="J42" s="1"/>
      <c r="K42" s="1"/>
      <c r="L42" s="1"/>
      <c r="M42" s="1"/>
    </row>
    <row r="43" spans="1:13">
      <c r="A43" s="1"/>
      <c r="B43" s="1"/>
      <c r="C43" s="1"/>
      <c r="D43" s="1"/>
      <c r="E43" s="1"/>
      <c r="F43" s="1"/>
      <c r="G43" s="1"/>
      <c r="H43" s="1"/>
      <c r="I43" s="1"/>
      <c r="J43" s="1"/>
      <c r="K43" s="1"/>
      <c r="L43" s="1"/>
      <c r="M43" s="1"/>
    </row>
    <row r="44" spans="1:13">
      <c r="A44" s="1"/>
      <c r="B44" s="1"/>
      <c r="C44" s="1"/>
      <c r="D44" s="1"/>
      <c r="E44" s="1"/>
      <c r="F44" s="1"/>
      <c r="G44" s="1"/>
      <c r="H44" s="1"/>
      <c r="I44" s="1"/>
      <c r="J44" s="1"/>
      <c r="K44" s="1"/>
      <c r="L44" s="1"/>
      <c r="M44" s="1"/>
    </row>
    <row r="45" spans="1:13">
      <c r="A45" s="1"/>
      <c r="B45" s="1"/>
      <c r="C45" s="1"/>
      <c r="D45" s="1"/>
      <c r="E45" s="1"/>
      <c r="F45" s="1"/>
      <c r="G45" s="1"/>
      <c r="H45" s="1"/>
      <c r="I45" s="1"/>
      <c r="J45" s="1"/>
      <c r="K45" s="1"/>
      <c r="L45" s="1"/>
      <c r="M45" s="1"/>
    </row>
    <row r="46" spans="1:13">
      <c r="A46" s="1"/>
      <c r="B46" s="1"/>
      <c r="C46" s="1"/>
      <c r="D46" s="1"/>
      <c r="E46" s="1"/>
      <c r="F46" s="1"/>
      <c r="G46" s="1"/>
      <c r="H46" s="1"/>
      <c r="I46" s="1"/>
      <c r="J46" s="1"/>
      <c r="K46" s="1"/>
      <c r="L46" s="1"/>
      <c r="M46" s="1"/>
    </row>
    <row r="47" spans="1:13">
      <c r="A47" s="1"/>
      <c r="B47" s="1"/>
      <c r="C47" s="1"/>
      <c r="D47" s="1"/>
      <c r="E47" s="1"/>
      <c r="F47" s="1"/>
      <c r="G47" s="1"/>
      <c r="H47" s="1"/>
      <c r="I47" s="1"/>
      <c r="J47" s="1"/>
      <c r="K47" s="1"/>
      <c r="L47" s="1"/>
      <c r="M47" s="1"/>
    </row>
    <row r="48" spans="1:13">
      <c r="A48" s="1"/>
      <c r="B48" s="1"/>
      <c r="C48" s="1"/>
      <c r="D48" s="1"/>
      <c r="E48" s="1"/>
      <c r="F48" s="1"/>
      <c r="G48" s="1"/>
      <c r="H48" s="1"/>
      <c r="I48" s="1"/>
      <c r="J48" s="1"/>
      <c r="K48" s="1"/>
      <c r="L48" s="1"/>
      <c r="M48" s="1"/>
    </row>
    <row r="49" spans="1:13">
      <c r="A49" s="1"/>
      <c r="B49" s="1"/>
      <c r="C49" s="1"/>
      <c r="D49" s="1"/>
      <c r="E49" s="1"/>
      <c r="F49" s="1"/>
      <c r="G49" s="1"/>
      <c r="H49" s="1"/>
      <c r="I49" s="1"/>
      <c r="J49" s="1"/>
      <c r="K49" s="1"/>
      <c r="L49" s="1"/>
      <c r="M49" s="1"/>
    </row>
    <row r="50" spans="1:13">
      <c r="A50" s="1"/>
      <c r="B50" s="1"/>
      <c r="C50" s="1"/>
      <c r="D50" s="1"/>
      <c r="E50" s="1"/>
      <c r="F50" s="1"/>
      <c r="G50" s="1"/>
      <c r="H50" s="1"/>
      <c r="I50" s="1"/>
      <c r="J50" s="1"/>
      <c r="K50" s="1"/>
      <c r="L50" s="1"/>
      <c r="M50" s="1"/>
    </row>
    <row r="51" spans="1:13">
      <c r="A51" s="1"/>
      <c r="B51" s="1"/>
      <c r="C51" s="1"/>
      <c r="D51" s="1"/>
      <c r="E51" s="1"/>
      <c r="F51" s="1"/>
      <c r="G51" s="1"/>
      <c r="H51" s="1"/>
      <c r="I51" s="1"/>
      <c r="J51" s="1"/>
      <c r="K51" s="1"/>
      <c r="L51" s="1"/>
      <c r="M51" s="1"/>
    </row>
    <row r="52" spans="1:13">
      <c r="A52" s="1"/>
      <c r="B52" s="1"/>
      <c r="C52" s="1"/>
      <c r="D52" s="1"/>
      <c r="E52" s="1"/>
      <c r="F52" s="1"/>
      <c r="G52" s="1"/>
      <c r="H52" s="1"/>
      <c r="I52" s="1"/>
      <c r="J52" s="1"/>
      <c r="K52" s="1"/>
      <c r="L52" s="1"/>
      <c r="M52" s="1"/>
    </row>
    <row r="53" spans="1:13">
      <c r="A53" s="1"/>
      <c r="B53" s="1"/>
      <c r="C53" s="1"/>
      <c r="D53" s="1"/>
      <c r="E53" s="1"/>
      <c r="F53" s="1"/>
      <c r="G53" s="1"/>
      <c r="H53" s="1"/>
      <c r="I53" s="1"/>
      <c r="J53" s="1"/>
      <c r="K53" s="1"/>
      <c r="L53" s="1"/>
      <c r="M53" s="1"/>
    </row>
    <row r="54" spans="1:13">
      <c r="A54" s="1"/>
      <c r="B54" s="1"/>
      <c r="C54" s="1"/>
      <c r="D54" s="1"/>
      <c r="E54" s="1"/>
      <c r="F54" s="1"/>
      <c r="G54" s="1"/>
      <c r="H54" s="1"/>
      <c r="I54" s="1"/>
      <c r="J54" s="1"/>
      <c r="K54" s="1"/>
      <c r="L54" s="1"/>
      <c r="M54" s="1"/>
    </row>
    <row r="55" spans="1:13">
      <c r="A55" s="1"/>
      <c r="B55" s="1"/>
      <c r="C55" s="1"/>
      <c r="D55" s="1"/>
      <c r="E55" s="1"/>
      <c r="F55" s="1"/>
      <c r="G55" s="1"/>
      <c r="H55" s="1"/>
      <c r="I55" s="1"/>
      <c r="J55" s="1"/>
      <c r="K55" s="1"/>
      <c r="L55" s="1"/>
      <c r="M55" s="1"/>
    </row>
    <row r="56" spans="1:13">
      <c r="A56" s="1"/>
      <c r="B56" s="1"/>
      <c r="C56" s="1"/>
      <c r="D56" s="1"/>
      <c r="E56" s="1"/>
      <c r="F56" s="1"/>
      <c r="G56" s="1"/>
      <c r="H56" s="1"/>
      <c r="I56" s="1"/>
      <c r="J56" s="1"/>
      <c r="K56" s="1"/>
      <c r="L56" s="1"/>
      <c r="M56" s="1"/>
    </row>
    <row r="57" spans="1:13">
      <c r="A57" s="1"/>
      <c r="B57" s="1"/>
      <c r="C57" s="1"/>
      <c r="D57" s="1"/>
      <c r="E57" s="1"/>
      <c r="F57" s="1"/>
      <c r="G57" s="1"/>
      <c r="H57" s="1"/>
      <c r="I57" s="1"/>
      <c r="J57" s="1"/>
      <c r="K57" s="1"/>
      <c r="L57" s="1"/>
      <c r="M57" s="1"/>
    </row>
    <row r="58" spans="1:13">
      <c r="A58" s="1"/>
      <c r="B58" s="1"/>
      <c r="C58" s="1"/>
      <c r="D58" s="1"/>
      <c r="E58" s="1"/>
      <c r="F58" s="1"/>
      <c r="G58" s="1"/>
      <c r="H58" s="1"/>
      <c r="I58" s="1"/>
      <c r="J58" s="1"/>
      <c r="K58" s="1"/>
      <c r="L58" s="1"/>
      <c r="M58" s="1"/>
    </row>
    <row r="59" spans="1:13">
      <c r="A59" s="1"/>
      <c r="B59" s="1"/>
      <c r="C59" s="1"/>
      <c r="D59" s="1"/>
      <c r="E59" s="1"/>
      <c r="F59" s="1"/>
      <c r="G59" s="1"/>
      <c r="H59" s="1"/>
      <c r="I59" s="1"/>
      <c r="J59" s="1"/>
      <c r="K59" s="1"/>
      <c r="L59" s="1"/>
      <c r="M59" s="1"/>
    </row>
    <row r="60" spans="1:13">
      <c r="A60" s="1"/>
      <c r="B60" s="1"/>
      <c r="C60" s="1"/>
      <c r="D60" s="1"/>
      <c r="E60" s="1"/>
      <c r="F60" s="1"/>
      <c r="G60" s="1"/>
      <c r="H60" s="1"/>
      <c r="I60" s="1"/>
      <c r="J60" s="1"/>
      <c r="K60" s="1"/>
      <c r="L60" s="1"/>
      <c r="M60" s="1"/>
    </row>
    <row r="61" spans="1:13">
      <c r="A61" s="1"/>
      <c r="B61" s="1"/>
      <c r="C61" s="1"/>
      <c r="D61" s="1"/>
      <c r="E61" s="1"/>
      <c r="F61" s="1"/>
      <c r="G61" s="1"/>
      <c r="H61" s="1"/>
      <c r="I61" s="1"/>
      <c r="J61" s="1"/>
      <c r="K61" s="1"/>
      <c r="L61" s="1"/>
      <c r="M61" s="1"/>
    </row>
    <row r="62" spans="1:13">
      <c r="A62" s="1"/>
      <c r="B62" s="1"/>
      <c r="C62" s="1"/>
      <c r="D62" s="1"/>
      <c r="E62" s="1"/>
      <c r="F62" s="1"/>
      <c r="G62" s="1"/>
      <c r="H62" s="1"/>
      <c r="I62" s="1"/>
      <c r="J62" s="1"/>
      <c r="K62" s="1"/>
      <c r="L62" s="1"/>
      <c r="M62" s="1"/>
    </row>
    <row r="63" spans="1:13">
      <c r="A63" s="1"/>
      <c r="B63" s="1"/>
      <c r="C63" s="1"/>
      <c r="D63" s="1"/>
      <c r="E63" s="1"/>
      <c r="F63" s="1"/>
      <c r="G63" s="1"/>
      <c r="H63" s="1"/>
      <c r="I63" s="1"/>
      <c r="J63" s="1"/>
      <c r="K63" s="1"/>
      <c r="L63" s="1"/>
      <c r="M63" s="1"/>
    </row>
    <row r="64" spans="1:13">
      <c r="A64" s="1"/>
      <c r="B64" s="1"/>
      <c r="C64" s="1"/>
      <c r="D64" s="1"/>
      <c r="E64" s="1"/>
      <c r="F64" s="1"/>
      <c r="G64" s="1"/>
      <c r="H64" s="1"/>
      <c r="I64" s="1"/>
      <c r="J64" s="1"/>
      <c r="K64" s="1"/>
      <c r="L64" s="1"/>
      <c r="M64" s="1"/>
    </row>
    <row r="65" spans="1:13">
      <c r="A65" s="1"/>
      <c r="B65" s="1"/>
      <c r="C65" s="1"/>
      <c r="D65" s="1"/>
      <c r="E65" s="1"/>
      <c r="F65" s="1"/>
      <c r="G65" s="1"/>
      <c r="H65" s="1"/>
      <c r="I65" s="1"/>
      <c r="J65" s="1"/>
      <c r="K65" s="1"/>
      <c r="L65" s="1"/>
      <c r="M65" s="1"/>
    </row>
    <row r="66" spans="1:13">
      <c r="A66" s="1"/>
      <c r="B66" s="1"/>
      <c r="C66" s="1"/>
      <c r="D66" s="1"/>
      <c r="E66" s="1"/>
      <c r="F66" s="1"/>
      <c r="G66" s="1"/>
      <c r="H66" s="1"/>
      <c r="I66" s="1"/>
      <c r="J66" s="1"/>
      <c r="K66" s="1"/>
      <c r="L66" s="1"/>
      <c r="M66" s="1"/>
    </row>
    <row r="67" spans="1:13">
      <c r="A67" s="1"/>
      <c r="B67" s="1"/>
      <c r="C67" s="1"/>
      <c r="D67" s="1"/>
      <c r="E67" s="1"/>
      <c r="F67" s="1"/>
      <c r="G67" s="1"/>
      <c r="H67" s="1"/>
      <c r="I67" s="1"/>
      <c r="J67" s="1"/>
      <c r="K67" s="1"/>
      <c r="L67" s="1"/>
      <c r="M67" s="1"/>
    </row>
    <row r="68" spans="1:13">
      <c r="A68" s="1"/>
      <c r="B68" s="1"/>
      <c r="C68" s="1"/>
      <c r="D68" s="1"/>
      <c r="E68" s="1"/>
      <c r="F68" s="1"/>
      <c r="G68" s="1"/>
      <c r="H68" s="1"/>
      <c r="I68" s="1"/>
      <c r="J68" s="1"/>
      <c r="K68" s="1"/>
      <c r="L68" s="1"/>
      <c r="M68" s="1"/>
    </row>
    <row r="69" spans="1:13">
      <c r="A69" s="1"/>
      <c r="B69" s="1"/>
      <c r="C69" s="1"/>
      <c r="D69" s="1"/>
      <c r="E69" s="1"/>
      <c r="F69" s="1"/>
      <c r="G69" s="1"/>
      <c r="H69" s="1"/>
      <c r="I69" s="1"/>
      <c r="J69" s="1"/>
      <c r="K69" s="1"/>
      <c r="L69" s="1"/>
      <c r="M69" s="1"/>
    </row>
    <row r="70" spans="1:13">
      <c r="A70" s="1"/>
      <c r="B70" s="1"/>
      <c r="C70" s="1"/>
      <c r="D70" s="1"/>
      <c r="E70" s="1"/>
      <c r="F70" s="1"/>
      <c r="G70" s="1"/>
      <c r="H70" s="1"/>
      <c r="I70" s="1"/>
      <c r="J70" s="1"/>
      <c r="K70" s="1"/>
      <c r="L70" s="1"/>
      <c r="M70" s="1"/>
    </row>
    <row r="71" spans="1:13">
      <c r="A71" s="1"/>
      <c r="B71" s="1"/>
      <c r="C71" s="1"/>
      <c r="D71" s="1"/>
      <c r="E71" s="1"/>
      <c r="F71" s="1"/>
      <c r="G71" s="1"/>
      <c r="H71" s="1"/>
      <c r="I71" s="1"/>
      <c r="J71" s="1"/>
      <c r="K71" s="1"/>
      <c r="L71" s="1"/>
      <c r="M71" s="1"/>
    </row>
    <row r="72" spans="1:13">
      <c r="A72" s="1"/>
      <c r="B72" s="1"/>
      <c r="C72" s="1"/>
      <c r="D72" s="1"/>
      <c r="E72" s="1"/>
      <c r="F72" s="1"/>
      <c r="G72" s="1"/>
      <c r="H72" s="1"/>
      <c r="I72" s="1"/>
      <c r="J72" s="1"/>
      <c r="K72" s="1"/>
      <c r="L72" s="1"/>
      <c r="M72" s="1"/>
    </row>
    <row r="73" spans="1:13">
      <c r="A73" s="1"/>
      <c r="B73" s="1"/>
      <c r="C73" s="1"/>
      <c r="D73" s="1"/>
      <c r="E73" s="1"/>
      <c r="F73" s="1"/>
      <c r="G73" s="1"/>
      <c r="H73" s="1"/>
      <c r="I73" s="1"/>
      <c r="J73" s="1"/>
      <c r="K73" s="1"/>
      <c r="L73" s="1"/>
      <c r="M73" s="1"/>
    </row>
    <row r="74" spans="1:13">
      <c r="A74" s="1"/>
      <c r="B74" s="1"/>
      <c r="C74" s="1"/>
      <c r="D74" s="1"/>
      <c r="E74" s="1"/>
      <c r="F74" s="1"/>
      <c r="G74" s="1"/>
      <c r="H74" s="1"/>
      <c r="I74" s="1"/>
      <c r="J74" s="1"/>
      <c r="K74" s="1"/>
      <c r="L74" s="1"/>
      <c r="M74" s="1"/>
    </row>
    <row r="75" spans="1:13">
      <c r="A75" s="1"/>
      <c r="B75" s="1"/>
      <c r="C75" s="1"/>
      <c r="D75" s="1"/>
      <c r="E75" s="1"/>
      <c r="F75" s="1"/>
      <c r="G75" s="1"/>
      <c r="H75" s="1"/>
      <c r="I75" s="1"/>
      <c r="J75" s="1"/>
      <c r="K75" s="1"/>
      <c r="L75" s="1"/>
      <c r="M75" s="1"/>
    </row>
    <row r="76" spans="1:13">
      <c r="A76" s="1"/>
      <c r="B76" s="1"/>
      <c r="C76" s="1"/>
      <c r="D76" s="1"/>
      <c r="E76" s="1"/>
      <c r="F76" s="1"/>
      <c r="G76" s="1"/>
      <c r="H76" s="1"/>
      <c r="I76" s="1"/>
      <c r="J76" s="1"/>
      <c r="K76" s="1"/>
      <c r="L76" s="1"/>
      <c r="M76" s="1"/>
    </row>
    <row r="77" spans="1:13">
      <c r="A77" s="1"/>
      <c r="B77" s="1"/>
      <c r="C77" s="1"/>
      <c r="D77" s="1"/>
      <c r="E77" s="1"/>
      <c r="F77" s="1"/>
      <c r="G77" s="1"/>
      <c r="H77" s="1"/>
      <c r="I77" s="1"/>
      <c r="J77" s="1"/>
      <c r="K77" s="1"/>
      <c r="L77" s="1"/>
      <c r="M77" s="1"/>
    </row>
    <row r="78" spans="1:13">
      <c r="A78" s="1"/>
      <c r="B78" s="1"/>
      <c r="C78" s="1"/>
      <c r="D78" s="1"/>
      <c r="E78" s="1"/>
      <c r="F78" s="1"/>
      <c r="G78" s="1"/>
      <c r="H78" s="1"/>
      <c r="I78" s="1"/>
      <c r="J78" s="1"/>
      <c r="K78" s="1"/>
      <c r="L78" s="1"/>
      <c r="M78" s="1"/>
    </row>
    <row r="79" spans="1:13">
      <c r="A79" s="1"/>
      <c r="B79" s="1"/>
      <c r="C79" s="1"/>
      <c r="D79" s="1"/>
      <c r="E79" s="1"/>
      <c r="F79" s="1"/>
      <c r="G79" s="1"/>
      <c r="H79" s="1"/>
      <c r="I79" s="1"/>
      <c r="J79" s="1"/>
      <c r="K79" s="1"/>
      <c r="L79" s="1"/>
      <c r="M79" s="1"/>
    </row>
    <row r="80" spans="1:13">
      <c r="A80" s="1"/>
      <c r="B80" s="1"/>
      <c r="C80" s="1"/>
      <c r="D80" s="1"/>
      <c r="E80" s="1"/>
      <c r="F80" s="1"/>
      <c r="G80" s="1"/>
      <c r="H80" s="1"/>
      <c r="I80" s="1"/>
      <c r="J80" s="1"/>
      <c r="K80" s="1"/>
      <c r="L80" s="1"/>
      <c r="M80" s="1"/>
    </row>
    <row r="81" spans="1:13">
      <c r="A81" s="1"/>
      <c r="B81" s="1"/>
      <c r="C81" s="1"/>
      <c r="D81" s="1"/>
      <c r="E81" s="1"/>
      <c r="F81" s="1"/>
      <c r="G81" s="1"/>
      <c r="H81" s="1"/>
      <c r="I81" s="1"/>
      <c r="J81" s="1"/>
      <c r="K81" s="1"/>
      <c r="L81" s="1"/>
      <c r="M81" s="1"/>
    </row>
    <row r="82" spans="1:13">
      <c r="A82" s="1"/>
      <c r="B82" s="1"/>
      <c r="C82" s="1"/>
      <c r="D82" s="1"/>
      <c r="E82" s="1"/>
      <c r="F82" s="1"/>
      <c r="G82" s="1"/>
      <c r="H82" s="1"/>
      <c r="I82" s="1"/>
      <c r="J82" s="1"/>
      <c r="K82" s="1"/>
      <c r="L82" s="1"/>
      <c r="M82" s="1"/>
    </row>
    <row r="83" spans="1:13">
      <c r="A83" s="1"/>
      <c r="B83" s="1"/>
      <c r="C83" s="1"/>
      <c r="D83" s="1"/>
      <c r="E83" s="1"/>
      <c r="F83" s="1"/>
      <c r="G83" s="1"/>
      <c r="H83" s="1"/>
      <c r="I83" s="1"/>
      <c r="J83" s="1"/>
      <c r="K83" s="1"/>
      <c r="L83" s="1"/>
      <c r="M83" s="1"/>
    </row>
    <row r="84" spans="1:13">
      <c r="A84" s="1"/>
      <c r="B84" s="1"/>
      <c r="C84" s="1"/>
      <c r="D84" s="1"/>
      <c r="E84" s="1"/>
      <c r="F84" s="1"/>
      <c r="G84" s="1"/>
      <c r="H84" s="1"/>
      <c r="I84" s="1"/>
      <c r="J84" s="1"/>
      <c r="K84" s="1"/>
      <c r="L84" s="1"/>
      <c r="M84" s="1"/>
    </row>
    <row r="85" spans="1:13">
      <c r="A85" s="1"/>
      <c r="B85" s="1"/>
      <c r="C85" s="1"/>
      <c r="D85" s="1"/>
      <c r="E85" s="1"/>
      <c r="F85" s="1"/>
      <c r="G85" s="1"/>
      <c r="H85" s="1"/>
      <c r="I85" s="1"/>
      <c r="J85" s="1"/>
      <c r="K85" s="1"/>
      <c r="L85" s="1"/>
      <c r="M85" s="1"/>
    </row>
    <row r="86" spans="1:13">
      <c r="A86" s="1"/>
      <c r="B86" s="1"/>
      <c r="C86" s="1"/>
      <c r="D86" s="1"/>
      <c r="E86" s="1"/>
      <c r="F86" s="1"/>
      <c r="G86" s="1"/>
      <c r="H86" s="1"/>
      <c r="I86" s="1"/>
      <c r="J86" s="1"/>
      <c r="K86" s="1"/>
      <c r="L86" s="1"/>
      <c r="M86" s="1"/>
    </row>
    <row r="87" spans="1:13">
      <c r="A87" s="1"/>
      <c r="B87" s="1"/>
      <c r="C87" s="1"/>
      <c r="D87" s="1"/>
      <c r="E87" s="1"/>
      <c r="F87" s="1"/>
      <c r="G87" s="1"/>
      <c r="H87" s="1"/>
      <c r="I87" s="1"/>
      <c r="J87" s="1"/>
      <c r="K87" s="1"/>
      <c r="L87" s="1"/>
      <c r="M87" s="1"/>
    </row>
    <row r="88" spans="1:13">
      <c r="A88" s="1"/>
      <c r="B88" s="1"/>
      <c r="C88" s="1"/>
      <c r="D88" s="1"/>
      <c r="E88" s="1"/>
      <c r="F88" s="1"/>
      <c r="G88" s="1"/>
      <c r="H88" s="1"/>
      <c r="I88" s="1"/>
      <c r="J88" s="1"/>
      <c r="K88" s="1"/>
      <c r="L88" s="1"/>
      <c r="M88" s="1"/>
    </row>
    <row r="89" spans="1:13">
      <c r="A89" s="1"/>
      <c r="B89" s="1"/>
      <c r="C89" s="1"/>
      <c r="D89" s="1"/>
      <c r="E89" s="1"/>
      <c r="F89" s="1"/>
      <c r="G89" s="1"/>
      <c r="H89" s="1"/>
      <c r="I89" s="1"/>
      <c r="J89" s="1"/>
      <c r="K89" s="1"/>
      <c r="L89" s="1"/>
      <c r="M89" s="1"/>
    </row>
    <row r="90" spans="1:13">
      <c r="A90" s="1"/>
      <c r="B90" s="1"/>
      <c r="C90" s="1"/>
      <c r="D90" s="1"/>
      <c r="E90" s="1"/>
      <c r="F90" s="1"/>
      <c r="G90" s="1"/>
      <c r="H90" s="1"/>
      <c r="I90" s="1"/>
      <c r="J90" s="1"/>
      <c r="K90" s="1"/>
      <c r="L90" s="1"/>
      <c r="M90" s="1"/>
    </row>
    <row r="91" spans="1:13">
      <c r="A91" s="1"/>
      <c r="B91" s="1"/>
      <c r="C91" s="1"/>
      <c r="D91" s="1"/>
      <c r="E91" s="1"/>
      <c r="F91" s="1"/>
      <c r="G91" s="1"/>
      <c r="H91" s="1"/>
      <c r="I91" s="1"/>
      <c r="J91" s="1"/>
      <c r="K91" s="1"/>
      <c r="L91" s="1"/>
      <c r="M91" s="1"/>
    </row>
    <row r="92" spans="1:13">
      <c r="A92" s="1"/>
      <c r="B92" s="1"/>
      <c r="C92" s="1"/>
      <c r="D92" s="1"/>
      <c r="E92" s="1"/>
      <c r="F92" s="1"/>
      <c r="G92" s="1"/>
      <c r="H92" s="1"/>
      <c r="I92" s="1"/>
      <c r="J92" s="1"/>
      <c r="K92" s="1"/>
      <c r="L92" s="1"/>
      <c r="M92" s="1"/>
    </row>
    <row r="93" spans="1:13">
      <c r="A93" s="1"/>
      <c r="B93" s="1"/>
      <c r="C93" s="1"/>
      <c r="D93" s="1"/>
      <c r="E93" s="1"/>
      <c r="F93" s="1"/>
      <c r="G93" s="1"/>
      <c r="H93" s="1"/>
      <c r="I93" s="1"/>
      <c r="J93" s="1"/>
      <c r="K93" s="1"/>
      <c r="L93" s="1"/>
      <c r="M93" s="1"/>
    </row>
    <row r="94" spans="1:13">
      <c r="A94" s="1"/>
      <c r="B94" s="1"/>
      <c r="C94" s="1"/>
      <c r="D94" s="1"/>
      <c r="E94" s="1"/>
      <c r="F94" s="1"/>
      <c r="G94" s="1"/>
      <c r="H94" s="1"/>
      <c r="I94" s="1"/>
      <c r="J94" s="1"/>
      <c r="K94" s="1"/>
      <c r="L94" s="1"/>
      <c r="M94" s="1"/>
    </row>
    <row r="95" spans="1:13">
      <c r="A95" s="1"/>
      <c r="B95" s="1"/>
      <c r="C95" s="1"/>
      <c r="D95" s="1"/>
      <c r="E95" s="1"/>
      <c r="F95" s="1"/>
      <c r="G95" s="1"/>
      <c r="H95" s="1"/>
      <c r="I95" s="1"/>
      <c r="J95" s="1"/>
      <c r="K95" s="1"/>
      <c r="L95" s="1"/>
      <c r="M95" s="1"/>
    </row>
    <row r="96" spans="1:13">
      <c r="A96" s="1"/>
      <c r="B96" s="1"/>
      <c r="C96" s="1"/>
      <c r="D96" s="1"/>
      <c r="E96" s="1"/>
      <c r="F96" s="1"/>
      <c r="G96" s="1"/>
      <c r="H96" s="1"/>
      <c r="I96" s="1"/>
      <c r="J96" s="1"/>
      <c r="K96" s="1"/>
      <c r="L96" s="1"/>
      <c r="M96" s="1"/>
    </row>
    <row r="97" spans="1:13">
      <c r="A97" s="1"/>
      <c r="B97" s="1"/>
      <c r="C97" s="1"/>
      <c r="D97" s="1"/>
      <c r="E97" s="1"/>
      <c r="F97" s="1"/>
      <c r="G97" s="1"/>
      <c r="H97" s="1"/>
      <c r="I97" s="1"/>
      <c r="J97" s="1"/>
      <c r="K97" s="1"/>
      <c r="L97" s="1"/>
      <c r="M97" s="1"/>
    </row>
    <row r="98" spans="1:13">
      <c r="A98" s="1"/>
      <c r="B98" s="1"/>
      <c r="C98" s="1"/>
      <c r="D98" s="1"/>
      <c r="E98" s="1"/>
      <c r="F98" s="1"/>
      <c r="G98" s="1"/>
      <c r="H98" s="1"/>
      <c r="I98" s="1"/>
      <c r="J98" s="1"/>
      <c r="K98" s="1"/>
      <c r="L98" s="1"/>
      <c r="M98" s="1"/>
    </row>
    <row r="99" spans="1:13">
      <c r="A99" s="1"/>
      <c r="B99" s="1"/>
      <c r="C99" s="1"/>
      <c r="D99" s="1"/>
      <c r="E99" s="1"/>
      <c r="F99" s="1"/>
      <c r="G99" s="1"/>
      <c r="H99" s="1"/>
      <c r="I99" s="1"/>
      <c r="J99" s="1"/>
      <c r="K99" s="1"/>
      <c r="L99" s="1"/>
      <c r="M99" s="1"/>
    </row>
    <row r="100" spans="1:13">
      <c r="A100" s="1"/>
      <c r="B100" s="1"/>
      <c r="C100" s="1"/>
      <c r="D100" s="1"/>
      <c r="E100" s="1"/>
      <c r="F100" s="1"/>
      <c r="G100" s="1"/>
      <c r="H100" s="1"/>
      <c r="I100" s="1"/>
      <c r="J100" s="1"/>
      <c r="K100" s="1"/>
      <c r="L100" s="1"/>
      <c r="M100" s="1"/>
    </row>
    <row r="101" spans="1:13">
      <c r="A101" s="1"/>
      <c r="B101" s="1"/>
      <c r="C101" s="1"/>
      <c r="D101" s="1"/>
      <c r="E101" s="1"/>
      <c r="F101" s="1"/>
      <c r="G101" s="1"/>
      <c r="H101" s="1"/>
      <c r="I101" s="1"/>
      <c r="J101" s="1"/>
      <c r="K101" s="1"/>
      <c r="L101" s="1"/>
      <c r="M101" s="1"/>
    </row>
    <row r="102" spans="1:13">
      <c r="A102" s="1"/>
      <c r="B102" s="1"/>
      <c r="C102" s="1"/>
      <c r="D102" s="1"/>
      <c r="E102" s="1"/>
      <c r="F102" s="1"/>
      <c r="G102" s="1"/>
      <c r="H102" s="1"/>
      <c r="I102" s="1"/>
      <c r="J102" s="1"/>
      <c r="K102" s="1"/>
      <c r="L102" s="1"/>
      <c r="M102" s="1"/>
    </row>
    <row r="103" spans="1:13">
      <c r="A103" s="1"/>
      <c r="B103" s="1"/>
      <c r="C103" s="1"/>
      <c r="D103" s="1"/>
      <c r="E103" s="1"/>
      <c r="F103" s="1"/>
      <c r="G103" s="1"/>
      <c r="H103" s="1"/>
      <c r="I103" s="1"/>
      <c r="J103" s="1"/>
      <c r="K103" s="1"/>
      <c r="L103" s="1"/>
      <c r="M103" s="1"/>
    </row>
    <row r="104" spans="1:13">
      <c r="A104" s="1"/>
      <c r="B104" s="1"/>
      <c r="C104" s="1"/>
      <c r="D104" s="1"/>
      <c r="E104" s="1"/>
      <c r="F104" s="1"/>
      <c r="G104" s="1"/>
      <c r="H104" s="1"/>
      <c r="I104" s="1"/>
      <c r="J104" s="1"/>
      <c r="K104" s="1"/>
      <c r="L104" s="1"/>
      <c r="M104" s="1"/>
    </row>
    <row r="105" spans="1:13">
      <c r="A105" s="1"/>
      <c r="B105" s="1"/>
      <c r="C105" s="1"/>
      <c r="D105" s="1"/>
      <c r="E105" s="1"/>
      <c r="F105" s="1"/>
      <c r="G105" s="1"/>
      <c r="H105" s="1"/>
      <c r="I105" s="1"/>
      <c r="J105" s="1"/>
      <c r="K105" s="1"/>
      <c r="L105" s="1"/>
      <c r="M105" s="1"/>
    </row>
    <row r="106" spans="1:13">
      <c r="A106" s="1"/>
      <c r="B106" s="1"/>
      <c r="C106" s="1"/>
      <c r="D106" s="1"/>
      <c r="E106" s="1"/>
      <c r="F106" s="1"/>
      <c r="G106" s="1"/>
      <c r="H106" s="1"/>
      <c r="I106" s="1"/>
      <c r="J106" s="1"/>
      <c r="K106" s="1"/>
      <c r="L106" s="1"/>
      <c r="M106" s="1"/>
    </row>
    <row r="107" spans="1:13">
      <c r="A107" s="1"/>
      <c r="B107" s="1"/>
      <c r="C107" s="1"/>
      <c r="D107" s="1"/>
      <c r="E107" s="1"/>
      <c r="F107" s="1"/>
      <c r="G107" s="1"/>
      <c r="H107" s="1"/>
      <c r="I107" s="1"/>
      <c r="J107" s="1"/>
      <c r="K107" s="1"/>
      <c r="L107" s="1"/>
      <c r="M107" s="1"/>
    </row>
    <row r="108" spans="1:13">
      <c r="A108" s="1"/>
      <c r="B108" s="1"/>
      <c r="C108" s="1"/>
      <c r="D108" s="1"/>
      <c r="E108" s="1"/>
      <c r="F108" s="1"/>
      <c r="G108" s="1"/>
      <c r="H108" s="1"/>
      <c r="I108" s="1"/>
      <c r="J108" s="1"/>
      <c r="K108" s="1"/>
      <c r="L108" s="1"/>
      <c r="M108" s="1"/>
    </row>
    <row r="109" spans="1:13">
      <c r="A109" s="1"/>
      <c r="B109" s="1"/>
      <c r="C109" s="1"/>
      <c r="D109" s="1"/>
      <c r="E109" s="1"/>
      <c r="F109" s="1"/>
      <c r="G109" s="1"/>
      <c r="H109" s="1"/>
      <c r="I109" s="1"/>
      <c r="J109" s="1"/>
      <c r="K109" s="1"/>
      <c r="L109" s="1"/>
      <c r="M109" s="1"/>
    </row>
    <row r="110" spans="1:13">
      <c r="A110" s="1"/>
      <c r="B110" s="1"/>
      <c r="C110" s="1"/>
      <c r="D110" s="1"/>
      <c r="E110" s="1"/>
      <c r="F110" s="1"/>
      <c r="G110" s="1"/>
      <c r="H110" s="1"/>
      <c r="I110" s="1"/>
      <c r="J110" s="1"/>
      <c r="K110" s="1"/>
      <c r="L110" s="1"/>
      <c r="M110" s="1"/>
    </row>
    <row r="111" spans="1:13">
      <c r="A111" s="1"/>
      <c r="B111" s="1"/>
      <c r="C111" s="1"/>
      <c r="D111" s="1"/>
      <c r="E111" s="1"/>
      <c r="F111" s="1"/>
      <c r="G111" s="1"/>
      <c r="H111" s="1"/>
      <c r="I111" s="1"/>
      <c r="J111" s="1"/>
      <c r="K111" s="1"/>
      <c r="L111" s="1"/>
      <c r="M111" s="1"/>
    </row>
    <row r="112" spans="1:13">
      <c r="A112" s="1"/>
      <c r="B112" s="1"/>
      <c r="C112" s="1"/>
      <c r="D112" s="1"/>
      <c r="E112" s="1"/>
      <c r="F112" s="1"/>
      <c r="G112" s="1"/>
      <c r="H112" s="1"/>
      <c r="I112" s="1"/>
      <c r="J112" s="1"/>
      <c r="K112" s="1"/>
      <c r="L112" s="1"/>
      <c r="M112" s="1"/>
    </row>
    <row r="113" spans="1:13">
      <c r="A113" s="1"/>
      <c r="B113" s="1"/>
      <c r="C113" s="1"/>
      <c r="D113" s="1"/>
      <c r="E113" s="1"/>
      <c r="F113" s="1"/>
      <c r="G113" s="1"/>
      <c r="H113" s="1"/>
      <c r="I113" s="1"/>
      <c r="J113" s="1"/>
      <c r="K113" s="1"/>
      <c r="L113" s="1"/>
      <c r="M113" s="1"/>
    </row>
    <row r="114" spans="1:13">
      <c r="A114" s="1"/>
      <c r="B114" s="1"/>
      <c r="C114" s="1"/>
      <c r="D114" s="1"/>
      <c r="E114" s="1"/>
      <c r="F114" s="1"/>
      <c r="G114" s="1"/>
      <c r="H114" s="1"/>
      <c r="I114" s="1"/>
      <c r="J114" s="1"/>
      <c r="K114" s="1"/>
      <c r="L114" s="1"/>
      <c r="M114" s="1"/>
    </row>
    <row r="115" spans="1:13">
      <c r="A115" s="1"/>
      <c r="B115" s="1"/>
      <c r="C115" s="1"/>
      <c r="D115" s="1"/>
      <c r="E115" s="1"/>
      <c r="F115" s="1"/>
      <c r="G115" s="1"/>
      <c r="H115" s="1"/>
      <c r="I115" s="1"/>
      <c r="J115" s="1"/>
      <c r="K115" s="1"/>
      <c r="L115" s="1"/>
      <c r="M115" s="1"/>
    </row>
    <row r="116" spans="1:13">
      <c r="A116" s="1"/>
      <c r="B116" s="1"/>
      <c r="C116" s="1"/>
      <c r="D116" s="1"/>
      <c r="E116" s="1"/>
      <c r="F116" s="1"/>
      <c r="G116" s="1"/>
      <c r="H116" s="1"/>
      <c r="I116" s="1"/>
      <c r="J116" s="1"/>
      <c r="K116" s="1"/>
      <c r="L116" s="1"/>
      <c r="M116" s="1"/>
    </row>
    <row r="117" spans="1:13">
      <c r="A117" s="1"/>
      <c r="B117" s="1"/>
      <c r="C117" s="1"/>
      <c r="D117" s="1"/>
      <c r="E117" s="1"/>
      <c r="F117" s="1"/>
      <c r="G117" s="1"/>
      <c r="H117" s="1"/>
      <c r="I117" s="1"/>
      <c r="J117" s="1"/>
      <c r="K117" s="1"/>
      <c r="L117" s="1"/>
      <c r="M117" s="1"/>
    </row>
    <row r="118" spans="1:13">
      <c r="A118" s="1"/>
      <c r="B118" s="1"/>
      <c r="C118" s="1"/>
      <c r="D118" s="1"/>
      <c r="E118" s="1"/>
      <c r="F118" s="1"/>
      <c r="G118" s="1"/>
      <c r="H118" s="1"/>
      <c r="I118" s="1"/>
      <c r="J118" s="1"/>
      <c r="K118" s="1"/>
      <c r="L118" s="1"/>
      <c r="M118" s="1"/>
    </row>
    <row r="119" spans="1:13">
      <c r="A119" s="1"/>
      <c r="B119" s="1"/>
      <c r="C119" s="1"/>
      <c r="D119" s="1"/>
      <c r="E119" s="1"/>
      <c r="F119" s="1"/>
      <c r="G119" s="1"/>
      <c r="H119" s="1"/>
      <c r="I119" s="1"/>
      <c r="J119" s="1"/>
      <c r="K119" s="1"/>
      <c r="L119" s="1"/>
      <c r="M119" s="1"/>
    </row>
    <row r="120" spans="1:13">
      <c r="A120" s="1"/>
      <c r="B120" s="1"/>
      <c r="C120" s="1"/>
      <c r="D120" s="1"/>
      <c r="E120" s="1"/>
      <c r="F120" s="1"/>
      <c r="G120" s="1"/>
      <c r="H120" s="1"/>
      <c r="I120" s="1"/>
      <c r="J120" s="1"/>
      <c r="K120" s="1"/>
      <c r="L120" s="1"/>
      <c r="M120" s="1"/>
    </row>
    <row r="121" spans="1:13">
      <c r="A121" s="1"/>
      <c r="B121" s="1"/>
      <c r="C121" s="1"/>
      <c r="D121" s="1"/>
      <c r="E121" s="1"/>
      <c r="F121" s="1"/>
      <c r="G121" s="1"/>
      <c r="H121" s="1"/>
      <c r="I121" s="1"/>
      <c r="J121" s="1"/>
      <c r="K121" s="1"/>
      <c r="L121" s="1"/>
      <c r="M121" s="1"/>
    </row>
    <row r="122" spans="1:13">
      <c r="A122" s="1"/>
      <c r="B122" s="1"/>
      <c r="C122" s="1"/>
      <c r="D122" s="1"/>
      <c r="E122" s="1"/>
      <c r="F122" s="1"/>
      <c r="G122" s="1"/>
      <c r="H122" s="1"/>
      <c r="I122" s="1"/>
      <c r="J122" s="1"/>
      <c r="K122" s="1"/>
      <c r="L122" s="1"/>
      <c r="M122" s="1"/>
    </row>
    <row r="123" spans="1:13">
      <c r="A123" s="1"/>
      <c r="B123" s="1"/>
      <c r="C123" s="1"/>
      <c r="D123" s="1"/>
      <c r="E123" s="1"/>
      <c r="F123" s="1"/>
      <c r="G123" s="1"/>
      <c r="H123" s="1"/>
      <c r="I123" s="1"/>
      <c r="J123" s="1"/>
      <c r="K123" s="1"/>
      <c r="L123" s="1"/>
      <c r="M123" s="1"/>
    </row>
    <row r="124" spans="1:13">
      <c r="A124" s="1"/>
      <c r="B124" s="1"/>
      <c r="C124" s="1"/>
      <c r="D124" s="1"/>
      <c r="E124" s="1"/>
      <c r="F124" s="1"/>
      <c r="G124" s="1"/>
      <c r="H124" s="1"/>
      <c r="I124" s="1"/>
      <c r="J124" s="1"/>
      <c r="K124" s="1"/>
      <c r="L124" s="1"/>
      <c r="M124" s="1"/>
    </row>
    <row r="125" spans="1:13">
      <c r="A125" s="1"/>
      <c r="B125" s="1"/>
      <c r="C125" s="1"/>
      <c r="D125" s="1"/>
      <c r="E125" s="1"/>
      <c r="F125" s="1"/>
      <c r="G125" s="1"/>
      <c r="H125" s="1"/>
      <c r="I125" s="1"/>
      <c r="J125" s="1"/>
      <c r="K125" s="1"/>
      <c r="L125" s="1"/>
      <c r="M125" s="1"/>
    </row>
    <row r="126" spans="1:13">
      <c r="A126" s="1"/>
      <c r="B126" s="1"/>
      <c r="C126" s="1"/>
      <c r="D126" s="1"/>
      <c r="E126" s="1"/>
      <c r="F126" s="1"/>
      <c r="G126" s="1"/>
      <c r="H126" s="1"/>
      <c r="I126" s="1"/>
      <c r="J126" s="1"/>
      <c r="K126" s="1"/>
      <c r="L126" s="1"/>
      <c r="M126" s="1"/>
    </row>
    <row r="127" spans="1:13">
      <c r="A127" s="1"/>
      <c r="B127" s="1"/>
      <c r="C127" s="1"/>
      <c r="D127" s="1"/>
      <c r="E127" s="1"/>
      <c r="F127" s="1"/>
      <c r="G127" s="1"/>
      <c r="H127" s="1"/>
      <c r="I127" s="1"/>
      <c r="J127" s="1"/>
      <c r="K127" s="1"/>
      <c r="L127" s="1"/>
      <c r="M127" s="1"/>
    </row>
    <row r="128" spans="1:13">
      <c r="A128" s="1"/>
      <c r="B128" s="1"/>
      <c r="C128" s="1"/>
      <c r="D128" s="1"/>
      <c r="E128" s="1"/>
      <c r="F128" s="1"/>
      <c r="G128" s="1"/>
      <c r="H128" s="1"/>
      <c r="I128" s="1"/>
      <c r="J128" s="1"/>
      <c r="K128" s="1"/>
      <c r="L128" s="1"/>
      <c r="M128" s="1"/>
    </row>
    <row r="129" spans="1:13">
      <c r="A129" s="1"/>
      <c r="B129" s="1"/>
      <c r="C129" s="1"/>
      <c r="D129" s="1"/>
      <c r="E129" s="1"/>
      <c r="F129" s="1"/>
      <c r="G129" s="1"/>
      <c r="H129" s="1"/>
      <c r="I129" s="1"/>
      <c r="J129" s="1"/>
      <c r="K129" s="1"/>
      <c r="L129" s="1"/>
      <c r="M129" s="1"/>
    </row>
    <row r="130" spans="1:13">
      <c r="A130" s="1"/>
      <c r="B130" s="1"/>
      <c r="C130" s="1"/>
      <c r="D130" s="1"/>
      <c r="E130" s="1"/>
      <c r="F130" s="1"/>
      <c r="G130" s="1"/>
      <c r="H130" s="1"/>
      <c r="I130" s="1"/>
      <c r="J130" s="1"/>
      <c r="K130" s="1"/>
      <c r="L130" s="1"/>
      <c r="M130" s="1"/>
    </row>
    <row r="131" spans="1:13">
      <c r="A131" s="1"/>
      <c r="B131" s="1"/>
      <c r="C131" s="1"/>
      <c r="D131" s="1"/>
      <c r="E131" s="1"/>
      <c r="F131" s="1"/>
      <c r="G131" s="1"/>
      <c r="H131" s="1"/>
      <c r="I131" s="1"/>
      <c r="J131" s="1"/>
      <c r="K131" s="1"/>
      <c r="L131" s="1"/>
      <c r="M131" s="1"/>
    </row>
    <row r="132" spans="1:13">
      <c r="A132" s="1"/>
      <c r="B132" s="1"/>
      <c r="C132" s="1"/>
      <c r="D132" s="1"/>
      <c r="E132" s="1"/>
      <c r="F132" s="1"/>
      <c r="G132" s="1"/>
      <c r="H132" s="1"/>
      <c r="I132" s="1"/>
      <c r="J132" s="1"/>
      <c r="K132" s="1"/>
      <c r="L132" s="1"/>
      <c r="M132" s="1"/>
    </row>
    <row r="133" spans="1:13">
      <c r="A133" s="1"/>
      <c r="B133" s="1"/>
      <c r="C133" s="1"/>
      <c r="D133" s="1"/>
      <c r="E133" s="1"/>
      <c r="F133" s="1"/>
      <c r="G133" s="1"/>
      <c r="H133" s="1"/>
      <c r="I133" s="1"/>
      <c r="J133" s="1"/>
      <c r="K133" s="1"/>
      <c r="L133" s="1"/>
      <c r="M133" s="1"/>
    </row>
    <row r="134" spans="1:13">
      <c r="A134" s="1"/>
      <c r="B134" s="1"/>
      <c r="C134" s="1"/>
      <c r="D134" s="1"/>
      <c r="E134" s="1"/>
      <c r="F134" s="1"/>
      <c r="G134" s="1"/>
      <c r="H134" s="1"/>
      <c r="I134" s="1"/>
      <c r="J134" s="1"/>
      <c r="K134" s="1"/>
      <c r="L134" s="1"/>
      <c r="M134" s="1"/>
    </row>
    <row r="135" spans="1:13">
      <c r="A135" s="1"/>
      <c r="B135" s="1"/>
      <c r="C135" s="1"/>
      <c r="D135" s="1"/>
      <c r="E135" s="1"/>
      <c r="F135" s="1"/>
      <c r="G135" s="1"/>
      <c r="H135" s="1"/>
      <c r="I135" s="1"/>
      <c r="J135" s="1"/>
      <c r="K135" s="1"/>
      <c r="L135" s="1"/>
      <c r="M135" s="1"/>
    </row>
    <row r="136" spans="1:13">
      <c r="A136" s="1"/>
      <c r="B136" s="1"/>
      <c r="C136" s="1"/>
      <c r="D136" s="1"/>
      <c r="E136" s="1"/>
      <c r="F136" s="1"/>
      <c r="G136" s="1"/>
      <c r="H136" s="1"/>
      <c r="I136" s="1"/>
      <c r="J136" s="1"/>
      <c r="K136" s="1"/>
      <c r="L136" s="1"/>
      <c r="M136" s="1"/>
    </row>
    <row r="137" spans="1:13">
      <c r="A137" s="1"/>
      <c r="B137" s="1"/>
      <c r="C137" s="1"/>
      <c r="D137" s="1"/>
      <c r="E137" s="1"/>
      <c r="F137" s="1"/>
      <c r="G137" s="1"/>
      <c r="H137" s="1"/>
      <c r="I137" s="1"/>
      <c r="J137" s="1"/>
      <c r="K137" s="1"/>
      <c r="L137" s="1"/>
      <c r="M137" s="1"/>
    </row>
    <row r="138" spans="1:13">
      <c r="A138" s="1"/>
      <c r="B138" s="1"/>
      <c r="C138" s="1"/>
      <c r="D138" s="1"/>
      <c r="E138" s="1"/>
      <c r="F138" s="1"/>
      <c r="G138" s="1"/>
      <c r="H138" s="1"/>
      <c r="I138" s="1"/>
      <c r="J138" s="1"/>
      <c r="K138" s="1"/>
      <c r="L138" s="1"/>
      <c r="M138" s="1"/>
    </row>
    <row r="139" spans="1:13">
      <c r="A139" s="1"/>
      <c r="B139" s="1"/>
      <c r="C139" s="1"/>
      <c r="D139" s="1"/>
      <c r="E139" s="1"/>
      <c r="F139" s="1"/>
      <c r="G139" s="1"/>
      <c r="H139" s="1"/>
      <c r="I139" s="1"/>
      <c r="J139" s="1"/>
      <c r="K139" s="1"/>
      <c r="L139" s="1"/>
      <c r="M139" s="1"/>
    </row>
    <row r="140" spans="1:13">
      <c r="A140" s="1"/>
      <c r="B140" s="1"/>
      <c r="C140" s="1"/>
      <c r="D140" s="1"/>
      <c r="E140" s="1"/>
      <c r="F140" s="1"/>
      <c r="G140" s="1"/>
      <c r="H140" s="1"/>
      <c r="I140" s="1"/>
      <c r="J140" s="1"/>
      <c r="K140" s="1"/>
      <c r="L140" s="1"/>
      <c r="M140" s="1"/>
    </row>
    <row r="141" spans="1:13">
      <c r="A141" s="1"/>
      <c r="B141" s="1"/>
      <c r="C141" s="1"/>
      <c r="D141" s="1"/>
      <c r="E141" s="1"/>
      <c r="F141" s="1"/>
      <c r="G141" s="1"/>
      <c r="H141" s="1"/>
      <c r="I141" s="1"/>
      <c r="J141" s="1"/>
      <c r="K141" s="1"/>
      <c r="L141" s="1"/>
      <c r="M141" s="1"/>
    </row>
    <row r="142" spans="1:13">
      <c r="A142" s="1"/>
      <c r="B142" s="1"/>
      <c r="C142" s="1"/>
      <c r="D142" s="1"/>
      <c r="E142" s="1"/>
      <c r="F142" s="1"/>
      <c r="G142" s="1"/>
      <c r="H142" s="1"/>
      <c r="I142" s="1"/>
      <c r="J142" s="1"/>
      <c r="K142" s="1"/>
      <c r="L142" s="1"/>
      <c r="M142" s="1"/>
    </row>
    <row r="143" spans="1:13">
      <c r="A143" s="1"/>
      <c r="B143" s="1"/>
      <c r="C143" s="1"/>
      <c r="D143" s="1"/>
      <c r="E143" s="1"/>
      <c r="F143" s="1"/>
      <c r="G143" s="1"/>
      <c r="H143" s="1"/>
      <c r="I143" s="1"/>
      <c r="J143" s="1"/>
      <c r="K143" s="1"/>
      <c r="L143" s="1"/>
      <c r="M143" s="1"/>
    </row>
    <row r="144" spans="1:13">
      <c r="A144" s="1"/>
      <c r="B144" s="1"/>
      <c r="C144" s="1"/>
      <c r="D144" s="1"/>
      <c r="E144" s="1"/>
      <c r="F144" s="1"/>
      <c r="G144" s="1"/>
      <c r="H144" s="1"/>
      <c r="I144" s="1"/>
      <c r="J144" s="1"/>
      <c r="K144" s="1"/>
      <c r="L144" s="1"/>
      <c r="M144" s="1"/>
    </row>
    <row r="145" spans="1:13">
      <c r="A145" s="1"/>
      <c r="B145" s="1"/>
      <c r="C145" s="1"/>
      <c r="D145" s="1"/>
      <c r="E145" s="1"/>
      <c r="F145" s="1"/>
      <c r="G145" s="1"/>
      <c r="H145" s="1"/>
      <c r="I145" s="1"/>
      <c r="J145" s="1"/>
      <c r="K145" s="1"/>
      <c r="L145" s="1"/>
      <c r="M145" s="1"/>
    </row>
    <row r="146" spans="1:13">
      <c r="A146" s="1"/>
      <c r="B146" s="1"/>
      <c r="C146" s="1"/>
      <c r="D146" s="1"/>
      <c r="E146" s="1"/>
      <c r="F146" s="1"/>
      <c r="G146" s="1"/>
      <c r="H146" s="1"/>
      <c r="I146" s="1"/>
      <c r="J146" s="1"/>
      <c r="K146" s="1"/>
      <c r="L146" s="1"/>
      <c r="M146" s="1"/>
    </row>
    <row r="147" spans="1:13">
      <c r="A147" s="1"/>
      <c r="B147" s="1"/>
      <c r="C147" s="1"/>
      <c r="D147" s="1"/>
      <c r="E147" s="1"/>
      <c r="F147" s="1"/>
      <c r="G147" s="1"/>
      <c r="H147" s="1"/>
      <c r="I147" s="1"/>
      <c r="J147" s="1"/>
      <c r="K147" s="1"/>
      <c r="L147" s="1"/>
      <c r="M147" s="1"/>
    </row>
    <row r="148" spans="1:13">
      <c r="A148" s="1"/>
      <c r="B148" s="1"/>
      <c r="C148" s="1"/>
      <c r="D148" s="1"/>
      <c r="E148" s="1"/>
      <c r="F148" s="1"/>
      <c r="G148" s="1"/>
      <c r="H148" s="1"/>
      <c r="I148" s="1"/>
      <c r="J148" s="1"/>
      <c r="K148" s="1"/>
      <c r="L148" s="1"/>
      <c r="M148" s="1"/>
    </row>
    <row r="149" spans="1:13">
      <c r="A149" s="1"/>
      <c r="B149" s="1"/>
      <c r="C149" s="1"/>
      <c r="D149" s="1"/>
      <c r="E149" s="1"/>
      <c r="F149" s="1"/>
      <c r="G149" s="1"/>
      <c r="H149" s="1"/>
      <c r="I149" s="1"/>
      <c r="J149" s="1"/>
      <c r="K149" s="1"/>
      <c r="L149" s="1"/>
      <c r="M149" s="1"/>
    </row>
    <row r="150" spans="1:13">
      <c r="A150" s="1"/>
      <c r="B150" s="1"/>
      <c r="C150" s="1"/>
      <c r="D150" s="1"/>
      <c r="E150" s="1"/>
      <c r="F150" s="1"/>
      <c r="G150" s="1"/>
      <c r="H150" s="1"/>
      <c r="I150" s="1"/>
      <c r="J150" s="1"/>
      <c r="K150" s="1"/>
      <c r="L150" s="1"/>
      <c r="M150" s="1"/>
    </row>
    <row r="151" spans="1:13">
      <c r="A151" s="1"/>
      <c r="B151" s="1"/>
      <c r="C151" s="1"/>
      <c r="D151" s="1"/>
      <c r="E151" s="1"/>
      <c r="F151" s="1"/>
      <c r="G151" s="1"/>
      <c r="H151" s="1"/>
      <c r="I151" s="1"/>
      <c r="J151" s="1"/>
      <c r="K151" s="1"/>
      <c r="L151" s="1"/>
      <c r="M151" s="1"/>
    </row>
    <row r="152" spans="1:13">
      <c r="A152" s="1"/>
      <c r="B152" s="1"/>
      <c r="C152" s="1"/>
      <c r="D152" s="1"/>
      <c r="E152" s="1"/>
      <c r="F152" s="1"/>
      <c r="G152" s="1"/>
      <c r="H152" s="1"/>
      <c r="I152" s="1"/>
      <c r="J152" s="1"/>
      <c r="K152" s="1"/>
      <c r="L152" s="1"/>
      <c r="M152" s="1"/>
    </row>
    <row r="153" spans="1:13">
      <c r="A153" s="1"/>
      <c r="B153" s="1"/>
      <c r="C153" s="1"/>
      <c r="D153" s="1"/>
      <c r="E153" s="1"/>
      <c r="F153" s="1"/>
      <c r="G153" s="1"/>
      <c r="H153" s="1"/>
      <c r="I153" s="1"/>
      <c r="J153" s="1"/>
      <c r="K153" s="1"/>
      <c r="L153" s="1"/>
      <c r="M153" s="1"/>
    </row>
    <row r="154" spans="1:13">
      <c r="A154" s="1"/>
      <c r="B154" s="1"/>
      <c r="C154" s="1"/>
      <c r="D154" s="1"/>
      <c r="E154" s="1"/>
      <c r="F154" s="1"/>
      <c r="G154" s="1"/>
      <c r="H154" s="1"/>
      <c r="I154" s="1"/>
      <c r="J154" s="1"/>
      <c r="K154" s="1"/>
      <c r="L154" s="1"/>
      <c r="M154" s="1"/>
    </row>
    <row r="155" spans="1:13">
      <c r="A155" s="1"/>
      <c r="B155" s="1"/>
      <c r="C155" s="1"/>
      <c r="D155" s="1"/>
      <c r="E155" s="1"/>
      <c r="F155" s="1"/>
      <c r="G155" s="1"/>
      <c r="H155" s="1"/>
      <c r="I155" s="1"/>
      <c r="J155" s="1"/>
      <c r="K155" s="1"/>
      <c r="L155" s="1"/>
      <c r="M155" s="1"/>
    </row>
    <row r="156" spans="1:13">
      <c r="A156" s="1"/>
      <c r="B156" s="1"/>
      <c r="C156" s="1"/>
      <c r="D156" s="1"/>
      <c r="E156" s="1"/>
      <c r="F156" s="1"/>
      <c r="G156" s="1"/>
      <c r="H156" s="1"/>
      <c r="I156" s="1"/>
      <c r="J156" s="1"/>
      <c r="K156" s="1"/>
      <c r="L156" s="1"/>
      <c r="M156" s="1"/>
    </row>
    <row r="157" spans="1:13">
      <c r="A157" s="1"/>
      <c r="B157" s="1"/>
      <c r="C157" s="1"/>
      <c r="D157" s="1"/>
      <c r="E157" s="1"/>
      <c r="F157" s="1"/>
      <c r="G157" s="1"/>
      <c r="H157" s="1"/>
      <c r="I157" s="1"/>
      <c r="J157" s="1"/>
      <c r="K157" s="1"/>
      <c r="L157" s="1"/>
      <c r="M157" s="1"/>
    </row>
    <row r="158" spans="1:13">
      <c r="A158" s="1"/>
      <c r="B158" s="1"/>
      <c r="C158" s="1"/>
      <c r="D158" s="1"/>
      <c r="E158" s="1"/>
      <c r="F158" s="1"/>
      <c r="G158" s="1"/>
      <c r="H158" s="1"/>
      <c r="I158" s="1"/>
      <c r="J158" s="1"/>
      <c r="K158" s="1"/>
      <c r="L158" s="1"/>
      <c r="M158" s="1"/>
    </row>
    <row r="159" spans="1:13">
      <c r="A159" s="1"/>
      <c r="B159" s="1"/>
      <c r="C159" s="1"/>
      <c r="D159" s="1"/>
      <c r="E159" s="1"/>
      <c r="F159" s="1"/>
      <c r="G159" s="1"/>
      <c r="H159" s="1"/>
      <c r="I159" s="1"/>
      <c r="J159" s="1"/>
      <c r="K159" s="1"/>
      <c r="L159" s="1"/>
      <c r="M159" s="1"/>
    </row>
    <row r="160" spans="1:13">
      <c r="A160" s="1"/>
      <c r="B160" s="1"/>
      <c r="C160" s="1"/>
      <c r="D160" s="1"/>
      <c r="E160" s="1"/>
      <c r="F160" s="1"/>
      <c r="G160" s="1"/>
      <c r="H160" s="1"/>
      <c r="I160" s="1"/>
      <c r="J160" s="1"/>
      <c r="K160" s="1"/>
      <c r="L160" s="1"/>
      <c r="M160" s="1"/>
    </row>
    <row r="161" spans="1:13">
      <c r="A161" s="1"/>
      <c r="B161" s="1"/>
      <c r="C161" s="1"/>
      <c r="D161" s="1"/>
      <c r="E161" s="1"/>
      <c r="F161" s="1"/>
      <c r="G161" s="1"/>
      <c r="H161" s="1"/>
      <c r="I161" s="1"/>
      <c r="J161" s="1"/>
      <c r="K161" s="1"/>
      <c r="L161" s="1"/>
      <c r="M161" s="1"/>
    </row>
    <row r="162" spans="1:13">
      <c r="A162" s="1"/>
      <c r="B162" s="1"/>
      <c r="C162" s="1"/>
      <c r="D162" s="1"/>
      <c r="E162" s="1"/>
      <c r="F162" s="1"/>
      <c r="G162" s="1"/>
      <c r="H162" s="1"/>
      <c r="I162" s="1"/>
      <c r="J162" s="1"/>
      <c r="K162" s="1"/>
      <c r="L162" s="1"/>
      <c r="M162" s="1"/>
    </row>
    <row r="163" spans="1:13">
      <c r="A163" s="1"/>
      <c r="B163" s="1"/>
      <c r="C163" s="1"/>
      <c r="D163" s="1"/>
      <c r="E163" s="1"/>
      <c r="F163" s="1"/>
      <c r="G163" s="1"/>
      <c r="H163" s="1"/>
      <c r="I163" s="1"/>
      <c r="J163" s="1"/>
      <c r="K163" s="1"/>
      <c r="L163" s="1"/>
      <c r="M163" s="1"/>
    </row>
    <row r="164" spans="1:13">
      <c r="A164" s="1"/>
      <c r="B164" s="1"/>
      <c r="C164" s="1"/>
      <c r="D164" s="1"/>
      <c r="E164" s="1"/>
      <c r="F164" s="1"/>
      <c r="G164" s="1"/>
      <c r="H164" s="1"/>
      <c r="I164" s="1"/>
      <c r="J164" s="1"/>
      <c r="K164" s="1"/>
      <c r="L164" s="1"/>
      <c r="M164" s="1"/>
    </row>
    <row r="165" spans="1:13">
      <c r="A165" s="1"/>
      <c r="B165" s="1"/>
      <c r="C165" s="1"/>
      <c r="D165" s="1"/>
      <c r="E165" s="1"/>
      <c r="F165" s="1"/>
      <c r="G165" s="1"/>
      <c r="H165" s="1"/>
      <c r="I165" s="1"/>
      <c r="J165" s="1"/>
      <c r="K165" s="1"/>
      <c r="L165" s="1"/>
      <c r="M165" s="1"/>
    </row>
    <row r="166" spans="1:13">
      <c r="A166" s="1"/>
      <c r="B166" s="1"/>
      <c r="C166" s="1"/>
      <c r="D166" s="1"/>
      <c r="E166" s="1"/>
      <c r="F166" s="1"/>
      <c r="G166" s="1"/>
      <c r="H166" s="1"/>
      <c r="I166" s="1"/>
      <c r="J166" s="1"/>
      <c r="K166" s="1"/>
      <c r="L166" s="1"/>
      <c r="M166" s="1"/>
    </row>
    <row r="167" spans="1:13">
      <c r="A167" s="1"/>
      <c r="B167" s="1"/>
      <c r="C167" s="1"/>
      <c r="D167" s="1"/>
      <c r="E167" s="1"/>
      <c r="F167" s="1"/>
      <c r="G167" s="1"/>
      <c r="H167" s="1"/>
      <c r="I167" s="1"/>
      <c r="J167" s="1"/>
      <c r="K167" s="1"/>
      <c r="L167" s="1"/>
      <c r="M167" s="1"/>
    </row>
    <row r="168" spans="1:13">
      <c r="A168" s="1"/>
      <c r="B168" s="1"/>
      <c r="C168" s="1"/>
      <c r="D168" s="1"/>
      <c r="E168" s="1"/>
      <c r="F168" s="1"/>
      <c r="G168" s="1"/>
      <c r="H168" s="1"/>
      <c r="I168" s="1"/>
      <c r="J168" s="1"/>
      <c r="K168" s="1"/>
      <c r="L168" s="1"/>
      <c r="M168" s="1"/>
    </row>
    <row r="169" spans="1:13">
      <c r="A169" s="1"/>
      <c r="B169" s="1"/>
      <c r="C169" s="1"/>
      <c r="D169" s="1"/>
      <c r="E169" s="1"/>
      <c r="F169" s="1"/>
      <c r="G169" s="1"/>
      <c r="H169" s="1"/>
      <c r="I169" s="1"/>
      <c r="J169" s="1"/>
      <c r="K169" s="1"/>
      <c r="L169" s="1"/>
      <c r="M169" s="1"/>
    </row>
    <row r="170" spans="1:13">
      <c r="A170" s="1"/>
      <c r="B170" s="1"/>
      <c r="C170" s="1"/>
      <c r="D170" s="1"/>
      <c r="E170" s="1"/>
      <c r="F170" s="1"/>
      <c r="G170" s="1"/>
      <c r="H170" s="1"/>
      <c r="I170" s="1"/>
      <c r="J170" s="1"/>
      <c r="K170" s="1"/>
      <c r="L170" s="1"/>
      <c r="M170" s="1"/>
    </row>
    <row r="171" spans="1:13">
      <c r="A171" s="1"/>
      <c r="B171" s="1"/>
      <c r="C171" s="1"/>
      <c r="D171" s="1"/>
      <c r="E171" s="1"/>
      <c r="F171" s="1"/>
      <c r="G171" s="1"/>
      <c r="H171" s="1"/>
      <c r="I171" s="1"/>
      <c r="J171" s="1"/>
      <c r="K171" s="1"/>
      <c r="L171" s="1"/>
      <c r="M171" s="1"/>
    </row>
    <row r="172" spans="1:13">
      <c r="A172" s="1"/>
      <c r="B172" s="1"/>
      <c r="C172" s="1"/>
      <c r="D172" s="1"/>
      <c r="E172" s="1"/>
      <c r="F172" s="1"/>
      <c r="G172" s="1"/>
      <c r="H172" s="1"/>
      <c r="I172" s="1"/>
      <c r="J172" s="1"/>
      <c r="K172" s="1"/>
      <c r="L172" s="1"/>
      <c r="M172" s="1"/>
    </row>
    <row r="173" spans="1:13">
      <c r="A173" s="1"/>
      <c r="B173" s="1"/>
      <c r="C173" s="1"/>
      <c r="D173" s="1"/>
      <c r="E173" s="1"/>
      <c r="F173" s="1"/>
      <c r="G173" s="1"/>
      <c r="H173" s="1"/>
      <c r="I173" s="1"/>
      <c r="J173" s="1"/>
      <c r="K173" s="1"/>
      <c r="L173" s="1"/>
      <c r="M173" s="1"/>
    </row>
    <row r="174" spans="1:13">
      <c r="A174" s="1"/>
      <c r="B174" s="1"/>
      <c r="C174" s="1"/>
      <c r="D174" s="1"/>
      <c r="E174" s="1"/>
      <c r="F174" s="1"/>
      <c r="G174" s="1"/>
      <c r="H174" s="1"/>
      <c r="I174" s="1"/>
      <c r="J174" s="1"/>
      <c r="K174" s="1"/>
      <c r="L174" s="1"/>
      <c r="M174" s="1"/>
    </row>
    <row r="175" spans="1:13">
      <c r="A175" s="1"/>
      <c r="B175" s="1"/>
      <c r="C175" s="1"/>
      <c r="D175" s="1"/>
      <c r="E175" s="1"/>
      <c r="F175" s="1"/>
      <c r="G175" s="1"/>
      <c r="H175" s="1"/>
      <c r="I175" s="1"/>
      <c r="J175" s="1"/>
      <c r="K175" s="1"/>
      <c r="L175" s="1"/>
      <c r="M175" s="1"/>
    </row>
    <row r="176" spans="1:13">
      <c r="A176" s="1"/>
      <c r="B176" s="1"/>
      <c r="C176" s="1"/>
      <c r="D176" s="1"/>
      <c r="E176" s="1"/>
      <c r="F176" s="1"/>
      <c r="G176" s="1"/>
      <c r="H176" s="1"/>
      <c r="I176" s="1"/>
      <c r="J176" s="1"/>
      <c r="K176" s="1"/>
      <c r="L176" s="1"/>
      <c r="M176" s="1"/>
    </row>
    <row r="177" spans="1:13">
      <c r="A177" s="1"/>
      <c r="B177" s="1"/>
      <c r="C177" s="1"/>
      <c r="D177" s="1"/>
      <c r="E177" s="1"/>
      <c r="F177" s="1"/>
      <c r="G177" s="1"/>
      <c r="H177" s="1"/>
      <c r="I177" s="1"/>
      <c r="J177" s="1"/>
      <c r="K177" s="1"/>
      <c r="L177" s="1"/>
      <c r="M177" s="1"/>
    </row>
    <row r="178" spans="1:13">
      <c r="A178" s="1"/>
      <c r="B178" s="1"/>
      <c r="C178" s="1"/>
      <c r="D178" s="1"/>
      <c r="E178" s="1"/>
      <c r="F178" s="1"/>
      <c r="G178" s="1"/>
      <c r="H178" s="1"/>
      <c r="I178" s="1"/>
      <c r="J178" s="1"/>
      <c r="K178" s="1"/>
      <c r="L178" s="1"/>
      <c r="M178" s="1"/>
    </row>
    <row r="179" spans="1:13">
      <c r="A179" s="1"/>
      <c r="B179" s="1"/>
      <c r="C179" s="1"/>
      <c r="D179" s="1"/>
      <c r="E179" s="1"/>
      <c r="F179" s="1"/>
      <c r="G179" s="1"/>
      <c r="H179" s="1"/>
      <c r="I179" s="1"/>
      <c r="J179" s="1"/>
      <c r="K179" s="1"/>
      <c r="L179" s="1"/>
      <c r="M179" s="1"/>
    </row>
    <row r="180" spans="1:13">
      <c r="A180" s="1"/>
      <c r="B180" s="1"/>
      <c r="C180" s="1"/>
      <c r="D180" s="1"/>
      <c r="E180" s="1"/>
      <c r="F180" s="1"/>
      <c r="G180" s="1"/>
      <c r="H180" s="1"/>
      <c r="I180" s="1"/>
      <c r="J180" s="1"/>
      <c r="K180" s="1"/>
      <c r="L180" s="1"/>
      <c r="M180" s="1"/>
    </row>
    <row r="181" spans="1:13">
      <c r="A181" s="1"/>
      <c r="B181" s="1"/>
      <c r="C181" s="1"/>
      <c r="D181" s="1"/>
      <c r="E181" s="1"/>
      <c r="F181" s="1"/>
      <c r="G181" s="1"/>
      <c r="H181" s="1"/>
      <c r="I181" s="1"/>
      <c r="J181" s="1"/>
      <c r="K181" s="1"/>
      <c r="L181" s="1"/>
      <c r="M181" s="1"/>
    </row>
    <row r="182" spans="1:13">
      <c r="A182" s="1"/>
      <c r="B182" s="1"/>
      <c r="C182" s="1"/>
      <c r="D182" s="1"/>
      <c r="E182" s="1"/>
      <c r="F182" s="1"/>
      <c r="G182" s="1"/>
      <c r="H182" s="1"/>
      <c r="I182" s="1"/>
      <c r="J182" s="1"/>
      <c r="K182" s="1"/>
      <c r="L182" s="1"/>
      <c r="M182" s="1"/>
    </row>
    <row r="183" spans="1:13">
      <c r="A183" s="1"/>
      <c r="B183" s="1"/>
      <c r="C183" s="1"/>
      <c r="D183" s="1"/>
      <c r="E183" s="1"/>
      <c r="F183" s="1"/>
      <c r="G183" s="1"/>
      <c r="H183" s="1"/>
      <c r="I183" s="1"/>
      <c r="J183" s="1"/>
      <c r="K183" s="1"/>
      <c r="L183" s="1"/>
      <c r="M183" s="1"/>
    </row>
    <row r="184" spans="1:13">
      <c r="A184" s="1"/>
      <c r="B184" s="1"/>
      <c r="C184" s="1"/>
      <c r="D184" s="1"/>
      <c r="E184" s="1"/>
      <c r="F184" s="1"/>
      <c r="G184" s="1"/>
      <c r="H184" s="1"/>
      <c r="I184" s="1"/>
      <c r="J184" s="1"/>
      <c r="K184" s="1"/>
      <c r="L184" s="1"/>
      <c r="M184" s="1"/>
    </row>
    <row r="185" spans="1:13">
      <c r="A185" s="1"/>
      <c r="B185" s="1"/>
      <c r="C185" s="1"/>
      <c r="D185" s="1"/>
      <c r="E185" s="1"/>
      <c r="F185" s="1"/>
      <c r="G185" s="1"/>
      <c r="H185" s="1"/>
      <c r="I185" s="1"/>
      <c r="J185" s="1"/>
      <c r="K185" s="1"/>
      <c r="L185" s="1"/>
      <c r="M185" s="1"/>
    </row>
    <row r="186" spans="1:13">
      <c r="A186" s="1"/>
      <c r="B186" s="1"/>
      <c r="C186" s="1"/>
      <c r="D186" s="1"/>
      <c r="E186" s="1"/>
      <c r="F186" s="1"/>
      <c r="G186" s="1"/>
      <c r="H186" s="1"/>
      <c r="I186" s="1"/>
      <c r="J186" s="1"/>
      <c r="K186" s="1"/>
      <c r="L186" s="1"/>
      <c r="M186" s="1"/>
    </row>
    <row r="187" spans="1:13">
      <c r="A187" s="1"/>
      <c r="B187" s="1"/>
      <c r="C187" s="1"/>
      <c r="D187" s="1"/>
      <c r="E187" s="1"/>
      <c r="F187" s="1"/>
      <c r="G187" s="1"/>
      <c r="H187" s="1"/>
      <c r="I187" s="1"/>
      <c r="J187" s="1"/>
      <c r="K187" s="1"/>
      <c r="L187" s="1"/>
      <c r="M187" s="1"/>
    </row>
    <row r="188" spans="1:13">
      <c r="A188" s="1"/>
      <c r="B188" s="1"/>
      <c r="C188" s="1"/>
      <c r="D188" s="1"/>
      <c r="E188" s="1"/>
      <c r="F188" s="1"/>
      <c r="G188" s="1"/>
      <c r="H188" s="1"/>
      <c r="I188" s="1"/>
      <c r="J188" s="1"/>
      <c r="K188" s="1"/>
      <c r="L188" s="1"/>
      <c r="M188" s="1"/>
    </row>
    <row r="189" spans="1:13">
      <c r="A189" s="1"/>
      <c r="B189" s="1"/>
      <c r="C189" s="1"/>
      <c r="D189" s="1"/>
      <c r="E189" s="1"/>
      <c r="F189" s="1"/>
      <c r="G189" s="1"/>
      <c r="H189" s="1"/>
      <c r="I189" s="1"/>
      <c r="J189" s="1"/>
      <c r="K189" s="1"/>
      <c r="L189" s="1"/>
      <c r="M189" s="1"/>
    </row>
    <row r="190" spans="1:13">
      <c r="A190" s="1"/>
      <c r="B190" s="1"/>
      <c r="C190" s="1"/>
      <c r="D190" s="1"/>
      <c r="E190" s="1"/>
      <c r="F190" s="1"/>
      <c r="G190" s="1"/>
      <c r="H190" s="1"/>
      <c r="I190" s="1"/>
      <c r="J190" s="1"/>
      <c r="K190" s="1"/>
      <c r="L190" s="1"/>
      <c r="M190" s="1"/>
    </row>
    <row r="191" spans="1:13">
      <c r="A191" s="1"/>
      <c r="B191" s="1"/>
      <c r="C191" s="1"/>
      <c r="D191" s="1"/>
      <c r="E191" s="1"/>
      <c r="F191" s="1"/>
      <c r="G191" s="1"/>
      <c r="H191" s="1"/>
      <c r="I191" s="1"/>
      <c r="J191" s="1"/>
      <c r="K191" s="1"/>
      <c r="L191" s="1"/>
      <c r="M191" s="1"/>
    </row>
    <row r="192" spans="1:13">
      <c r="A192" s="1"/>
      <c r="B192" s="1"/>
      <c r="C192" s="1"/>
      <c r="D192" s="1"/>
      <c r="E192" s="1"/>
      <c r="F192" s="1"/>
      <c r="G192" s="1"/>
      <c r="H192" s="1"/>
      <c r="I192" s="1"/>
      <c r="J192" s="1"/>
      <c r="K192" s="1"/>
      <c r="L192" s="1"/>
      <c r="M192" s="1"/>
    </row>
    <row r="193" spans="1:13">
      <c r="A193" s="1"/>
      <c r="B193" s="1"/>
      <c r="C193" s="1"/>
      <c r="D193" s="1"/>
      <c r="E193" s="1"/>
      <c r="F193" s="1"/>
      <c r="G193" s="1"/>
      <c r="H193" s="1"/>
      <c r="I193" s="1"/>
      <c r="J193" s="1"/>
      <c r="K193" s="1"/>
      <c r="L193" s="1"/>
      <c r="M193" s="1"/>
    </row>
    <row r="194" spans="1:13">
      <c r="A194" s="1"/>
      <c r="B194" s="1"/>
      <c r="C194" s="1"/>
      <c r="D194" s="1"/>
      <c r="E194" s="1"/>
      <c r="F194" s="1"/>
      <c r="G194" s="1"/>
      <c r="H194" s="1"/>
      <c r="I194" s="1"/>
      <c r="J194" s="1"/>
      <c r="K194" s="1"/>
      <c r="L194" s="1"/>
      <c r="M194" s="1"/>
    </row>
    <row r="195" spans="1:13">
      <c r="A195" s="1"/>
      <c r="B195" s="1"/>
      <c r="C195" s="1"/>
      <c r="D195" s="1"/>
      <c r="E195" s="1"/>
      <c r="F195" s="1"/>
      <c r="G195" s="1"/>
      <c r="H195" s="1"/>
      <c r="I195" s="1"/>
      <c r="J195" s="1"/>
      <c r="K195" s="1"/>
      <c r="L195" s="1"/>
      <c r="M195" s="1"/>
    </row>
    <row r="196" spans="1:13">
      <c r="A196" s="1"/>
      <c r="B196" s="1"/>
      <c r="C196" s="1"/>
      <c r="D196" s="1"/>
      <c r="E196" s="1"/>
      <c r="F196" s="1"/>
      <c r="G196" s="1"/>
      <c r="H196" s="1"/>
      <c r="I196" s="1"/>
      <c r="J196" s="1"/>
      <c r="K196" s="1"/>
      <c r="L196" s="1"/>
      <c r="M196" s="1"/>
    </row>
    <row r="197" spans="1:13">
      <c r="A197" s="1"/>
      <c r="B197" s="1"/>
      <c r="C197" s="1"/>
      <c r="D197" s="1"/>
      <c r="E197" s="1"/>
      <c r="F197" s="1"/>
      <c r="G197" s="1"/>
      <c r="H197" s="1"/>
      <c r="I197" s="1"/>
      <c r="J197" s="1"/>
      <c r="K197" s="1"/>
      <c r="L197" s="1"/>
      <c r="M197" s="1"/>
    </row>
    <row r="198" spans="1:13">
      <c r="A198" s="1"/>
      <c r="B198" s="1"/>
      <c r="C198" s="1"/>
      <c r="D198" s="1"/>
      <c r="E198" s="1"/>
      <c r="F198" s="1"/>
      <c r="G198" s="1"/>
      <c r="H198" s="1"/>
      <c r="I198" s="1"/>
      <c r="J198" s="1"/>
      <c r="K198" s="1"/>
      <c r="L198" s="1"/>
      <c r="M198" s="1"/>
    </row>
    <row r="199" spans="1:13">
      <c r="A199" s="1"/>
      <c r="B199" s="1"/>
      <c r="C199" s="1"/>
      <c r="D199" s="1"/>
      <c r="E199" s="1"/>
      <c r="F199" s="1"/>
      <c r="G199" s="1"/>
      <c r="H199" s="1"/>
      <c r="I199" s="1"/>
      <c r="J199" s="1"/>
      <c r="K199" s="1"/>
      <c r="L199" s="1"/>
      <c r="M199" s="1"/>
    </row>
    <row r="200" spans="1:13">
      <c r="A200" s="1"/>
      <c r="B200" s="1"/>
      <c r="C200" s="1"/>
      <c r="D200" s="1"/>
      <c r="E200" s="1"/>
      <c r="F200" s="1"/>
      <c r="G200" s="1"/>
      <c r="H200" s="1"/>
      <c r="I200" s="1"/>
      <c r="J200" s="1"/>
      <c r="K200" s="1"/>
      <c r="L200" s="1"/>
      <c r="M200" s="1"/>
    </row>
    <row r="201" spans="1:13">
      <c r="A201" s="1"/>
      <c r="B201" s="1"/>
      <c r="C201" s="1"/>
      <c r="D201" s="1"/>
      <c r="E201" s="1"/>
      <c r="F201" s="1"/>
      <c r="G201" s="1"/>
      <c r="H201" s="1"/>
      <c r="I201" s="1"/>
      <c r="J201" s="1"/>
      <c r="K201" s="1"/>
      <c r="L201" s="1"/>
      <c r="M201" s="1"/>
    </row>
    <row r="202" spans="1:13">
      <c r="A202" s="1"/>
      <c r="B202" s="1"/>
      <c r="C202" s="1"/>
      <c r="D202" s="1"/>
      <c r="E202" s="1"/>
      <c r="F202" s="1"/>
      <c r="G202" s="1"/>
      <c r="H202" s="1"/>
      <c r="I202" s="1"/>
      <c r="J202" s="1"/>
      <c r="K202" s="1"/>
      <c r="L202" s="1"/>
      <c r="M202" s="1"/>
    </row>
    <row r="203" spans="1:13">
      <c r="A203" s="1"/>
      <c r="B203" s="1"/>
      <c r="C203" s="1"/>
      <c r="D203" s="1"/>
      <c r="E203" s="1"/>
      <c r="F203" s="1"/>
      <c r="G203" s="1"/>
      <c r="H203" s="1"/>
      <c r="I203" s="1"/>
      <c r="J203" s="1"/>
      <c r="K203" s="1"/>
      <c r="L203" s="1"/>
      <c r="M203" s="1"/>
    </row>
    <row r="204" spans="1:13">
      <c r="A204" s="1"/>
      <c r="B204" s="1"/>
      <c r="C204" s="1"/>
      <c r="D204" s="1"/>
      <c r="E204" s="1"/>
      <c r="F204" s="1"/>
      <c r="G204" s="1"/>
      <c r="H204" s="1"/>
      <c r="I204" s="1"/>
      <c r="J204" s="1"/>
      <c r="K204" s="1"/>
      <c r="L204" s="1"/>
      <c r="M204" s="1"/>
    </row>
    <row r="205" spans="1:13">
      <c r="A205" s="1"/>
      <c r="B205" s="1"/>
      <c r="C205" s="1"/>
      <c r="D205" s="1"/>
      <c r="E205" s="1"/>
      <c r="F205" s="1"/>
      <c r="G205" s="1"/>
      <c r="H205" s="1"/>
      <c r="I205" s="1"/>
      <c r="J205" s="1"/>
      <c r="K205" s="1"/>
      <c r="L205" s="1"/>
      <c r="M205" s="1"/>
    </row>
    <row r="206" spans="1:13">
      <c r="A206" s="1"/>
      <c r="B206" s="1"/>
      <c r="C206" s="1"/>
      <c r="D206" s="1"/>
      <c r="E206" s="1"/>
      <c r="F206" s="1"/>
      <c r="G206" s="1"/>
      <c r="H206" s="1"/>
      <c r="I206" s="1"/>
      <c r="J206" s="1"/>
      <c r="K206" s="1"/>
      <c r="L206" s="1"/>
      <c r="M206" s="1"/>
    </row>
    <row r="207" spans="1:13">
      <c r="A207" s="1"/>
      <c r="B207" s="1"/>
      <c r="C207" s="1"/>
      <c r="D207" s="1"/>
      <c r="E207" s="1"/>
      <c r="F207" s="1"/>
      <c r="G207" s="1"/>
      <c r="H207" s="1"/>
      <c r="I207" s="1"/>
      <c r="J207" s="1"/>
      <c r="K207" s="1"/>
      <c r="L207" s="1"/>
      <c r="M207" s="1"/>
    </row>
    <row r="208" spans="1:13">
      <c r="A208" s="1"/>
      <c r="B208" s="1"/>
      <c r="C208" s="1"/>
      <c r="D208" s="1"/>
      <c r="E208" s="1"/>
      <c r="F208" s="1"/>
      <c r="G208" s="1"/>
      <c r="H208" s="1"/>
      <c r="I208" s="1"/>
      <c r="J208" s="1"/>
      <c r="K208" s="1"/>
      <c r="L208" s="1"/>
      <c r="M208" s="1"/>
    </row>
    <row r="209" spans="1:13">
      <c r="A209" s="1"/>
      <c r="B209" s="1"/>
      <c r="C209" s="1"/>
      <c r="D209" s="1"/>
      <c r="E209" s="1"/>
      <c r="F209" s="1"/>
      <c r="G209" s="1"/>
      <c r="H209" s="1"/>
      <c r="I209" s="1"/>
      <c r="J209" s="1"/>
      <c r="K209" s="1"/>
      <c r="L209" s="1"/>
      <c r="M209" s="1"/>
    </row>
    <row r="210" spans="1:13">
      <c r="A210" s="1"/>
      <c r="B210" s="1"/>
      <c r="C210" s="1"/>
      <c r="D210" s="1"/>
      <c r="E210" s="1"/>
      <c r="F210" s="1"/>
      <c r="G210" s="1"/>
      <c r="H210" s="1"/>
      <c r="I210" s="1"/>
      <c r="J210" s="1"/>
      <c r="K210" s="1"/>
      <c r="L210" s="1"/>
      <c r="M210" s="1"/>
    </row>
    <row r="211" spans="1:13">
      <c r="A211" s="1"/>
      <c r="B211" s="1"/>
      <c r="C211" s="1"/>
      <c r="D211" s="1"/>
      <c r="E211" s="1"/>
      <c r="F211" s="1"/>
      <c r="G211" s="1"/>
      <c r="H211" s="1"/>
      <c r="I211" s="1"/>
      <c r="J211" s="1"/>
      <c r="K211" s="1"/>
      <c r="L211" s="1"/>
      <c r="M211" s="1"/>
    </row>
    <row r="212" spans="1:13">
      <c r="A212" s="1"/>
      <c r="B212" s="1"/>
      <c r="C212" s="1"/>
      <c r="D212" s="1"/>
      <c r="E212" s="1"/>
      <c r="F212" s="1"/>
      <c r="G212" s="1"/>
      <c r="H212" s="1"/>
      <c r="I212" s="1"/>
      <c r="J212" s="1"/>
      <c r="K212" s="1"/>
      <c r="L212" s="1"/>
      <c r="M212" s="1"/>
    </row>
    <row r="213" spans="1:13">
      <c r="A213" s="1"/>
      <c r="B213" s="1"/>
      <c r="C213" s="1"/>
      <c r="D213" s="1"/>
      <c r="E213" s="1"/>
      <c r="F213" s="1"/>
      <c r="G213" s="1"/>
      <c r="H213" s="1"/>
      <c r="I213" s="1"/>
      <c r="J213" s="1"/>
      <c r="K213" s="1"/>
      <c r="L213" s="1"/>
      <c r="M213" s="1"/>
    </row>
    <row r="214" spans="1:13">
      <c r="A214" s="1"/>
      <c r="B214" s="1"/>
      <c r="C214" s="1"/>
      <c r="D214" s="1"/>
      <c r="E214" s="1"/>
      <c r="F214" s="1"/>
      <c r="G214" s="1"/>
      <c r="H214" s="1"/>
      <c r="I214" s="1"/>
      <c r="J214" s="1"/>
      <c r="K214" s="1"/>
      <c r="L214" s="1"/>
      <c r="M214" s="1"/>
    </row>
    <row r="215" spans="1:13">
      <c r="A215" s="1"/>
      <c r="B215" s="1"/>
      <c r="C215" s="1"/>
      <c r="D215" s="1"/>
      <c r="E215" s="1"/>
      <c r="F215" s="1"/>
      <c r="G215" s="1"/>
      <c r="H215" s="1"/>
      <c r="I215" s="1"/>
      <c r="J215" s="1"/>
      <c r="K215" s="1"/>
      <c r="L215" s="1"/>
      <c r="M215" s="1"/>
    </row>
    <row r="216" spans="1:13">
      <c r="A216" s="1"/>
      <c r="B216" s="1"/>
      <c r="C216" s="1"/>
      <c r="D216" s="1"/>
      <c r="E216" s="1"/>
      <c r="F216" s="1"/>
      <c r="G216" s="1"/>
      <c r="H216" s="1"/>
      <c r="I216" s="1"/>
      <c r="J216" s="1"/>
      <c r="K216" s="1"/>
      <c r="L216" s="1"/>
      <c r="M216" s="1"/>
    </row>
    <row r="217" spans="1:13">
      <c r="A217" s="1"/>
      <c r="B217" s="1"/>
      <c r="C217" s="1"/>
      <c r="D217" s="1"/>
      <c r="E217" s="1"/>
      <c r="F217" s="1"/>
      <c r="G217" s="1"/>
      <c r="H217" s="1"/>
      <c r="I217" s="1"/>
      <c r="J217" s="1"/>
      <c r="K217" s="1"/>
      <c r="L217" s="1"/>
      <c r="M217" s="1"/>
    </row>
    <row r="218" spans="1:13">
      <c r="A218" s="1"/>
      <c r="B218" s="1"/>
      <c r="C218" s="1"/>
      <c r="D218" s="1"/>
      <c r="E218" s="1"/>
      <c r="F218" s="1"/>
      <c r="G218" s="1"/>
      <c r="H218" s="1"/>
      <c r="I218" s="1"/>
      <c r="J218" s="1"/>
      <c r="K218" s="1"/>
      <c r="L218" s="1"/>
      <c r="M218" s="1"/>
    </row>
    <row r="219" spans="1:13">
      <c r="A219" s="1"/>
      <c r="B219" s="1"/>
      <c r="C219" s="1"/>
      <c r="D219" s="1"/>
      <c r="E219" s="1"/>
      <c r="F219" s="1"/>
      <c r="G219" s="1"/>
      <c r="H219" s="1"/>
      <c r="I219" s="1"/>
      <c r="J219" s="1"/>
      <c r="K219" s="1"/>
      <c r="L219" s="1"/>
      <c r="M219" s="1"/>
    </row>
    <row r="220" spans="1:13">
      <c r="A220" s="1"/>
      <c r="B220" s="1"/>
      <c r="C220" s="1"/>
      <c r="D220" s="1"/>
      <c r="E220" s="1"/>
      <c r="F220" s="1"/>
      <c r="G220" s="1"/>
      <c r="H220" s="1"/>
      <c r="I220" s="1"/>
      <c r="J220" s="1"/>
      <c r="K220" s="1"/>
      <c r="L220" s="1"/>
      <c r="M220" s="1"/>
    </row>
    <row r="221" spans="1:13">
      <c r="A221" s="1"/>
      <c r="B221" s="1"/>
      <c r="C221" s="1"/>
      <c r="D221" s="1"/>
      <c r="E221" s="1"/>
      <c r="F221" s="1"/>
      <c r="G221" s="1"/>
      <c r="H221" s="1"/>
      <c r="I221" s="1"/>
      <c r="J221" s="1"/>
      <c r="K221" s="1"/>
      <c r="L221" s="1"/>
      <c r="M221" s="1"/>
    </row>
    <row r="222" spans="1:13">
      <c r="A222" s="1"/>
      <c r="B222" s="1"/>
      <c r="C222" s="1"/>
      <c r="D222" s="1"/>
      <c r="E222" s="1"/>
      <c r="F222" s="1"/>
      <c r="G222" s="1"/>
      <c r="H222" s="1"/>
      <c r="I222" s="1"/>
      <c r="J222" s="1"/>
      <c r="K222" s="1"/>
      <c r="L222" s="1"/>
      <c r="M222" s="1"/>
    </row>
    <row r="223" spans="1:13">
      <c r="A223" s="1"/>
      <c r="B223" s="1"/>
      <c r="C223" s="1"/>
      <c r="D223" s="1"/>
      <c r="E223" s="1"/>
      <c r="F223" s="1"/>
      <c r="G223" s="1"/>
      <c r="H223" s="1"/>
      <c r="I223" s="1"/>
      <c r="J223" s="1"/>
      <c r="K223" s="1"/>
      <c r="L223" s="1"/>
      <c r="M223" s="1"/>
    </row>
    <row r="224" spans="1:13">
      <c r="A224" s="1"/>
      <c r="B224" s="1"/>
      <c r="C224" s="1"/>
      <c r="D224" s="1"/>
      <c r="E224" s="1"/>
      <c r="F224" s="1"/>
      <c r="G224" s="1"/>
      <c r="H224" s="1"/>
      <c r="I224" s="1"/>
      <c r="J224" s="1"/>
      <c r="K224" s="1"/>
      <c r="L224" s="1"/>
      <c r="M224" s="1"/>
    </row>
    <row r="225" spans="1:13">
      <c r="A225" s="1"/>
      <c r="B225" s="1"/>
      <c r="C225" s="1"/>
      <c r="D225" s="1"/>
      <c r="E225" s="1"/>
      <c r="F225" s="1"/>
      <c r="G225" s="1"/>
      <c r="H225" s="1"/>
      <c r="I225" s="1"/>
      <c r="J225" s="1"/>
      <c r="K225" s="1"/>
      <c r="L225" s="1"/>
      <c r="M225" s="1"/>
    </row>
    <row r="226" spans="1:13">
      <c r="A226" s="1"/>
      <c r="B226" s="1"/>
      <c r="C226" s="1"/>
      <c r="D226" s="1"/>
      <c r="E226" s="1"/>
      <c r="F226" s="1"/>
      <c r="G226" s="1"/>
      <c r="H226" s="1"/>
      <c r="I226" s="1"/>
      <c r="J226" s="1"/>
      <c r="K226" s="1"/>
      <c r="L226" s="1"/>
      <c r="M226" s="1"/>
    </row>
    <row r="227" spans="1:13">
      <c r="A227" s="1"/>
      <c r="B227" s="1"/>
      <c r="C227" s="1"/>
      <c r="D227" s="1"/>
      <c r="E227" s="1"/>
      <c r="F227" s="1"/>
      <c r="G227" s="1"/>
      <c r="H227" s="1"/>
      <c r="I227" s="1"/>
      <c r="J227" s="1"/>
      <c r="K227" s="1"/>
      <c r="L227" s="1"/>
      <c r="M227" s="1"/>
    </row>
    <row r="228" spans="1:13">
      <c r="A228" s="1"/>
      <c r="B228" s="1"/>
      <c r="C228" s="1"/>
      <c r="D228" s="1"/>
      <c r="E228" s="1"/>
      <c r="F228" s="1"/>
      <c r="G228" s="1"/>
      <c r="H228" s="1"/>
      <c r="I228" s="1"/>
      <c r="J228" s="1"/>
      <c r="K228" s="1"/>
      <c r="L228" s="1"/>
      <c r="M228" s="1"/>
    </row>
    <row r="229" spans="1:13">
      <c r="A229" s="1"/>
      <c r="B229" s="1"/>
      <c r="C229" s="1"/>
      <c r="D229" s="1"/>
      <c r="E229" s="1"/>
      <c r="F229" s="1"/>
      <c r="G229" s="1"/>
      <c r="H229" s="1"/>
      <c r="I229" s="1"/>
      <c r="J229" s="1"/>
      <c r="K229" s="1"/>
      <c r="L229" s="1"/>
      <c r="M229" s="1"/>
    </row>
    <row r="230" spans="1:13">
      <c r="A230" s="1"/>
      <c r="B230" s="1"/>
      <c r="C230" s="1"/>
      <c r="D230" s="1"/>
      <c r="E230" s="1"/>
      <c r="F230" s="1"/>
      <c r="G230" s="1"/>
      <c r="H230" s="1"/>
      <c r="I230" s="1"/>
      <c r="J230" s="1"/>
      <c r="K230" s="1"/>
      <c r="L230" s="1"/>
      <c r="M230" s="1"/>
    </row>
    <row r="231" spans="1:13">
      <c r="A231" s="1"/>
      <c r="B231" s="1"/>
      <c r="C231" s="1"/>
      <c r="D231" s="1"/>
      <c r="E231" s="1"/>
      <c r="F231" s="1"/>
      <c r="G231" s="1"/>
      <c r="H231" s="1"/>
      <c r="I231" s="1"/>
      <c r="J231" s="1"/>
      <c r="K231" s="1"/>
      <c r="L231" s="1"/>
      <c r="M231" s="1"/>
    </row>
    <row r="232" spans="1:13">
      <c r="A232" s="1"/>
      <c r="B232" s="1"/>
      <c r="C232" s="1"/>
      <c r="D232" s="1"/>
      <c r="E232" s="1"/>
      <c r="F232" s="1"/>
      <c r="G232" s="1"/>
      <c r="H232" s="1"/>
      <c r="I232" s="1"/>
      <c r="J232" s="1"/>
      <c r="K232" s="1"/>
      <c r="L232" s="1"/>
      <c r="M232" s="1"/>
    </row>
    <row r="233" spans="1:13">
      <c r="A233" s="1"/>
      <c r="B233" s="1"/>
      <c r="C233" s="1"/>
      <c r="D233" s="1"/>
      <c r="E233" s="1"/>
      <c r="F233" s="1"/>
      <c r="G233" s="1"/>
      <c r="H233" s="1"/>
      <c r="I233" s="1"/>
      <c r="J233" s="1"/>
      <c r="K233" s="1"/>
      <c r="L233" s="1"/>
      <c r="M233" s="1"/>
    </row>
    <row r="234" spans="1:13">
      <c r="A234" s="1"/>
      <c r="B234" s="1"/>
      <c r="C234" s="1"/>
      <c r="D234" s="1"/>
      <c r="E234" s="1"/>
      <c r="F234" s="1"/>
      <c r="G234" s="1"/>
      <c r="H234" s="1"/>
      <c r="I234" s="1"/>
      <c r="J234" s="1"/>
      <c r="K234" s="1"/>
      <c r="L234" s="1"/>
      <c r="M234" s="1"/>
    </row>
  </sheetData>
  <autoFilter ref="A1:F3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
  <sheetViews>
    <sheetView zoomScale="70" zoomScaleNormal="70" workbookViewId="0">
      <pane ySplit="1" topLeftCell="A17" activePane="bottomLeft" state="frozen"/>
      <selection pane="bottomLeft" activeCell="A2" sqref="A2"/>
    </sheetView>
  </sheetViews>
  <sheetFormatPr baseColWidth="10" defaultColWidth="17.28515625" defaultRowHeight="15" customHeight="1"/>
  <cols>
    <col min="1" max="1" width="31.28515625" customWidth="1"/>
    <col min="2" max="2" width="9" customWidth="1"/>
    <col min="3" max="3" width="12.140625" customWidth="1"/>
    <col min="4" max="4" width="12.85546875" customWidth="1"/>
    <col min="5" max="5" width="87.140625" customWidth="1"/>
    <col min="6" max="6" width="15.42578125" customWidth="1"/>
    <col min="7" max="7" width="11.85546875" customWidth="1"/>
    <col min="8" max="8" width="32" customWidth="1"/>
    <col min="9" max="13" width="8.7109375" customWidth="1"/>
  </cols>
  <sheetData>
    <row r="1" spans="1:13">
      <c r="A1" s="11" t="s">
        <v>1302</v>
      </c>
      <c r="B1" s="11" t="s">
        <v>4</v>
      </c>
      <c r="C1" s="11" t="s">
        <v>1303</v>
      </c>
      <c r="D1" s="11" t="s">
        <v>1304</v>
      </c>
      <c r="E1" s="11" t="s">
        <v>1305</v>
      </c>
      <c r="F1" s="11" t="s">
        <v>11</v>
      </c>
      <c r="G1" s="11" t="s">
        <v>0</v>
      </c>
      <c r="H1" s="11" t="s">
        <v>12</v>
      </c>
      <c r="I1" s="12"/>
      <c r="J1" s="12"/>
      <c r="K1" s="12"/>
      <c r="L1" s="12"/>
      <c r="M1" s="12"/>
    </row>
    <row r="2" spans="1:13">
      <c r="A2" t="s">
        <v>1306</v>
      </c>
      <c r="B2" t="s">
        <v>1307</v>
      </c>
      <c r="E2" t="s">
        <v>1308</v>
      </c>
      <c r="F2" t="s">
        <v>894</v>
      </c>
    </row>
    <row r="3" spans="1:13">
      <c r="A3" t="s">
        <v>1309</v>
      </c>
      <c r="B3" t="s">
        <v>1310</v>
      </c>
      <c r="E3" t="s">
        <v>1311</v>
      </c>
      <c r="F3" t="s">
        <v>894</v>
      </c>
      <c r="G3" s="5"/>
    </row>
    <row r="4" spans="1:13">
      <c r="A4" t="s">
        <v>1312</v>
      </c>
      <c r="B4" t="s">
        <v>1313</v>
      </c>
      <c r="D4" t="s">
        <v>1314</v>
      </c>
      <c r="E4" t="s">
        <v>1315</v>
      </c>
      <c r="F4" t="s">
        <v>894</v>
      </c>
      <c r="G4" s="5"/>
    </row>
    <row r="5" spans="1:13">
      <c r="A5" t="s">
        <v>1316</v>
      </c>
      <c r="B5" t="s">
        <v>1317</v>
      </c>
      <c r="D5" t="s">
        <v>1314</v>
      </c>
      <c r="E5" t="s">
        <v>1318</v>
      </c>
      <c r="F5" t="s">
        <v>894</v>
      </c>
      <c r="G5" s="5"/>
    </row>
    <row r="6" spans="1:13">
      <c r="A6" t="s">
        <v>1319</v>
      </c>
      <c r="B6" t="s">
        <v>1310</v>
      </c>
      <c r="E6" t="s">
        <v>1320</v>
      </c>
      <c r="F6" t="s">
        <v>894</v>
      </c>
      <c r="G6" s="5"/>
    </row>
    <row r="7" spans="1:13">
      <c r="A7" t="s">
        <v>1321</v>
      </c>
      <c r="B7" t="s">
        <v>1310</v>
      </c>
      <c r="E7" t="s">
        <v>1322</v>
      </c>
      <c r="F7" t="s">
        <v>894</v>
      </c>
      <c r="G7" s="5"/>
    </row>
    <row r="8" spans="1:13">
      <c r="A8" t="s">
        <v>1323</v>
      </c>
      <c r="B8" t="s">
        <v>1310</v>
      </c>
      <c r="E8" t="s">
        <v>1324</v>
      </c>
      <c r="F8" t="s">
        <v>894</v>
      </c>
      <c r="G8" s="5"/>
    </row>
    <row r="9" spans="1:13">
      <c r="A9" t="s">
        <v>1325</v>
      </c>
      <c r="B9" t="s">
        <v>1310</v>
      </c>
      <c r="E9" t="s">
        <v>1326</v>
      </c>
      <c r="F9" t="s">
        <v>894</v>
      </c>
      <c r="G9" s="5"/>
    </row>
    <row r="10" spans="1:13">
      <c r="A10" t="s">
        <v>1327</v>
      </c>
      <c r="B10" t="s">
        <v>1310</v>
      </c>
      <c r="E10" t="s">
        <v>1328</v>
      </c>
      <c r="F10" t="s">
        <v>894</v>
      </c>
      <c r="G10" s="5"/>
    </row>
    <row r="11" spans="1:13">
      <c r="A11" t="s">
        <v>1329</v>
      </c>
      <c r="B11" t="s">
        <v>1310</v>
      </c>
      <c r="E11" t="s">
        <v>1330</v>
      </c>
      <c r="F11" t="s">
        <v>894</v>
      </c>
      <c r="G11" s="5"/>
    </row>
    <row r="12" spans="1:13">
      <c r="A12" t="s">
        <v>1331</v>
      </c>
      <c r="B12" t="s">
        <v>1310</v>
      </c>
      <c r="E12" t="s">
        <v>1332</v>
      </c>
      <c r="F12" t="s">
        <v>894</v>
      </c>
      <c r="G12" s="5"/>
    </row>
    <row r="13" spans="1:13">
      <c r="A13" t="s">
        <v>1333</v>
      </c>
      <c r="B13" t="s">
        <v>1310</v>
      </c>
      <c r="E13" t="s">
        <v>1334</v>
      </c>
      <c r="F13" t="s">
        <v>894</v>
      </c>
      <c r="G13" s="5"/>
    </row>
    <row r="14" spans="1:13">
      <c r="A14" t="s">
        <v>1335</v>
      </c>
      <c r="B14" t="s">
        <v>1313</v>
      </c>
      <c r="E14" t="s">
        <v>1336</v>
      </c>
      <c r="F14" t="s">
        <v>894</v>
      </c>
      <c r="G14" s="5"/>
    </row>
    <row r="15" spans="1:13">
      <c r="A15" t="s">
        <v>1337</v>
      </c>
      <c r="B15" t="s">
        <v>1313</v>
      </c>
      <c r="E15" t="s">
        <v>1338</v>
      </c>
      <c r="F15" t="s">
        <v>894</v>
      </c>
      <c r="G15" s="5"/>
    </row>
    <row r="16" spans="1:13">
      <c r="A16" t="s">
        <v>1339</v>
      </c>
      <c r="B16" t="s">
        <v>1313</v>
      </c>
      <c r="E16" t="s">
        <v>1340</v>
      </c>
      <c r="F16" t="s">
        <v>894</v>
      </c>
      <c r="G16" s="5"/>
    </row>
    <row r="17" spans="1:7">
      <c r="A17" t="s">
        <v>1341</v>
      </c>
      <c r="B17" t="s">
        <v>1310</v>
      </c>
      <c r="E17" t="s">
        <v>1342</v>
      </c>
      <c r="F17" t="s">
        <v>894</v>
      </c>
      <c r="G17" s="5"/>
    </row>
    <row r="18" spans="1:7">
      <c r="A18" t="s">
        <v>1343</v>
      </c>
      <c r="B18" t="s">
        <v>1313</v>
      </c>
      <c r="D18" t="s">
        <v>1344</v>
      </c>
      <c r="E18" t="s">
        <v>1345</v>
      </c>
      <c r="F18" t="s">
        <v>894</v>
      </c>
      <c r="G18" s="5"/>
    </row>
    <row r="19" spans="1:7">
      <c r="A19" t="s">
        <v>1346</v>
      </c>
      <c r="B19" t="s">
        <v>1310</v>
      </c>
      <c r="E19" t="s">
        <v>1347</v>
      </c>
      <c r="F19" t="s">
        <v>894</v>
      </c>
      <c r="G19" s="5"/>
    </row>
    <row r="20" spans="1:7">
      <c r="A20" t="s">
        <v>1348</v>
      </c>
      <c r="B20" t="s">
        <v>1313</v>
      </c>
      <c r="E20" t="s">
        <v>1349</v>
      </c>
      <c r="F20" t="s">
        <v>894</v>
      </c>
      <c r="G20" s="5"/>
    </row>
    <row r="21" spans="1:7">
      <c r="A21" t="s">
        <v>1350</v>
      </c>
      <c r="B21" t="s">
        <v>1310</v>
      </c>
      <c r="D21" t="s">
        <v>1344</v>
      </c>
      <c r="E21" t="s">
        <v>1351</v>
      </c>
      <c r="F21" t="s">
        <v>894</v>
      </c>
      <c r="G21" s="5"/>
    </row>
    <row r="22" spans="1:7">
      <c r="A22" t="s">
        <v>1352</v>
      </c>
      <c r="B22" t="s">
        <v>1310</v>
      </c>
      <c r="D22" t="s">
        <v>1344</v>
      </c>
      <c r="E22" t="s">
        <v>1353</v>
      </c>
      <c r="F22" t="s">
        <v>894</v>
      </c>
      <c r="G22" s="5"/>
    </row>
    <row r="23" spans="1:7">
      <c r="A23" t="s">
        <v>1354</v>
      </c>
      <c r="B23" t="s">
        <v>1310</v>
      </c>
      <c r="E23" t="s">
        <v>1355</v>
      </c>
      <c r="F23" t="s">
        <v>894</v>
      </c>
      <c r="G23" s="5"/>
    </row>
    <row r="24" spans="1:7">
      <c r="A24" t="s">
        <v>1356</v>
      </c>
      <c r="B24" t="s">
        <v>1310</v>
      </c>
      <c r="E24" t="s">
        <v>1357</v>
      </c>
      <c r="F24" t="s">
        <v>894</v>
      </c>
      <c r="G24" s="5"/>
    </row>
    <row r="25" spans="1:7">
      <c r="A25" t="s">
        <v>1358</v>
      </c>
      <c r="B25" t="s">
        <v>1310</v>
      </c>
      <c r="E25" t="s">
        <v>1359</v>
      </c>
      <c r="F25" t="s">
        <v>894</v>
      </c>
      <c r="G25" s="5"/>
    </row>
    <row r="26" spans="1:7">
      <c r="A26" t="s">
        <v>1360</v>
      </c>
      <c r="B26" t="s">
        <v>1313</v>
      </c>
      <c r="E26" t="s">
        <v>1361</v>
      </c>
      <c r="F26" t="s">
        <v>894</v>
      </c>
      <c r="G26" s="5"/>
    </row>
    <row r="27" spans="1:7">
      <c r="A27" t="s">
        <v>1362</v>
      </c>
      <c r="B27" t="s">
        <v>1310</v>
      </c>
      <c r="E27" t="s">
        <v>1363</v>
      </c>
      <c r="F27" t="s">
        <v>894</v>
      </c>
      <c r="G27" s="5"/>
    </row>
    <row r="28" spans="1:7">
      <c r="A28" t="s">
        <v>1364</v>
      </c>
      <c r="B28" t="s">
        <v>1310</v>
      </c>
      <c r="D28" t="s">
        <v>1344</v>
      </c>
      <c r="E28" t="s">
        <v>1365</v>
      </c>
      <c r="F28" t="s">
        <v>894</v>
      </c>
      <c r="G28" s="5"/>
    </row>
    <row r="29" spans="1:7">
      <c r="A29" t="s">
        <v>1366</v>
      </c>
      <c r="B29" t="s">
        <v>1310</v>
      </c>
      <c r="D29" t="s">
        <v>1344</v>
      </c>
      <c r="E29" t="s">
        <v>1367</v>
      </c>
      <c r="F29" t="s">
        <v>894</v>
      </c>
      <c r="G29" s="5"/>
    </row>
    <row r="30" spans="1:7">
      <c r="A30" t="s">
        <v>1368</v>
      </c>
      <c r="B30" t="s">
        <v>1317</v>
      </c>
      <c r="E30" t="s">
        <v>1369</v>
      </c>
      <c r="F30" t="s">
        <v>894</v>
      </c>
      <c r="G30" s="5"/>
    </row>
    <row r="31" spans="1:7">
      <c r="A31" t="s">
        <v>1370</v>
      </c>
      <c r="B31" t="s">
        <v>1310</v>
      </c>
      <c r="E31" t="s">
        <v>1371</v>
      </c>
      <c r="F31" t="s">
        <v>894</v>
      </c>
      <c r="G31" s="5"/>
    </row>
    <row r="32" spans="1:7">
      <c r="A32" t="s">
        <v>1372</v>
      </c>
      <c r="B32" t="s">
        <v>1310</v>
      </c>
      <c r="D32" t="s">
        <v>1344</v>
      </c>
      <c r="E32" t="s">
        <v>1373</v>
      </c>
      <c r="F32" t="s">
        <v>894</v>
      </c>
      <c r="G32" s="5"/>
    </row>
    <row r="33" spans="1:7">
      <c r="A33" t="s">
        <v>1374</v>
      </c>
      <c r="B33" t="s">
        <v>1310</v>
      </c>
      <c r="E33" t="s">
        <v>1375</v>
      </c>
      <c r="F33" t="s">
        <v>894</v>
      </c>
      <c r="G33" s="5"/>
    </row>
    <row r="34" spans="1:7">
      <c r="A34" t="s">
        <v>1376</v>
      </c>
      <c r="B34" t="s">
        <v>1310</v>
      </c>
      <c r="E34" t="s">
        <v>1377</v>
      </c>
      <c r="F34" t="s">
        <v>894</v>
      </c>
      <c r="G34" s="5"/>
    </row>
    <row r="35" spans="1:7">
      <c r="A35" t="s">
        <v>543</v>
      </c>
      <c r="B35" t="s">
        <v>1310</v>
      </c>
      <c r="C35" t="s">
        <v>1378</v>
      </c>
      <c r="D35" t="s">
        <v>1379</v>
      </c>
      <c r="E35" t="s">
        <v>1380</v>
      </c>
      <c r="F35" t="s">
        <v>894</v>
      </c>
      <c r="G35" s="5"/>
    </row>
    <row r="36" spans="1:7">
      <c r="A36" t="s">
        <v>1381</v>
      </c>
      <c r="B36" t="s">
        <v>1310</v>
      </c>
      <c r="C36" t="s">
        <v>1378</v>
      </c>
      <c r="D36" t="s">
        <v>1379</v>
      </c>
      <c r="E36" t="s">
        <v>1382</v>
      </c>
      <c r="F36" t="s">
        <v>894</v>
      </c>
      <c r="G36" s="5"/>
    </row>
    <row r="37" spans="1:7">
      <c r="A37" t="s">
        <v>1383</v>
      </c>
      <c r="B37" t="s">
        <v>1310</v>
      </c>
      <c r="C37" t="s">
        <v>1378</v>
      </c>
      <c r="D37" t="s">
        <v>1379</v>
      </c>
      <c r="E37" t="s">
        <v>1384</v>
      </c>
      <c r="F37" t="s">
        <v>894</v>
      </c>
      <c r="G37" s="5"/>
    </row>
    <row r="38" spans="1:7">
      <c r="A38" t="s">
        <v>1385</v>
      </c>
      <c r="B38" t="s">
        <v>1310</v>
      </c>
      <c r="C38" t="s">
        <v>1378</v>
      </c>
      <c r="D38" t="s">
        <v>1379</v>
      </c>
      <c r="E38" t="s">
        <v>1386</v>
      </c>
      <c r="F38" t="s">
        <v>894</v>
      </c>
      <c r="G38" s="5"/>
    </row>
    <row r="39" spans="1:7">
      <c r="A39" t="s">
        <v>1387</v>
      </c>
      <c r="B39" t="s">
        <v>1310</v>
      </c>
      <c r="C39" t="s">
        <v>1378</v>
      </c>
      <c r="D39" t="s">
        <v>1379</v>
      </c>
      <c r="E39" t="s">
        <v>1388</v>
      </c>
      <c r="F39" t="s">
        <v>894</v>
      </c>
      <c r="G39" s="5"/>
    </row>
    <row r="40" spans="1:7">
      <c r="A40" t="s">
        <v>1389</v>
      </c>
      <c r="B40" t="s">
        <v>1310</v>
      </c>
      <c r="C40" t="s">
        <v>1378</v>
      </c>
      <c r="D40" t="s">
        <v>1379</v>
      </c>
      <c r="E40" t="s">
        <v>1390</v>
      </c>
      <c r="F40" t="s">
        <v>894</v>
      </c>
      <c r="G40" s="5"/>
    </row>
    <row r="41" spans="1:7">
      <c r="A41" t="s">
        <v>1391</v>
      </c>
      <c r="B41" t="s">
        <v>1313</v>
      </c>
      <c r="C41" t="s">
        <v>1378</v>
      </c>
      <c r="D41" t="s">
        <v>1379</v>
      </c>
      <c r="E41" t="s">
        <v>1392</v>
      </c>
      <c r="F41" t="s">
        <v>894</v>
      </c>
      <c r="G41" s="5"/>
    </row>
    <row r="42" spans="1:7">
      <c r="A42" t="s">
        <v>1393</v>
      </c>
      <c r="B42" t="s">
        <v>1310</v>
      </c>
      <c r="C42" t="s">
        <v>1378</v>
      </c>
      <c r="D42" t="s">
        <v>1344</v>
      </c>
      <c r="E42" t="s">
        <v>1394</v>
      </c>
      <c r="F42" t="s">
        <v>894</v>
      </c>
      <c r="G42" s="5"/>
    </row>
    <row r="43" spans="1:7">
      <c r="A43" t="s">
        <v>1395</v>
      </c>
      <c r="B43" t="s">
        <v>1310</v>
      </c>
      <c r="C43" t="s">
        <v>1378</v>
      </c>
      <c r="D43" t="s">
        <v>1344</v>
      </c>
      <c r="E43" t="s">
        <v>1396</v>
      </c>
      <c r="F43" t="s">
        <v>894</v>
      </c>
      <c r="G43" s="5"/>
    </row>
    <row r="44" spans="1:7">
      <c r="A44" t="s">
        <v>1397</v>
      </c>
      <c r="B44" t="s">
        <v>1310</v>
      </c>
      <c r="C44" t="s">
        <v>1378</v>
      </c>
      <c r="D44" t="s">
        <v>1344</v>
      </c>
      <c r="E44" t="s">
        <v>1398</v>
      </c>
      <c r="F44" t="s">
        <v>894</v>
      </c>
      <c r="G44" s="5"/>
    </row>
    <row r="45" spans="1:7">
      <c r="A45" t="s">
        <v>1399</v>
      </c>
      <c r="B45" t="s">
        <v>1310</v>
      </c>
      <c r="C45" t="s">
        <v>1378</v>
      </c>
      <c r="D45" t="s">
        <v>1344</v>
      </c>
      <c r="E45" t="s">
        <v>1400</v>
      </c>
      <c r="F45" t="s">
        <v>894</v>
      </c>
      <c r="G45" s="5"/>
    </row>
    <row r="46" spans="1:7">
      <c r="A46" t="s">
        <v>1401</v>
      </c>
      <c r="B46" t="s">
        <v>1310</v>
      </c>
      <c r="C46" t="s">
        <v>1378</v>
      </c>
      <c r="D46" t="s">
        <v>1344</v>
      </c>
      <c r="E46" t="s">
        <v>1402</v>
      </c>
      <c r="F46" t="s">
        <v>894</v>
      </c>
      <c r="G46" s="5"/>
    </row>
    <row r="47" spans="1:7">
      <c r="A47" t="s">
        <v>1403</v>
      </c>
      <c r="B47" t="s">
        <v>1310</v>
      </c>
      <c r="C47" t="s">
        <v>1378</v>
      </c>
      <c r="E47" t="s">
        <v>1404</v>
      </c>
      <c r="F47" t="s">
        <v>894</v>
      </c>
      <c r="G47" s="5"/>
    </row>
    <row r="48" spans="1:7">
      <c r="A48" t="s">
        <v>1405</v>
      </c>
      <c r="B48" t="s">
        <v>1310</v>
      </c>
      <c r="C48" t="s">
        <v>1378</v>
      </c>
      <c r="E48" t="s">
        <v>1406</v>
      </c>
      <c r="F48" t="s">
        <v>894</v>
      </c>
      <c r="G48" s="5"/>
    </row>
    <row r="49" spans="1:8">
      <c r="A49" t="s">
        <v>1407</v>
      </c>
      <c r="B49" t="s">
        <v>1310</v>
      </c>
      <c r="C49" t="s">
        <v>1378</v>
      </c>
      <c r="E49" t="s">
        <v>1408</v>
      </c>
      <c r="F49" t="s">
        <v>894</v>
      </c>
      <c r="G49" s="5"/>
    </row>
    <row r="50" spans="1:8">
      <c r="A50" t="s">
        <v>1409</v>
      </c>
      <c r="B50" t="s">
        <v>1310</v>
      </c>
      <c r="C50" t="s">
        <v>1378</v>
      </c>
      <c r="E50" t="s">
        <v>1410</v>
      </c>
      <c r="F50" t="s">
        <v>894</v>
      </c>
      <c r="G50" s="5"/>
    </row>
    <row r="51" spans="1:8">
      <c r="A51" t="s">
        <v>1411</v>
      </c>
      <c r="B51" t="s">
        <v>1310</v>
      </c>
      <c r="C51" t="s">
        <v>1378</v>
      </c>
      <c r="D51" t="s">
        <v>1344</v>
      </c>
      <c r="E51" t="s">
        <v>1412</v>
      </c>
      <c r="F51" t="s">
        <v>894</v>
      </c>
      <c r="G51" s="5"/>
    </row>
    <row r="52" spans="1:8">
      <c r="A52" t="s">
        <v>1413</v>
      </c>
      <c r="B52" t="s">
        <v>1310</v>
      </c>
      <c r="C52" t="s">
        <v>1378</v>
      </c>
      <c r="E52" t="s">
        <v>1414</v>
      </c>
      <c r="F52" t="s">
        <v>894</v>
      </c>
      <c r="G52" s="5"/>
    </row>
    <row r="53" spans="1:8">
      <c r="A53" t="s">
        <v>1415</v>
      </c>
      <c r="B53" t="s">
        <v>1310</v>
      </c>
      <c r="C53" t="s">
        <v>1378</v>
      </c>
      <c r="E53" t="s">
        <v>1416</v>
      </c>
      <c r="F53" t="s">
        <v>894</v>
      </c>
      <c r="G53" s="5"/>
    </row>
    <row r="54" spans="1:8">
      <c r="A54" t="s">
        <v>1417</v>
      </c>
      <c r="B54" t="s">
        <v>1310</v>
      </c>
      <c r="C54" t="s">
        <v>1378</v>
      </c>
      <c r="E54" t="s">
        <v>1418</v>
      </c>
      <c r="F54" t="s">
        <v>894</v>
      </c>
      <c r="G54" s="5"/>
    </row>
    <row r="55" spans="1:8">
      <c r="A55" t="s">
        <v>1419</v>
      </c>
      <c r="B55" t="s">
        <v>1310</v>
      </c>
      <c r="E55" t="s">
        <v>1420</v>
      </c>
      <c r="F55" t="s">
        <v>45</v>
      </c>
      <c r="G55" s="5"/>
    </row>
    <row r="56" spans="1:8">
      <c r="A56" t="s">
        <v>1421</v>
      </c>
      <c r="B56" t="s">
        <v>1310</v>
      </c>
      <c r="E56" t="s">
        <v>1422</v>
      </c>
      <c r="F56" t="s">
        <v>45</v>
      </c>
      <c r="G56" s="5"/>
    </row>
    <row r="57" spans="1:8">
      <c r="A57" t="s">
        <v>1423</v>
      </c>
      <c r="B57" t="s">
        <v>1310</v>
      </c>
      <c r="E57" t="s">
        <v>1424</v>
      </c>
      <c r="F57" t="s">
        <v>45</v>
      </c>
      <c r="G57" s="5"/>
      <c r="H57" s="13"/>
    </row>
    <row r="58" spans="1:8">
      <c r="A58" t="s">
        <v>1425</v>
      </c>
      <c r="B58" t="s">
        <v>1310</v>
      </c>
      <c r="E58" t="s">
        <v>1426</v>
      </c>
      <c r="F58" t="s">
        <v>45</v>
      </c>
      <c r="G58" s="5"/>
    </row>
    <row r="59" spans="1:8">
      <c r="A59" t="s">
        <v>1427</v>
      </c>
      <c r="B59" t="s">
        <v>1310</v>
      </c>
      <c r="E59" t="s">
        <v>1428</v>
      </c>
      <c r="F59" t="s">
        <v>45</v>
      </c>
      <c r="G59" s="5"/>
    </row>
    <row r="60" spans="1:8">
      <c r="A60" t="s">
        <v>1429</v>
      </c>
      <c r="B60" t="s">
        <v>1310</v>
      </c>
      <c r="C60" t="s">
        <v>1378</v>
      </c>
      <c r="D60" t="s">
        <v>1379</v>
      </c>
      <c r="E60" t="s">
        <v>1430</v>
      </c>
      <c r="F60" t="s">
        <v>45</v>
      </c>
      <c r="G60" s="5"/>
    </row>
    <row r="61" spans="1:8">
      <c r="A61" t="s">
        <v>1431</v>
      </c>
      <c r="B61" t="s">
        <v>1310</v>
      </c>
      <c r="C61" t="s">
        <v>1378</v>
      </c>
      <c r="D61" t="s">
        <v>1344</v>
      </c>
      <c r="E61" t="s">
        <v>1432</v>
      </c>
      <c r="F61" t="s">
        <v>45</v>
      </c>
      <c r="G61" s="5"/>
    </row>
    <row r="62" spans="1:8">
      <c r="A62" t="s">
        <v>1433</v>
      </c>
      <c r="B62" t="s">
        <v>1310</v>
      </c>
      <c r="C62" t="s">
        <v>1378</v>
      </c>
      <c r="D62" t="s">
        <v>1344</v>
      </c>
      <c r="E62" t="s">
        <v>1434</v>
      </c>
      <c r="F62" t="s">
        <v>45</v>
      </c>
      <c r="G62" s="5"/>
    </row>
    <row r="63" spans="1:8">
      <c r="A63" t="s">
        <v>1435</v>
      </c>
      <c r="B63" t="s">
        <v>1310</v>
      </c>
      <c r="C63" t="s">
        <v>1378</v>
      </c>
      <c r="D63" t="s">
        <v>1344</v>
      </c>
      <c r="E63" t="s">
        <v>1436</v>
      </c>
      <c r="F63" t="s">
        <v>45</v>
      </c>
      <c r="G63" s="5"/>
    </row>
    <row r="64" spans="1:8">
      <c r="A64" t="s">
        <v>1437</v>
      </c>
      <c r="B64" t="s">
        <v>1310</v>
      </c>
      <c r="C64" t="s">
        <v>1378</v>
      </c>
      <c r="D64" t="s">
        <v>1379</v>
      </c>
      <c r="E64" t="s">
        <v>1438</v>
      </c>
      <c r="F64" t="s">
        <v>45</v>
      </c>
      <c r="G64" s="5"/>
    </row>
    <row r="65" spans="1:8">
      <c r="A65" t="s">
        <v>1439</v>
      </c>
      <c r="B65" t="s">
        <v>1310</v>
      </c>
      <c r="C65" t="s">
        <v>1378</v>
      </c>
      <c r="D65" t="s">
        <v>1344</v>
      </c>
      <c r="E65" t="s">
        <v>1440</v>
      </c>
      <c r="F65" t="s">
        <v>45</v>
      </c>
      <c r="G65" s="5"/>
    </row>
    <row r="66" spans="1:8">
      <c r="A66" t="s">
        <v>1441</v>
      </c>
      <c r="B66" t="s">
        <v>1310</v>
      </c>
      <c r="C66" t="s">
        <v>1378</v>
      </c>
      <c r="E66" t="s">
        <v>1442</v>
      </c>
      <c r="F66" t="s">
        <v>45</v>
      </c>
      <c r="G66" s="5"/>
    </row>
    <row r="67" spans="1:8">
      <c r="A67" t="s">
        <v>1443</v>
      </c>
      <c r="B67" t="s">
        <v>1310</v>
      </c>
      <c r="C67" t="s">
        <v>1378</v>
      </c>
      <c r="E67" t="s">
        <v>1444</v>
      </c>
      <c r="F67" t="s">
        <v>45</v>
      </c>
      <c r="G67" s="5"/>
    </row>
    <row r="68" spans="1:8">
      <c r="A68" t="s">
        <v>1445</v>
      </c>
      <c r="B68" t="s">
        <v>1310</v>
      </c>
      <c r="D68" t="s">
        <v>1379</v>
      </c>
      <c r="E68" t="s">
        <v>1446</v>
      </c>
      <c r="F68" t="s">
        <v>76</v>
      </c>
      <c r="G68" s="5"/>
    </row>
    <row r="69" spans="1:8">
      <c r="A69" t="s">
        <v>1447</v>
      </c>
      <c r="B69" t="s">
        <v>1310</v>
      </c>
      <c r="D69" t="s">
        <v>1344</v>
      </c>
      <c r="E69" t="s">
        <v>1448</v>
      </c>
      <c r="F69" t="s">
        <v>76</v>
      </c>
      <c r="G69" s="5"/>
      <c r="H69" s="13"/>
    </row>
    <row r="70" spans="1:8">
      <c r="A70" t="s">
        <v>1449</v>
      </c>
      <c r="B70" t="s">
        <v>1310</v>
      </c>
      <c r="D70" t="s">
        <v>1344</v>
      </c>
      <c r="E70" s="1" t="s">
        <v>1450</v>
      </c>
      <c r="F70" t="s">
        <v>76</v>
      </c>
      <c r="G70" s="5"/>
      <c r="H70" s="13"/>
    </row>
    <row r="71" spans="1:8">
      <c r="A71" t="s">
        <v>1451</v>
      </c>
      <c r="B71" t="s">
        <v>1310</v>
      </c>
      <c r="D71" t="s">
        <v>1344</v>
      </c>
      <c r="E71" t="s">
        <v>1452</v>
      </c>
      <c r="F71" t="s">
        <v>76</v>
      </c>
      <c r="G71" s="5"/>
      <c r="H71" s="13"/>
    </row>
    <row r="72" spans="1:8">
      <c r="A72" t="s">
        <v>1453</v>
      </c>
      <c r="B72" t="s">
        <v>1310</v>
      </c>
      <c r="D72" t="s">
        <v>1344</v>
      </c>
      <c r="E72" t="s">
        <v>1454</v>
      </c>
      <c r="F72" t="s">
        <v>76</v>
      </c>
      <c r="G72" s="5"/>
      <c r="H72" s="13"/>
    </row>
    <row r="73" spans="1:8">
      <c r="A73" t="s">
        <v>1455</v>
      </c>
      <c r="B73" t="s">
        <v>1310</v>
      </c>
      <c r="E73" t="s">
        <v>1456</v>
      </c>
      <c r="F73" t="s">
        <v>76</v>
      </c>
      <c r="G73" s="5"/>
      <c r="H73" s="13"/>
    </row>
    <row r="74" spans="1:8">
      <c r="A74" t="s">
        <v>1457</v>
      </c>
      <c r="B74" t="s">
        <v>1310</v>
      </c>
      <c r="E74" t="s">
        <v>1458</v>
      </c>
      <c r="F74" t="s">
        <v>76</v>
      </c>
      <c r="G74" s="5"/>
      <c r="H74" s="13"/>
    </row>
    <row r="75" spans="1:8">
      <c r="A75" t="s">
        <v>1459</v>
      </c>
      <c r="B75" t="s">
        <v>1310</v>
      </c>
      <c r="E75" t="s">
        <v>1460</v>
      </c>
      <c r="F75" t="s">
        <v>76</v>
      </c>
      <c r="G75" s="5"/>
      <c r="H75" s="13"/>
    </row>
    <row r="76" spans="1:8">
      <c r="A76" t="s">
        <v>1461</v>
      </c>
      <c r="B76" t="s">
        <v>1310</v>
      </c>
      <c r="E76" t="s">
        <v>1462</v>
      </c>
      <c r="F76" t="s">
        <v>76</v>
      </c>
      <c r="G76" s="5"/>
      <c r="H76" s="13"/>
    </row>
    <row r="77" spans="1:8">
      <c r="A77" t="s">
        <v>1463</v>
      </c>
      <c r="B77" t="s">
        <v>1310</v>
      </c>
      <c r="E77" t="s">
        <v>1464</v>
      </c>
      <c r="F77" t="s">
        <v>76</v>
      </c>
      <c r="G77" s="5"/>
      <c r="H77" s="13"/>
    </row>
    <row r="78" spans="1:8">
      <c r="A78" t="s">
        <v>1465</v>
      </c>
      <c r="B78" t="s">
        <v>1310</v>
      </c>
      <c r="C78" t="s">
        <v>1378</v>
      </c>
      <c r="D78" t="s">
        <v>1344</v>
      </c>
      <c r="E78" t="s">
        <v>1466</v>
      </c>
      <c r="F78" t="s">
        <v>76</v>
      </c>
      <c r="G78" s="5"/>
      <c r="H78" s="13"/>
    </row>
    <row r="79" spans="1:8">
      <c r="A79" t="s">
        <v>1467</v>
      </c>
      <c r="B79" t="s">
        <v>1310</v>
      </c>
      <c r="C79" t="s">
        <v>1378</v>
      </c>
      <c r="E79" t="s">
        <v>1468</v>
      </c>
      <c r="F79" t="s">
        <v>76</v>
      </c>
      <c r="G79" s="5"/>
    </row>
    <row r="80" spans="1:8">
      <c r="A80" t="s">
        <v>1469</v>
      </c>
      <c r="B80" t="s">
        <v>1310</v>
      </c>
      <c r="C80" t="s">
        <v>1378</v>
      </c>
      <c r="D80" t="s">
        <v>1344</v>
      </c>
      <c r="E80" t="s">
        <v>1470</v>
      </c>
      <c r="F80" t="s">
        <v>76</v>
      </c>
      <c r="G80" s="5"/>
    </row>
    <row r="82" spans="1:6" ht="15.75" customHeight="1">
      <c r="A82" s="6" t="s">
        <v>894</v>
      </c>
      <c r="B82" s="6"/>
      <c r="C82" s="14" t="str">
        <f t="shared" ref="C82:C84" si="0">COUNTIFS($F:$F,$A82&amp;"*",$G:$G,"OK")&amp;" / "&amp;COUNTIF($F:$F,$A82&amp;"*")</f>
        <v>0 / 53</v>
      </c>
      <c r="D82" s="15">
        <f t="shared" ref="D82:D84" si="1">(COUNTIFS($F:$F,$A82&amp;"*",$G:$G,"OK",$B:$B,"bronze")+COUNTIFS($F:$F,$A82&amp;"*",$G:$G,"OK",$B:$B,"silver")*2+COUNTIFS($F:$F,$A82&amp;"*",$G:$G,"OK",$B:$B,"gold")*6) / (COUNTIFS($B:$B,"bronze"&amp;"*",$F:$F,$A82)+COUNTIFS($B:$B,"silver"&amp;"*",$F:$F,$A82)*2+COUNTIFS($B:$B,"gold"&amp;"*",$F:$F,$A82)*6)</f>
        <v>0</v>
      </c>
      <c r="E82" s="16" t="s">
        <v>1471</v>
      </c>
      <c r="F82" s="14"/>
    </row>
    <row r="83" spans="1:6" ht="15.75" customHeight="1">
      <c r="A83" s="6" t="s">
        <v>45</v>
      </c>
      <c r="B83" s="6"/>
      <c r="C83" s="14" t="str">
        <f t="shared" si="0"/>
        <v>0 / 13</v>
      </c>
      <c r="D83" s="15">
        <f t="shared" si="1"/>
        <v>0</v>
      </c>
      <c r="F83" s="14"/>
    </row>
    <row r="84" spans="1:6" ht="15.75" customHeight="1">
      <c r="A84" s="6" t="s">
        <v>76</v>
      </c>
      <c r="B84" s="6"/>
      <c r="C84" s="14" t="str">
        <f t="shared" si="0"/>
        <v>0 / 13</v>
      </c>
      <c r="D84" s="15">
        <f t="shared" si="1"/>
        <v>0</v>
      </c>
      <c r="F84" s="14"/>
    </row>
    <row r="85" spans="1:6" ht="15.75" customHeight="1">
      <c r="A85" s="6" t="s">
        <v>895</v>
      </c>
      <c r="B85" s="6"/>
      <c r="C85" s="14" t="str">
        <f>COUNTIFS($F:$F,"*",$G:$G,"OK")&amp;" / "&amp;COUNTIF($F:$F,"*")-1</f>
        <v>0 / 79</v>
      </c>
      <c r="D85" s="15">
        <f>(COUNTIFS($G:$G,"OK",$B:$B,"bronze")+COUNTIFS($G:$G,"OK",$B:$B,"silver")*2+COUNTIFS($G:$G,"OK",$B:$B,"gold")*6) / ((COUNTIFS($B:$B,"bronze")+COUNTIFS($B:$B,"silver")*2+COUNTIFS($B:$B,"gold")*6)-(COUNTIFS($F:$F,"*",$G:$G,"TBA",$B:$B,"bronze")+COUNTIFS($F:$F,"*",$G:$G,"TBA",$B:$B,"silver")*2+COUNTIFS($F:$F,"*",$G:$G,"TBA",$B:$B,"gold")*6))</f>
        <v>0</v>
      </c>
      <c r="F85" s="14"/>
    </row>
    <row r="86" spans="1:6" ht="15.75" customHeight="1">
      <c r="D86" s="15"/>
    </row>
    <row r="89" spans="1:6">
      <c r="A89" s="17"/>
    </row>
    <row r="90" spans="1:6">
      <c r="A90" s="17"/>
    </row>
    <row r="91" spans="1:6">
      <c r="A91" s="17"/>
    </row>
    <row r="92" spans="1:6">
      <c r="A92" s="17"/>
    </row>
    <row r="93" spans="1:6">
      <c r="A93" s="17"/>
    </row>
    <row r="94" spans="1:6">
      <c r="A94" s="17"/>
    </row>
    <row r="95" spans="1:6">
      <c r="A95" s="17"/>
    </row>
    <row r="96" spans="1:6">
      <c r="A96" s="17"/>
    </row>
    <row r="97" spans="1:1">
      <c r="A97" s="18"/>
    </row>
    <row r="98" spans="1:1">
      <c r="A98" s="17"/>
    </row>
    <row r="99" spans="1:1">
      <c r="A99" s="17"/>
    </row>
    <row r="100" spans="1:1">
      <c r="A100" s="17"/>
    </row>
    <row r="101" spans="1:1" ht="15.75" customHeight="1">
      <c r="A101" s="19"/>
    </row>
    <row r="102" spans="1:1">
      <c r="A102" s="17"/>
    </row>
    <row r="103" spans="1:1">
      <c r="A103" s="17"/>
    </row>
    <row r="104" spans="1:1">
      <c r="A104" s="17"/>
    </row>
  </sheetData>
  <autoFilter ref="A1:H8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zoomScale="70" zoomScaleNormal="70" workbookViewId="0"/>
  </sheetViews>
  <sheetFormatPr baseColWidth="10" defaultColWidth="9.140625" defaultRowHeight="15"/>
  <cols>
    <col min="1" max="1" width="50.5703125" customWidth="1"/>
    <col min="2" max="2" width="36.28515625" customWidth="1"/>
    <col min="3" max="3" width="36.28515625" style="33" customWidth="1"/>
    <col min="4" max="5" width="36.28515625" customWidth="1"/>
  </cols>
  <sheetData>
    <row r="1" spans="1:5">
      <c r="A1" s="35" t="s">
        <v>1528</v>
      </c>
      <c r="B1" s="5"/>
    </row>
    <row r="2" spans="1:5">
      <c r="A2" s="30" t="s">
        <v>1492</v>
      </c>
      <c r="B2" s="30" t="s">
        <v>65</v>
      </c>
      <c r="C2" s="30" t="s">
        <v>1498</v>
      </c>
      <c r="D2" s="5" t="s">
        <v>543</v>
      </c>
      <c r="E2" s="5" t="s">
        <v>1536</v>
      </c>
    </row>
    <row r="3" spans="1:5">
      <c r="A3" s="30" t="s">
        <v>1491</v>
      </c>
      <c r="B3" s="5" t="s">
        <v>34</v>
      </c>
      <c r="C3" s="30" t="s">
        <v>1497</v>
      </c>
      <c r="D3" s="5" t="s">
        <v>613</v>
      </c>
      <c r="E3" s="5" t="s">
        <v>1537</v>
      </c>
    </row>
    <row r="4" spans="1:5">
      <c r="A4" s="30" t="s">
        <v>1493</v>
      </c>
      <c r="B4" t="s">
        <v>146</v>
      </c>
      <c r="C4" s="30" t="s">
        <v>1499</v>
      </c>
      <c r="D4" s="5" t="s">
        <v>833</v>
      </c>
      <c r="E4" s="5" t="s">
        <v>1537</v>
      </c>
    </row>
    <row r="5" spans="1:5" s="5" customFormat="1">
      <c r="A5" s="30"/>
      <c r="C5" s="30"/>
    </row>
    <row r="6" spans="1:5" s="5" customFormat="1">
      <c r="A6" s="35" t="s">
        <v>1558</v>
      </c>
      <c r="C6" s="30"/>
    </row>
    <row r="7" spans="1:5">
      <c r="A7" s="5" t="s">
        <v>1538</v>
      </c>
      <c r="B7" s="30" t="s">
        <v>29</v>
      </c>
      <c r="C7" s="30" t="s">
        <v>126</v>
      </c>
      <c r="D7" s="5" t="s">
        <v>346</v>
      </c>
      <c r="E7" s="5" t="s">
        <v>1539</v>
      </c>
    </row>
    <row r="8" spans="1:5" s="5" customFormat="1">
      <c r="B8" s="30"/>
      <c r="C8" s="30"/>
    </row>
    <row r="9" spans="1:5">
      <c r="A9" s="31" t="s">
        <v>1557</v>
      </c>
    </row>
    <row r="10" spans="1:5">
      <c r="A10" s="5" t="s">
        <v>1540</v>
      </c>
      <c r="B10" s="5" t="s">
        <v>16</v>
      </c>
      <c r="C10" s="5" t="s">
        <v>522</v>
      </c>
      <c r="D10" s="5" t="s">
        <v>1541</v>
      </c>
    </row>
    <row r="11" spans="1:5">
      <c r="A11" s="5" t="s">
        <v>1542</v>
      </c>
      <c r="B11" s="5" t="s">
        <v>34</v>
      </c>
      <c r="C11" s="5" t="s">
        <v>1543</v>
      </c>
      <c r="D11" s="5" t="s">
        <v>1544</v>
      </c>
    </row>
    <row r="12" spans="1:5">
      <c r="A12" s="5" t="s">
        <v>1545</v>
      </c>
      <c r="B12" s="5" t="s">
        <v>34</v>
      </c>
      <c r="C12" s="5" t="s">
        <v>1546</v>
      </c>
      <c r="D12" s="5" t="s">
        <v>1547</v>
      </c>
    </row>
    <row r="14" spans="1:5">
      <c r="A14" s="31" t="s">
        <v>1502</v>
      </c>
    </row>
    <row r="15" spans="1:5">
      <c r="A15" s="39" t="s">
        <v>558</v>
      </c>
      <c r="B15" s="39" t="s">
        <v>1501</v>
      </c>
    </row>
    <row r="16" spans="1:5">
      <c r="A16" s="39" t="s">
        <v>1500</v>
      </c>
      <c r="B16" s="39" t="s">
        <v>1501</v>
      </c>
    </row>
    <row r="17" spans="1:3">
      <c r="A17" s="39" t="s">
        <v>476</v>
      </c>
      <c r="B17" s="39" t="s">
        <v>1503</v>
      </c>
    </row>
    <row r="18" spans="1:3">
      <c r="A18" s="39" t="s">
        <v>768</v>
      </c>
      <c r="B18" s="39" t="s">
        <v>1506</v>
      </c>
    </row>
    <row r="19" spans="1:3">
      <c r="A19" s="39" t="s">
        <v>1504</v>
      </c>
      <c r="B19" s="39" t="s">
        <v>1506</v>
      </c>
    </row>
    <row r="20" spans="1:3">
      <c r="A20" s="39" t="s">
        <v>1505</v>
      </c>
      <c r="B20" s="39" t="s">
        <v>1506</v>
      </c>
    </row>
    <row r="21" spans="1:3">
      <c r="A21" s="39" t="s">
        <v>1508</v>
      </c>
      <c r="B21" s="39" t="s">
        <v>1511</v>
      </c>
    </row>
    <row r="22" spans="1:3">
      <c r="A22" s="39" t="s">
        <v>550</v>
      </c>
      <c r="B22" s="39" t="s">
        <v>1511</v>
      </c>
    </row>
    <row r="23" spans="1:3">
      <c r="A23" s="39" t="s">
        <v>117</v>
      </c>
      <c r="B23" s="39" t="s">
        <v>1511</v>
      </c>
    </row>
    <row r="24" spans="1:3">
      <c r="A24" s="39" t="s">
        <v>53</v>
      </c>
      <c r="B24" s="39" t="s">
        <v>1511</v>
      </c>
    </row>
    <row r="25" spans="1:3">
      <c r="A25" s="39" t="s">
        <v>102</v>
      </c>
      <c r="B25" s="39" t="s">
        <v>1511</v>
      </c>
    </row>
    <row r="26" spans="1:3">
      <c r="A26" s="39" t="s">
        <v>462</v>
      </c>
      <c r="B26" s="39" t="s">
        <v>1511</v>
      </c>
      <c r="C26" s="34"/>
    </row>
    <row r="27" spans="1:3">
      <c r="A27" s="39" t="s">
        <v>77</v>
      </c>
      <c r="B27" s="39" t="s">
        <v>1511</v>
      </c>
      <c r="C27" s="34"/>
    </row>
    <row r="28" spans="1:3">
      <c r="A28" s="39" t="s">
        <v>577</v>
      </c>
      <c r="B28" s="39" t="s">
        <v>1511</v>
      </c>
    </row>
    <row r="29" spans="1:3">
      <c r="A29" s="39" t="s">
        <v>114</v>
      </c>
      <c r="B29" s="39" t="s">
        <v>1511</v>
      </c>
    </row>
    <row r="30" spans="1:3">
      <c r="A30" s="39" t="s">
        <v>200</v>
      </c>
      <c r="B30" s="39" t="s">
        <v>1511</v>
      </c>
      <c r="C30" s="34"/>
    </row>
    <row r="31" spans="1:3">
      <c r="A31" s="39" t="s">
        <v>204</v>
      </c>
      <c r="B31" s="39" t="s">
        <v>1511</v>
      </c>
      <c r="C31" s="34"/>
    </row>
    <row r="32" spans="1:3">
      <c r="A32" s="39" t="s">
        <v>439</v>
      </c>
      <c r="B32" s="39" t="s">
        <v>1511</v>
      </c>
      <c r="C32" s="34"/>
    </row>
    <row r="33" spans="1:3">
      <c r="A33" s="39" t="s">
        <v>606</v>
      </c>
      <c r="B33" s="39" t="s">
        <v>1511</v>
      </c>
      <c r="C33" s="34"/>
    </row>
    <row r="34" spans="1:3">
      <c r="A34" s="39" t="s">
        <v>769</v>
      </c>
      <c r="B34" s="39" t="s">
        <v>1511</v>
      </c>
      <c r="C34" s="34"/>
    </row>
    <row r="35" spans="1:3">
      <c r="A35" s="39" t="s">
        <v>1509</v>
      </c>
      <c r="B35" s="39" t="s">
        <v>1511</v>
      </c>
      <c r="C35" s="34"/>
    </row>
    <row r="36" spans="1:3">
      <c r="A36" s="39" t="s">
        <v>287</v>
      </c>
      <c r="B36" s="39" t="s">
        <v>1511</v>
      </c>
      <c r="C36" s="34"/>
    </row>
    <row r="37" spans="1:3">
      <c r="A37" s="39" t="s">
        <v>32</v>
      </c>
      <c r="B37" s="39" t="s">
        <v>1511</v>
      </c>
      <c r="C37" s="34"/>
    </row>
    <row r="38" spans="1:3">
      <c r="A38" s="39" t="s">
        <v>46</v>
      </c>
      <c r="B38" s="39" t="s">
        <v>1511</v>
      </c>
    </row>
    <row r="39" spans="1:3">
      <c r="A39" s="39" t="s">
        <v>1510</v>
      </c>
      <c r="B39" s="39" t="s">
        <v>1511</v>
      </c>
    </row>
    <row r="40" spans="1:3">
      <c r="A40" s="39" t="s">
        <v>1512</v>
      </c>
      <c r="B40" s="39" t="s">
        <v>1511</v>
      </c>
    </row>
    <row r="41" spans="1:3">
      <c r="A41" s="39" t="s">
        <v>1513</v>
      </c>
      <c r="B41" s="39" t="s">
        <v>1511</v>
      </c>
      <c r="C41" s="34"/>
    </row>
    <row r="42" spans="1:3">
      <c r="A42" s="39" t="s">
        <v>598</v>
      </c>
      <c r="B42" s="39" t="s">
        <v>1571</v>
      </c>
      <c r="C42" s="34"/>
    </row>
    <row r="43" spans="1:3">
      <c r="A43" s="39" t="s">
        <v>1514</v>
      </c>
      <c r="B43" s="39" t="s">
        <v>1571</v>
      </c>
    </row>
    <row r="44" spans="1:3">
      <c r="A44" s="39" t="s">
        <v>1515</v>
      </c>
      <c r="B44" s="39" t="s">
        <v>1516</v>
      </c>
    </row>
    <row r="45" spans="1:3">
      <c r="A45" s="39" t="s">
        <v>789</v>
      </c>
      <c r="B45" s="39" t="s">
        <v>1516</v>
      </c>
      <c r="C45" s="34"/>
    </row>
    <row r="46" spans="1:3" s="5" customFormat="1">
      <c r="A46" s="39" t="s">
        <v>1523</v>
      </c>
      <c r="B46" s="39" t="s">
        <v>1524</v>
      </c>
      <c r="C46" s="34"/>
    </row>
    <row r="47" spans="1:3" s="5" customFormat="1">
      <c r="A47" s="39" t="s">
        <v>484</v>
      </c>
      <c r="B47" s="39" t="s">
        <v>1525</v>
      </c>
      <c r="C47" s="34"/>
    </row>
    <row r="48" spans="1:3" s="5" customFormat="1">
      <c r="A48" s="39" t="s">
        <v>650</v>
      </c>
      <c r="B48" s="39" t="s">
        <v>1527</v>
      </c>
      <c r="C48" s="34"/>
    </row>
    <row r="49" spans="1:3" s="5" customFormat="1">
      <c r="A49" s="39" t="s">
        <v>494</v>
      </c>
      <c r="B49" s="39" t="s">
        <v>1526</v>
      </c>
      <c r="C49" s="34"/>
    </row>
    <row r="50" spans="1:3" s="5" customFormat="1">
      <c r="A50" s="39" t="s">
        <v>214</v>
      </c>
      <c r="B50" s="39" t="s">
        <v>1555</v>
      </c>
      <c r="C50" s="34"/>
    </row>
    <row r="51" spans="1:3" s="5" customFormat="1">
      <c r="A51" s="39" t="s">
        <v>1548</v>
      </c>
      <c r="B51" s="39" t="s">
        <v>1573</v>
      </c>
      <c r="C51" s="34"/>
    </row>
    <row r="52" spans="1:3">
      <c r="A52" s="39" t="s">
        <v>63</v>
      </c>
      <c r="B52" s="39" t="s">
        <v>1575</v>
      </c>
    </row>
    <row r="53" spans="1:3">
      <c r="A53" s="39"/>
      <c r="B53" s="39"/>
      <c r="C53" s="34"/>
    </row>
    <row r="54" spans="1:3">
      <c r="A54" s="40" t="s">
        <v>1519</v>
      </c>
      <c r="B54" s="39"/>
    </row>
    <row r="55" spans="1:3">
      <c r="A55" s="39" t="s">
        <v>32</v>
      </c>
      <c r="B55" s="39" t="s">
        <v>1507</v>
      </c>
    </row>
    <row r="56" spans="1:3">
      <c r="A56" s="39" t="s">
        <v>1517</v>
      </c>
      <c r="B56" s="39" t="s">
        <v>1518</v>
      </c>
    </row>
    <row r="57" spans="1:3">
      <c r="A57" s="39" t="s">
        <v>704</v>
      </c>
      <c r="B57" s="39" t="s">
        <v>1521</v>
      </c>
    </row>
    <row r="58" spans="1:3" s="5" customFormat="1">
      <c r="A58" s="39" t="s">
        <v>1520</v>
      </c>
      <c r="B58" s="39" t="s">
        <v>1521</v>
      </c>
      <c r="C58" s="33"/>
    </row>
    <row r="59" spans="1:3">
      <c r="A59" s="39" t="s">
        <v>1529</v>
      </c>
      <c r="B59" s="39" t="s">
        <v>1530</v>
      </c>
    </row>
    <row r="60" spans="1:3">
      <c r="A60" s="39"/>
      <c r="B60" s="39"/>
    </row>
    <row r="61" spans="1:3">
      <c r="A61" s="40" t="s">
        <v>1522</v>
      </c>
      <c r="B61" s="39"/>
    </row>
    <row r="62" spans="1:3">
      <c r="A62" s="39" t="s">
        <v>550</v>
      </c>
      <c r="B62" s="39"/>
    </row>
    <row r="63" spans="1:3">
      <c r="A63" s="39" t="s">
        <v>855</v>
      </c>
      <c r="B63" s="39"/>
    </row>
    <row r="64" spans="1:3">
      <c r="A64" s="39" t="s">
        <v>1549</v>
      </c>
      <c r="B64" s="39"/>
    </row>
    <row r="65" spans="1:4" s="5" customFormat="1">
      <c r="A65" s="39" t="s">
        <v>1550</v>
      </c>
      <c r="B65" s="39"/>
      <c r="C65" s="33"/>
    </row>
    <row r="66" spans="1:4" s="5" customFormat="1">
      <c r="A66" s="39" t="s">
        <v>1551</v>
      </c>
      <c r="B66" s="39"/>
      <c r="C66" s="33"/>
    </row>
    <row r="67" spans="1:4">
      <c r="A67" s="39"/>
      <c r="B67" s="39"/>
    </row>
    <row r="68" spans="1:4">
      <c r="A68" s="40" t="s">
        <v>1556</v>
      </c>
      <c r="B68" s="39"/>
    </row>
    <row r="69" spans="1:4">
      <c r="A69" s="39" t="s">
        <v>1553</v>
      </c>
      <c r="B69" s="39"/>
    </row>
    <row r="70" spans="1:4">
      <c r="A70" s="39" t="s">
        <v>1552</v>
      </c>
      <c r="B70" s="39"/>
    </row>
    <row r="71" spans="1:4">
      <c r="A71" s="39" t="s">
        <v>575</v>
      </c>
      <c r="B71" s="39"/>
    </row>
    <row r="72" spans="1:4">
      <c r="A72" s="39" t="s">
        <v>1554</v>
      </c>
      <c r="B72" s="39"/>
    </row>
    <row r="73" spans="1:4">
      <c r="A73" s="39"/>
      <c r="B73" s="39"/>
    </row>
    <row r="74" spans="1:4">
      <c r="A74" s="39"/>
      <c r="B74" s="39"/>
    </row>
    <row r="75" spans="1:4">
      <c r="A75" s="39"/>
      <c r="B75" s="39"/>
    </row>
    <row r="77" spans="1:4">
      <c r="A77" s="5"/>
    </row>
    <row r="78" spans="1:4" s="5" customFormat="1">
      <c r="A78" s="36"/>
      <c r="C78" s="33"/>
    </row>
    <row r="80" spans="1:4">
      <c r="A80" s="5"/>
      <c r="B80" s="5"/>
      <c r="D80" s="5"/>
    </row>
  </sheetData>
  <hyperlinks>
    <hyperlink ref="B3" r:id="rId1" display="https://www.youtube.com/watch?v=swrtyZZjtk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tabSelected="1" zoomScale="70" zoomScaleNormal="70" workbookViewId="0">
      <selection activeCell="D31" sqref="D31"/>
    </sheetView>
  </sheetViews>
  <sheetFormatPr baseColWidth="10" defaultColWidth="17.28515625" defaultRowHeight="15" customHeight="1"/>
  <cols>
    <col min="1" max="1" width="103.140625" customWidth="1"/>
    <col min="2" max="2" width="17.140625" customWidth="1"/>
    <col min="3" max="3" width="17.85546875" customWidth="1"/>
    <col min="4" max="4" width="26.5703125" customWidth="1"/>
    <col min="5" max="5" width="8.7109375" customWidth="1"/>
    <col min="6" max="6" width="30.5703125" customWidth="1"/>
  </cols>
  <sheetData>
    <row r="1" spans="1:13">
      <c r="A1" s="20" t="s">
        <v>1472</v>
      </c>
      <c r="F1" s="20"/>
    </row>
    <row r="2" spans="1:13">
      <c r="A2" s="21" t="str">
        <f>HYPERLINK("http://witcher.wikia.com/wiki/The_Witcher_3:_Wild_Hunt_-_Guide_to_Main_Quests","http://witcher.wikia.com/wiki/The_Witcher_3:_Wild_Hunt_-_Guide_to_Main_Quests ")</f>
        <v xml:space="preserve">http://witcher.wikia.com/wiki/The_Witcher_3:_Wild_Hunt_-_Guide_to_Main_Quests </v>
      </c>
      <c r="B2" s="1" t="s">
        <v>1473</v>
      </c>
      <c r="C2" s="22">
        <v>42534</v>
      </c>
      <c r="F2" s="20"/>
    </row>
    <row r="3" spans="1:13">
      <c r="A3" s="13" t="str">
        <f>HYPERLINK("http://www.ign.com/wikis/the-witcher-3-wild-hunt/Walkthrough","http://www.ign.com/wikis/the-witcher-3-wild-hunt/Walkthrough")</f>
        <v>http://www.ign.com/wikis/the-witcher-3-wild-hunt/Walkthrough</v>
      </c>
      <c r="B3" s="1" t="s">
        <v>1474</v>
      </c>
      <c r="F3" s="20"/>
    </row>
    <row r="4" spans="1:13">
      <c r="A4" s="13" t="str">
        <f>HYPERLINK("http://guides.gamepressure.com/thewitcher3/guide.asp?ID=32147","http://guides.gamepressure.com/thewitcher3/guide.asp?ID=32147 ")</f>
        <v xml:space="preserve">http://guides.gamepressure.com/thewitcher3/guide.asp?ID=32147 </v>
      </c>
      <c r="B4" s="1" t="s">
        <v>1474</v>
      </c>
      <c r="F4" s="23"/>
    </row>
    <row r="5" spans="1:13">
      <c r="A5" s="13" t="str">
        <f>HYPERLINK("http://www.gosunoob.com/witcher-3/witcher-3-quests/","http://www.gosunoob.com/witcher-3/witcher-3-quests/")</f>
        <v>http://www.gosunoob.com/witcher-3/witcher-3-quests/</v>
      </c>
      <c r="B5" s="1" t="s">
        <v>1474</v>
      </c>
      <c r="C5" s="22">
        <v>42374</v>
      </c>
      <c r="F5" s="23"/>
    </row>
    <row r="6" spans="1:13">
      <c r="A6" s="13" t="str">
        <f>HYPERLINK("http://www.gamerguides.com/witcher3/","http://www.gamerguides.com/witcher3/")</f>
        <v>http://www.gamerguides.com/witcher3/</v>
      </c>
      <c r="B6" s="1" t="s">
        <v>1474</v>
      </c>
      <c r="F6" s="23"/>
    </row>
    <row r="7" spans="1:13">
      <c r="A7" s="13" t="str">
        <f>HYPERLINK("http://www.eurogamer.net/articles/2015-05-18-the-witcher-3-walkthrough-3696","http://www.eurogamer.net/articles/2015-05-18-the-witcher-3-walkthrough-3696")</f>
        <v>http://www.eurogamer.net/articles/2015-05-18-the-witcher-3-walkthrough-3696</v>
      </c>
      <c r="B7" s="1" t="s">
        <v>1474</v>
      </c>
      <c r="F7" s="23"/>
    </row>
    <row r="8" spans="1:13">
      <c r="A8" s="13" t="str">
        <f>HYPERLINK("https://www.primagames.com/games/witcher-3/coverage/witcher-3-wild-hunt-walkthrough-and-collectibles","https://www.primagames.com/games/witcher-3/coverage/witcher-3-wild-hunt-walkthrough-and-collectibles")</f>
        <v>https://www.primagames.com/games/witcher-3/coverage/witcher-3-wild-hunt-walkthrough-and-collectibles</v>
      </c>
      <c r="B8" s="1" t="s">
        <v>1474</v>
      </c>
      <c r="F8" s="2"/>
    </row>
    <row r="9" spans="1:13">
      <c r="A9" s="13" t="str">
        <f>HYPERLINK("http://www.usgamer.net/articles/the-witcher-3-hearts-of-stone-secondary-quest-guide","http://www.usgamer.net/articles/the-witcher-3-hearts-of-stone-secondary-quest-guide")</f>
        <v>http://www.usgamer.net/articles/the-witcher-3-hearts-of-stone-secondary-quest-guide</v>
      </c>
      <c r="B9" s="1" t="s">
        <v>1475</v>
      </c>
      <c r="C9" s="22">
        <v>42374</v>
      </c>
      <c r="F9" s="23"/>
    </row>
    <row r="10" spans="1:13">
      <c r="A10" s="13" t="str">
        <f>HYPERLINK("https://www.vg247.com/2016/05/31/the-witcher-3-blood-and-wine-guide-walkthrough-pc-ps4-xbox-one/","https://www.vg247.com/2016/05/31/the-witcher-3-blood-and-wine-guide-walkthrough-pc-ps4-xbox-one/")</f>
        <v>https://www.vg247.com/2016/05/31/the-witcher-3-blood-and-wine-guide-walkthrough-pc-ps4-xbox-one/</v>
      </c>
      <c r="B10" s="1" t="s">
        <v>1476</v>
      </c>
      <c r="C10" s="22">
        <v>42534</v>
      </c>
      <c r="F10" s="20"/>
    </row>
    <row r="11" spans="1:13">
      <c r="A11" s="13" t="str">
        <f>HYPERLINK("http://guides.gamepressure.com/thewitcher3bloodandwine/","http://guides.gamepressure.com/thewitcher3bloodandwine/")</f>
        <v>http://guides.gamepressure.com/thewitcher3bloodandwine/</v>
      </c>
      <c r="B11" s="1" t="s">
        <v>1476</v>
      </c>
      <c r="C11" s="22">
        <v>42534</v>
      </c>
    </row>
    <row r="12" spans="1:13">
      <c r="A12" s="13" t="str">
        <f>HYPERLINK("http://www.gamersheroes.com/category/game-guides/the-witcher-3-wild-hunt-guides/","http://www.gamersheroes.com/category/game-guides/the-witcher-3-wild-hunt-guides/ ")</f>
        <v xml:space="preserve">http://www.gamersheroes.com/category/game-guides/the-witcher-3-wild-hunt-guides/ </v>
      </c>
      <c r="B12" s="1" t="s">
        <v>1476</v>
      </c>
      <c r="C12" s="22">
        <v>42534</v>
      </c>
      <c r="F12" s="23"/>
    </row>
    <row r="13" spans="1:13">
      <c r="A13" s="13" t="str">
        <f>HYPERLINK("http://www.eurogamer.net/articles/2016-05-31-the-witcher-3-blood-and-wine-guide-4050","http://www.eurogamer.net/articles/2016-05-31-the-witcher-3-blood-and-wine-guide-4050")</f>
        <v>http://www.eurogamer.net/articles/2016-05-31-the-witcher-3-blood-and-wine-guide-4050</v>
      </c>
      <c r="B13" s="1" t="s">
        <v>1476</v>
      </c>
      <c r="C13" s="22">
        <v>42534</v>
      </c>
      <c r="F13" s="23"/>
    </row>
    <row r="14" spans="1:13">
      <c r="A14" s="13" t="str">
        <f>HYPERLINK("https://www.youtube.com/channel/UCwxlgYFD2LRxmTtB4lph6Dg/search?query=witcher+blood+wine","https://www.youtube.com/channel/UCwxlgYFD2LRxmTtB4lph6Dg/search?query=witcher+blood+wine")</f>
        <v>https://www.youtube.com/channel/UCwxlgYFD2LRxmTtB4lph6Dg/search?query=witcher+blood+wine</v>
      </c>
      <c r="B14" s="1" t="s">
        <v>1476</v>
      </c>
      <c r="C14" s="22">
        <v>42535</v>
      </c>
      <c r="D14" s="1"/>
      <c r="E14" s="1"/>
      <c r="F14" s="23"/>
      <c r="G14" s="1"/>
      <c r="H14" s="1"/>
      <c r="I14" s="1"/>
      <c r="J14" s="1"/>
      <c r="K14" s="1"/>
      <c r="L14" s="1"/>
      <c r="M14" s="1"/>
    </row>
    <row r="15" spans="1:13">
      <c r="A15" s="13" t="str">
        <f>HYPERLINK("https://docs.google.com/spreadsheets/d/1MTbfxSDQ2zuzv4ZA7DWmR6FtwzNY5QoMEvii1KVH0dI/edit#gid=608310758
","https://docs.google.com/spreadsheets/d/1MTbfxSDQ2zuzv4ZA7DWmR6FtwzNY5QoMEvii1KVH0dI/edit#gid=608310758
")</f>
        <v xml:space="preserve">https://docs.google.com/spreadsheets/d/1MTbfxSDQ2zuzv4ZA7DWmR6FtwzNY5QoMEvii1KVH0dI/edit#gid=608310758
</v>
      </c>
      <c r="C15" s="22">
        <v>42374</v>
      </c>
      <c r="D15" t="s">
        <v>1477</v>
      </c>
      <c r="F15" s="23"/>
    </row>
    <row r="16" spans="1:13">
      <c r="A16" s="13" t="str">
        <f>HYPERLINK("https://docs.google.com/spreadsheets/d/10IqES1G1RDV2y-imL_h9B_c0N8uU_xr-9qynRNboke4/edit?usp=sharing","https://docs.google.com/spreadsheets/d/10IqES1G1RDV2y-imL_h9B_c0N8uU_xr-9qynRNboke4/edit?usp=sharing")</f>
        <v>https://docs.google.com/spreadsheets/d/10IqES1G1RDV2y-imL_h9B_c0N8uU_xr-9qynRNboke4/edit?usp=sharing</v>
      </c>
      <c r="C16" s="22">
        <v>42527</v>
      </c>
      <c r="F16" s="23"/>
    </row>
    <row r="17" spans="1:6" s="5" customFormat="1">
      <c r="A17" s="41" t="s">
        <v>1597</v>
      </c>
      <c r="C17" s="22">
        <v>42845</v>
      </c>
      <c r="F17" s="23"/>
    </row>
    <row r="18" spans="1:6">
      <c r="A18" s="20" t="s">
        <v>1478</v>
      </c>
      <c r="F18" s="23"/>
    </row>
    <row r="19" spans="1:6">
      <c r="A19" s="13" t="str">
        <f>HYPERLINK("https://witcher3map.com/","https://witcher3map.com")</f>
        <v>https://witcher3map.com</v>
      </c>
      <c r="F19" s="23"/>
    </row>
    <row r="20" spans="1:6">
      <c r="A20" s="13" t="str">
        <f>HYPERLINK("http://guides.gamepressure.com/thewitcher3/","http://guides.gamepressure.com/thewitcher3/")</f>
        <v>http://guides.gamepressure.com/thewitcher3/</v>
      </c>
      <c r="F20" s="23"/>
    </row>
    <row r="21" spans="1:6" s="5" customFormat="1">
      <c r="A21" s="41" t="s">
        <v>1781</v>
      </c>
      <c r="F21" s="23"/>
    </row>
    <row r="22" spans="1:6">
      <c r="A22" s="20" t="s">
        <v>1479</v>
      </c>
      <c r="F22" s="23"/>
    </row>
    <row r="23" spans="1:6">
      <c r="A23" s="13" t="str">
        <f>HYPERLINK("http://www.gosunoob.com/witcher-3/best-armor/","http://www.gosunoob.com/witcher-3/best-armor/")</f>
        <v>http://www.gosunoob.com/witcher-3/best-armor/</v>
      </c>
      <c r="F23" s="23"/>
    </row>
    <row r="24" spans="1:6">
      <c r="A24" s="20" t="s">
        <v>1480</v>
      </c>
      <c r="F24" s="23"/>
    </row>
    <row r="25" spans="1:6">
      <c r="A25" s="13" t="str">
        <f>HYPERLINK("http://gwent.gamepedia.com/Gwent_Wiki","http://gwent.gamepedia.com/Gwent_Wiki")</f>
        <v>http://gwent.gamepedia.com/Gwent_Wiki</v>
      </c>
      <c r="F25" s="23"/>
    </row>
    <row r="26" spans="1:6">
      <c r="A26" s="13" t="str">
        <f>HYPERLINK("http://gwent-cards.com/","http://gwent-cards.com/ ")</f>
        <v xml:space="preserve">http://gwent-cards.com/ </v>
      </c>
      <c r="F26" s="23"/>
    </row>
    <row r="27" spans="1:6">
      <c r="A27" s="13" t="str">
        <f>HYPERLINK("http://gwentcards.com/checklist","http://gwentcards.com/checklist")</f>
        <v>http://gwentcards.com/checklist</v>
      </c>
      <c r="C27" s="22"/>
      <c r="F27" s="23"/>
    </row>
    <row r="28" spans="1:6">
      <c r="A28" s="13" t="str">
        <f>HYPERLINK("http://www.gosunoob.com/witcher-3/blood-and-wine-gwent-cards/","http://www.gosunoob.com/witcher-3/blood-and-wine-gwent-cards/")</f>
        <v>http://www.gosunoob.com/witcher-3/blood-and-wine-gwent-cards/</v>
      </c>
      <c r="C28" s="22"/>
      <c r="F28" s="23"/>
    </row>
    <row r="29" spans="1:6">
      <c r="A29" s="20" t="s">
        <v>1481</v>
      </c>
      <c r="F29" s="2"/>
    </row>
    <row r="30" spans="1:6">
      <c r="A30" s="13" t="str">
        <f>HYPERLINK("http://www.playstationtrophies.org/game/the-witcher-3-wild-hunt/trophies/","http://www.playstationtrophies.org/game/the-witcher-3-wild-hunt/trophies/ ")</f>
        <v xml:space="preserve">http://www.playstationtrophies.org/game/the-witcher-3-wild-hunt/trophies/ </v>
      </c>
      <c r="F30" s="2"/>
    </row>
    <row r="31" spans="1:6">
      <c r="F31" s="23"/>
    </row>
    <row r="32" spans="1:6">
      <c r="F32" s="23"/>
    </row>
    <row r="33" spans="1:6">
      <c r="F33" s="23"/>
    </row>
    <row r="34" spans="1:6">
      <c r="A34" s="1"/>
      <c r="F34" s="23"/>
    </row>
    <row r="35" spans="1:6">
      <c r="A35" s="1"/>
      <c r="F35" s="23"/>
    </row>
    <row r="36" spans="1:6">
      <c r="A36" s="24"/>
    </row>
    <row r="38" spans="1:6" ht="15.75" customHeight="1">
      <c r="A38" s="25"/>
    </row>
    <row r="39" spans="1:6" ht="15.75" customHeight="1">
      <c r="A39" s="25"/>
    </row>
    <row r="40" spans="1:6" ht="15.75" customHeight="1">
      <c r="A40" s="25"/>
    </row>
  </sheetData>
  <hyperlinks>
    <hyperlink ref="A2" r:id="rId1" display="http://witcher.wikia.com/wiki/The_Witcher_3:_Wild_Hunt_-_Guide_to_Main_Quests"/>
    <hyperlink ref="A3" r:id="rId2" display="http://www.ign.com/wikis/the-witcher-3-wild-hunt/Walkthrough"/>
    <hyperlink ref="A4" r:id="rId3" display="http://guides.gamepressure.com/thewitcher3/guide.asp?ID=32147"/>
    <hyperlink ref="A5" r:id="rId4" display="http://www.gosunoob.com/witcher-3/witcher-3-quests/"/>
    <hyperlink ref="A6" r:id="rId5" display="http://www.gamerguides.com/witcher3/"/>
    <hyperlink ref="A7" r:id="rId6" display="http://www.eurogamer.net/articles/2015-05-18-the-witcher-3-walkthrough-3696"/>
    <hyperlink ref="A8" r:id="rId7" display="https://www.primagames.com/games/witcher-3/coverage/witcher-3-wild-hunt-walkthrough-and-collectibles"/>
    <hyperlink ref="A9" r:id="rId8" display="http://www.usgamer.net/articles/the-witcher-3-hearts-of-stone-secondary-quest-guide"/>
    <hyperlink ref="A10" r:id="rId9" display="https://www.vg247.com/2016/05/31/the-witcher-3-blood-and-wine-guide-walkthrough-pc-ps4-xbox-one/"/>
    <hyperlink ref="A11" r:id="rId10" display="http://guides.gamepressure.com/thewitcher3bloodandwine/"/>
    <hyperlink ref="A12" r:id="rId11" display="http://www.gamersheroes.com/category/game-guides/the-witcher-3-wild-hunt-guides/"/>
    <hyperlink ref="A13" r:id="rId12" display="http://www.eurogamer.net/articles/2016-05-31-the-witcher-3-blood-and-wine-guide-4050"/>
    <hyperlink ref="A14" r:id="rId13" display="https://www.youtube.com/channel/UCwxlgYFD2LRxmTtB4lph6Dg/search?query=witcher+blood+wine"/>
    <hyperlink ref="A15" r:id="rId14" location="gid=608310758_x000a_" display="https://docs.google.com/spreadsheets/d/1MTbfxSDQ2zuzv4ZA7DWmR6FtwzNY5QoMEvii1KVH0dI/edit - gid=608310758_x000a_"/>
    <hyperlink ref="A16" r:id="rId15" display="https://docs.google.com/spreadsheets/d/10IqES1G1RDV2y-imL_h9B_c0N8uU_xr-9qynRNboke4/edit?usp=sharing"/>
    <hyperlink ref="A19" r:id="rId16" display="https://witcher3map.com/"/>
    <hyperlink ref="A20" r:id="rId17" display="http://guides.gamepressure.com/thewitcher3/"/>
    <hyperlink ref="A23" r:id="rId18" display="http://www.gosunoob.com/witcher-3/best-armor/"/>
    <hyperlink ref="A25" r:id="rId19" display="http://gwent.gamepedia.com/Gwent_Wiki"/>
    <hyperlink ref="A26" r:id="rId20" display="http://gwent-cards.com/"/>
    <hyperlink ref="A27" r:id="rId21" display="http://gwentcards.com/checklist"/>
    <hyperlink ref="A28" r:id="rId22" display="http://www.gosunoob.com/witcher-3/blood-and-wine-gwent-cards/"/>
    <hyperlink ref="A30" r:id="rId23" display="http://www.playstationtrophies.org/game/the-witcher-3-wild-hunt/trophies/"/>
    <hyperlink ref="A21" r:id="rId24"/>
    <hyperlink ref="A17" r:id="rId2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7.28515625" defaultRowHeight="15" customHeight="1"/>
  <cols>
    <col min="1" max="6" width="8.7109375" customWidth="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Quests</vt:lpstr>
      <vt:lpstr>Gwent</vt:lpstr>
      <vt:lpstr>Places Of Power</vt:lpstr>
      <vt:lpstr>Trophies</vt:lpstr>
      <vt:lpstr>Missable</vt:lpstr>
      <vt:lpstr>Sources</vt:lpstr>
      <vt:lpstr>ESRI_MAPINFO_SHEET</vt:lpstr>
    </vt:vector>
  </TitlesOfParts>
  <Company>DIA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jodvt33c</dc:creator>
  <cp:lastModifiedBy>Cyril Maitre</cp:lastModifiedBy>
  <cp:lastPrinted>2015-07-26T15:28:45Z</cp:lastPrinted>
  <dcterms:created xsi:type="dcterms:W3CDTF">2015-07-26T12:56:56Z</dcterms:created>
  <dcterms:modified xsi:type="dcterms:W3CDTF">2017-07-17T19:55:30Z</dcterms:modified>
</cp:coreProperties>
</file>