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t63blc\Documents\GitHub\P_App-183\doc\"/>
    </mc:Choice>
  </mc:AlternateContent>
  <xr:revisionPtr revIDLastSave="0" documentId="13_ncr:1_{149C9053-F701-4047-AB4A-A0461FC4E7F6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" l="1"/>
  <c r="A11" i="2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D11" i="2" l="1"/>
  <c r="D10" i="2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<sst xmlns="http://schemas.openxmlformats.org/spreadsheetml/2006/main" count="63" uniqueCount="46">
  <si>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</si>
  <si>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</si>
  <si>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</si>
  <si>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</si>
  <si>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</si>
  <si>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</si>
  <si>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</si>
  <si>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</si>
  <si>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</si>
  <si>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</si>
  <si>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</si>
  <si>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</si>
  <si>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</si>
  <si>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</si>
  <si>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</si>
  <si>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</si>
  <si>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</si>
  <si>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</si>
  <si>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</si>
  <si>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</si>
  <si>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</si>
  <si>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</si>
  <si>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</si>
  <si>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</si>
  <si>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</si>
  <si>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</si>
  <si>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P_App - 183 - Web Security</t>
  </si>
  <si>
    <t>27.03.2024  au 31.05.2024</t>
  </si>
  <si>
    <t>Napoleone Cyril</t>
  </si>
  <si>
    <t>Introduction projet, CDC</t>
  </si>
  <si>
    <t>Installation docker, mise en place environment (docker compose) et repo github</t>
  </si>
  <si>
    <t>Création et mise en place JDT</t>
  </si>
  <si>
    <t>Prise en main de l'environment donné, utilisation du send et se faire une idée de ce qu'il y'a à faire</t>
  </si>
  <si>
    <t>Reprise en main du projet car je me souvenais plus très bien où j'en étais</t>
  </si>
  <si>
    <t xml:space="preserve">Correction erreur mysql et bcrypt au lancement de l'environment </t>
  </si>
  <si>
    <t>Avancement projet, recherche sur OpenSSL et commencement implémentation</t>
  </si>
  <si>
    <t>Désinstallation de bcrypt des modules et du code (adaptation) et installation de crypto(qui au final était en fait par défaut)</t>
  </si>
  <si>
    <t>Avancement (léger recommencement du projet), login fonctionnelle, signup fonctionnelle, recherche par nom exacte fonctionnelle, jwt pas encore implémenté ni OpenSSL</t>
  </si>
  <si>
    <t>Amélioration des routes conformement au CDC</t>
  </si>
  <si>
    <t>Fonction de requête uniquement si le user est connecté au bon compte fonctionnel (apprentissage des variables de session)</t>
  </si>
  <si>
    <t>Changement de port (j'ai eu un problème bête qui m'a fait perdre beaucoup de temps)</t>
  </si>
  <si>
    <t>Commencement page admin avec recherche</t>
  </si>
  <si>
    <t>Reinstallation de tout l'environment(github, code, docker, db, postman) car changement de classe</t>
  </si>
  <si>
    <t>Fonction de recherche ADMIN (point 7.5) pas fini</t>
  </si>
  <si>
    <t>Fonction d'admins fonctionnels</t>
  </si>
  <si>
    <t>Certification OPENSSL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</si>
</sst>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0.70833333333333337</c:v>
                </c:pt>
                <c:pt idx="2">
                  <c:v>0</c:v>
                </c:pt>
                <c:pt idx="3">
                  <c:v>1.3888888888888888E-2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3.8194444444444448E-2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25" sqref="F25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7" t="s">
        <v>28</v>
      </c>
      <c r="D2" s="57"/>
      <c r="E2" s="57"/>
      <c r="F2" s="5" t="s">
        <v>2</v>
      </c>
      <c r="G2" s="6" t="s">
        <v>26</v>
      </c>
    </row>
    <row r="3" spans="1:15" ht="23.25" x14ac:dyDescent="0.35">
      <c r="B3" s="5" t="s">
        <v>9</v>
      </c>
      <c r="C3" s="22" t="str">
        <f>INT(E4/1440)&amp;" jours "&amp;INT(MOD(E4/1440,1)*24)&amp;" heurs "&amp;INT(MOD(MOD(E4/1440,1)*24,1)*60)&amp;" minutes"</f>
        <v>0 jours 18 heurs 15 minutes</v>
      </c>
      <c r="D3" s="22"/>
      <c r="E3" s="3"/>
      <c r="F3" s="4" t="s">
        <v>10</v>
      </c>
      <c r="G3" s="7" t="s">
        <v>27</v>
      </c>
    </row>
    <row r="4" spans="1:15" ht="23.25" hidden="1" x14ac:dyDescent="0.35">
      <c r="B4" s="5"/>
      <c r="C4" s="22">
        <f>SUBTOTAL(9,$C$7:$C$531)*60</f>
        <v>780</v>
      </c>
      <c r="D4" s="22">
        <f>SUBTOTAL(9,$D$7:$D$531)</f>
        <v>315</v>
      </c>
      <c r="E4" s="40">
        <f>SUM(C4:D4)</f>
        <v>1095</v>
      </c>
      <c r="F4" s="4"/>
      <c r="G4" s="7"/>
    </row>
    <row r="5" spans="1:15" x14ac:dyDescent="0.25">
      <c r="C5" s="58" t="s">
        <v>16</v>
      </c>
      <c r="D5" s="58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23</v>
      </c>
      <c r="D6" s="21" t="s">
        <v>17</v>
      </c>
      <c r="E6" s="19" t="s">
        <v>24</v>
      </c>
      <c r="F6" s="19" t="s">
        <v>13</v>
      </c>
      <c r="G6" s="19" t="s">
        <v>25</v>
      </c>
    </row>
    <row r="7" spans="1:15" x14ac:dyDescent="0.25">
      <c r="A7" s="14">
        <f>IF(ISBLANK(B7),"",_xlfn.ISOWEEKNUM('Journal de travail'!$B7))</f>
        <v>13</v>
      </c>
      <c r="B7" s="42">
        <v>45378</v>
      </c>
      <c r="C7" s="43"/>
      <c r="D7" s="44">
        <v>30</v>
      </c>
      <c r="E7" s="45" t="s">
        <v>22</v>
      </c>
      <c r="F7" s="36" t="s">
        <v>29</v>
      </c>
      <c r="G7" s="54"/>
    </row>
    <row r="8" spans="1:15" x14ac:dyDescent="0.25">
      <c r="A8" s="8">
        <f>IF(ISBLANK(B8),"",_xlfn.ISOWEEKNUM('Journal de travail'!$B8))</f>
        <v>13</v>
      </c>
      <c r="B8" s="46">
        <v>45378</v>
      </c>
      <c r="C8" s="47">
        <v>1</v>
      </c>
      <c r="D8" s="48"/>
      <c r="E8" s="49" t="s">
        <v>4</v>
      </c>
      <c r="F8" s="36" t="s">
        <v>30</v>
      </c>
      <c r="G8" s="55"/>
      <c r="M8" t="s">
        <v>3</v>
      </c>
      <c r="N8">
        <v>1</v>
      </c>
      <c r="O8">
        <v>0</v>
      </c>
    </row>
    <row r="9" spans="1:15" x14ac:dyDescent="0.25">
      <c r="A9" s="16">
        <f>IF(ISBLANK(B9),"",_xlfn.ISOWEEKNUM('Journal de travail'!$B9))</f>
        <v>13</v>
      </c>
      <c r="B9" s="50">
        <v>45378</v>
      </c>
      <c r="C9" s="51">
        <v>1</v>
      </c>
      <c r="D9" s="52">
        <v>10</v>
      </c>
      <c r="E9" s="53" t="s">
        <v>4</v>
      </c>
      <c r="F9" s="36" t="s">
        <v>32</v>
      </c>
      <c r="G9" s="56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13</v>
      </c>
      <c r="B10" s="46">
        <v>45378</v>
      </c>
      <c r="C10" s="47"/>
      <c r="D10" s="48">
        <v>20</v>
      </c>
      <c r="E10" s="49" t="s">
        <v>6</v>
      </c>
      <c r="F10" s="36" t="s">
        <v>31</v>
      </c>
      <c r="G10" s="55"/>
      <c r="M10" t="s">
        <v>5</v>
      </c>
      <c r="N10">
        <v>3</v>
      </c>
      <c r="O10">
        <v>10</v>
      </c>
    </row>
    <row r="11" spans="1:15" x14ac:dyDescent="0.25">
      <c r="A11" s="16">
        <f>IF(ISBLANK(B11),"",_xlfn.ISOWEEKNUM('Journal de travail'!$B11))</f>
        <v>16</v>
      </c>
      <c r="B11" s="50">
        <v>45399</v>
      </c>
      <c r="C11" s="51"/>
      <c r="D11" s="52">
        <v>25</v>
      </c>
      <c r="E11" s="53" t="s">
        <v>22</v>
      </c>
      <c r="F11" s="36" t="s">
        <v>33</v>
      </c>
      <c r="G11" s="56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16</v>
      </c>
      <c r="B12" s="46">
        <v>45399</v>
      </c>
      <c r="C12" s="47">
        <v>1</v>
      </c>
      <c r="D12" s="48"/>
      <c r="E12" s="49" t="s">
        <v>4</v>
      </c>
      <c r="F12" s="36" t="s">
        <v>34</v>
      </c>
      <c r="G12" s="55"/>
      <c r="M12" t="s">
        <v>7</v>
      </c>
      <c r="N12">
        <v>5</v>
      </c>
      <c r="O12">
        <v>20</v>
      </c>
    </row>
    <row r="13" spans="1:15" x14ac:dyDescent="0.25">
      <c r="A13" s="16">
        <f>IF(ISBLANK(B13),"",_xlfn.ISOWEEKNUM('Journal de travail'!$B13))</f>
        <v>16</v>
      </c>
      <c r="B13" s="50">
        <v>45399</v>
      </c>
      <c r="C13" s="51">
        <v>1</v>
      </c>
      <c r="D13" s="52"/>
      <c r="E13" s="53" t="s">
        <v>4</v>
      </c>
      <c r="F13" s="36" t="s">
        <v>35</v>
      </c>
      <c r="G13" s="56"/>
      <c r="M13" t="s">
        <v>8</v>
      </c>
      <c r="N13">
        <v>6</v>
      </c>
      <c r="O13">
        <v>25</v>
      </c>
    </row>
    <row r="14" spans="1:15" ht="31.5" x14ac:dyDescent="0.25">
      <c r="A14" s="8">
        <f>IF(ISBLANK(B14),"",_xlfn.ISOWEEKNUM('Journal de travail'!$B14))</f>
        <v>16</v>
      </c>
      <c r="B14" s="46">
        <v>45399</v>
      </c>
      <c r="C14" s="47"/>
      <c r="D14" s="48">
        <v>35</v>
      </c>
      <c r="E14" s="49" t="s">
        <v>4</v>
      </c>
      <c r="F14" s="36" t="s">
        <v>36</v>
      </c>
      <c r="G14" s="55"/>
      <c r="M14" t="s">
        <v>21</v>
      </c>
      <c r="N14">
        <v>7</v>
      </c>
      <c r="O14">
        <v>30</v>
      </c>
    </row>
    <row r="15" spans="1:15" ht="31.5" x14ac:dyDescent="0.25">
      <c r="A15" s="16">
        <f>IF(ISBLANK(B15),"",_xlfn.ISOWEEKNUM('Journal de travail'!$B15))</f>
        <v>17</v>
      </c>
      <c r="B15" s="50">
        <v>45406</v>
      </c>
      <c r="C15" s="51">
        <v>2</v>
      </c>
      <c r="D15" s="52">
        <v>30</v>
      </c>
      <c r="E15" s="53" t="s">
        <v>4</v>
      </c>
      <c r="F15" s="36" t="s">
        <v>37</v>
      </c>
      <c r="G15" s="56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18</v>
      </c>
      <c r="B16" s="46">
        <v>45413</v>
      </c>
      <c r="C16" s="47">
        <v>1</v>
      </c>
      <c r="D16" s="48"/>
      <c r="E16" s="49" t="s">
        <v>4</v>
      </c>
      <c r="F16" s="36" t="s">
        <v>38</v>
      </c>
      <c r="G16" s="55"/>
      <c r="O16">
        <v>40</v>
      </c>
    </row>
    <row r="17" spans="1:15" ht="31.5" x14ac:dyDescent="0.25">
      <c r="A17" s="16">
        <f>IF(ISBLANK(B17),"",_xlfn.ISOWEEKNUM('Journal de travail'!$B17))</f>
        <v>18</v>
      </c>
      <c r="B17" s="50">
        <v>45413</v>
      </c>
      <c r="C17" s="51">
        <v>1</v>
      </c>
      <c r="D17" s="52">
        <v>30</v>
      </c>
      <c r="E17" s="53" t="s">
        <v>4</v>
      </c>
      <c r="F17" s="36" t="s">
        <v>39</v>
      </c>
      <c r="G17" s="56"/>
      <c r="O17">
        <v>45</v>
      </c>
    </row>
    <row r="18" spans="1:15" x14ac:dyDescent="0.25">
      <c r="A18" s="8">
        <f>IF(ISBLANK(B18),"",_xlfn.ISOWEEKNUM('Journal de travail'!$B18))</f>
        <v>19</v>
      </c>
      <c r="B18" s="46">
        <v>45420</v>
      </c>
      <c r="C18" s="47">
        <v>1</v>
      </c>
      <c r="D18" s="48">
        <v>30</v>
      </c>
      <c r="E18" s="49" t="s">
        <v>4</v>
      </c>
      <c r="F18" s="36" t="s">
        <v>40</v>
      </c>
      <c r="G18" s="55"/>
      <c r="O18">
        <v>50</v>
      </c>
    </row>
    <row r="19" spans="1:15" x14ac:dyDescent="0.25">
      <c r="A19" s="16">
        <f>IF(ISBLANK(B19),"",_xlfn.ISOWEEKNUM('Journal de travail'!$B19))</f>
        <v>19</v>
      </c>
      <c r="B19" s="50">
        <v>45420</v>
      </c>
      <c r="C19" s="51">
        <v>1</v>
      </c>
      <c r="D19" s="52"/>
      <c r="E19" s="53" t="s">
        <v>4</v>
      </c>
      <c r="F19" s="36" t="s">
        <v>41</v>
      </c>
      <c r="G19" s="56"/>
      <c r="O19">
        <v>55</v>
      </c>
    </row>
    <row r="20" spans="1:15" x14ac:dyDescent="0.25">
      <c r="A20" s="8">
        <f>IF(ISBLANK(B20),"",_xlfn.ISOWEEKNUM('Journal de travail'!$B20))</f>
        <v>20</v>
      </c>
      <c r="B20" s="46">
        <v>45427</v>
      </c>
      <c r="C20" s="47"/>
      <c r="D20" s="48">
        <v>45</v>
      </c>
      <c r="E20" s="49" t="s">
        <v>4</v>
      </c>
      <c r="F20" s="36" t="s">
        <v>42</v>
      </c>
      <c r="G20" s="55"/>
    </row>
    <row r="21" spans="1:15" x14ac:dyDescent="0.25">
      <c r="A21" s="16">
        <f>IF(ISBLANK(B21),"",_xlfn.ISOWEEKNUM('Journal de travail'!$B21))</f>
        <v>20</v>
      </c>
      <c r="B21" s="50">
        <v>45427</v>
      </c>
      <c r="C21" s="51">
        <v>1</v>
      </c>
      <c r="D21" s="52">
        <v>30</v>
      </c>
      <c r="E21" s="53" t="s">
        <v>4</v>
      </c>
      <c r="F21" s="36" t="s">
        <v>43</v>
      </c>
      <c r="G21" s="56"/>
    </row>
    <row r="22" spans="1:15" x14ac:dyDescent="0.25">
      <c r="A22" s="8">
        <f>IF(ISBLANK(B22),"",_xlfn.ISOWEEKNUM('Journal de travail'!$B22))</f>
        <v>21</v>
      </c>
      <c r="B22" s="46">
        <v>45434</v>
      </c>
      <c r="C22" s="47">
        <v>1</v>
      </c>
      <c r="D22" s="48"/>
      <c r="E22" s="49" t="s">
        <v>4</v>
      </c>
      <c r="F22" s="36" t="s">
        <v>44</v>
      </c>
      <c r="G22" s="55"/>
    </row>
    <row r="23" spans="1:15" x14ac:dyDescent="0.25">
      <c r="A23" s="16">
        <f>IF(ISBLANK(B23),"",_xlfn.ISOWEEKNUM('Journal de travail'!$B23))</f>
        <v>21</v>
      </c>
      <c r="B23" s="50">
        <v>45434</v>
      </c>
      <c r="C23" s="51">
        <v>1</v>
      </c>
      <c r="D23" s="52">
        <v>30</v>
      </c>
      <c r="E23" s="53" t="s">
        <v>4</v>
      </c>
      <c r="F23" s="36" t="s">
        <v>45</v>
      </c>
      <c r="G23" s="56"/>
    </row>
    <row r="24" spans="1:15" x14ac:dyDescent="0.25">
      <c r="A24" s="8" t="str">
        <f>IF(ISBLANK(B24),"",_xlfn.ISOWEEKNUM('Journal de travail'!$B24))</f>
        <v/>
      </c>
      <c r="B24" s="46"/>
      <c r="C24" s="47"/>
      <c r="D24" s="48"/>
      <c r="E24" s="49"/>
      <c r="F24" s="36"/>
      <c r="G24" s="55"/>
    </row>
    <row r="25" spans="1:15" x14ac:dyDescent="0.25">
      <c r="A25" s="16" t="str">
        <f>IF(ISBLANK(B25),"",_xlfn.ISOWEEKNUM('Journal de travail'!$B25))</f>
        <v/>
      </c>
      <c r="B25" s="50"/>
      <c r="C25" s="51"/>
      <c r="D25" s="52"/>
      <c r="E25" s="53"/>
      <c r="F25" s="36"/>
      <c r="G25" s="56"/>
    </row>
    <row r="26" spans="1:15" x14ac:dyDescent="0.25">
      <c r="A26" s="8" t="str">
        <f>IF(ISBLANK(B26),"",_xlfn.ISOWEEKNUM('Journal de travail'!$B26))</f>
        <v/>
      </c>
      <c r="B26" s="46"/>
      <c r="C26" s="47"/>
      <c r="D26" s="48"/>
      <c r="E26" s="49"/>
      <c r="F26" s="36"/>
      <c r="G26" s="55"/>
    </row>
    <row r="27" spans="1:15" x14ac:dyDescent="0.25">
      <c r="A27" s="16" t="str">
        <f>IF(ISBLANK(B27),"",_xlfn.ISOWEEKNUM('Journal de travail'!$B27))</f>
        <v/>
      </c>
      <c r="B27" s="50"/>
      <c r="C27" s="51"/>
      <c r="D27" s="52"/>
      <c r="E27" s="53"/>
      <c r="F27" s="36"/>
      <c r="G27" s="56"/>
    </row>
    <row r="28" spans="1:15" x14ac:dyDescent="0.25">
      <c r="A28" s="8" t="str">
        <f>IF(ISBLANK(B28),"",_xlfn.ISOWEEKNUM('Journal de travail'!$B28))</f>
        <v/>
      </c>
      <c r="B28" s="46"/>
      <c r="C28" s="47"/>
      <c r="D28" s="48"/>
      <c r="E28" s="49"/>
      <c r="F28" s="35"/>
      <c r="G28" s="55"/>
    </row>
    <row r="29" spans="1:15" x14ac:dyDescent="0.25">
      <c r="A29" s="16" t="str">
        <f>IF(ISBLANK(B29),"",_xlfn.ISOWEEKNUM('Journal de travail'!$B29))</f>
        <v/>
      </c>
      <c r="B29" s="50"/>
      <c r="C29" s="51"/>
      <c r="D29" s="52"/>
      <c r="E29" s="53"/>
      <c r="F29" s="35"/>
      <c r="G29" s="56"/>
    </row>
    <row r="30" spans="1:15" x14ac:dyDescent="0.25">
      <c r="A30" s="8" t="str">
        <f>IF(ISBLANK(B30),"",_xlfn.ISOWEEKNUM('Journal de travail'!$B30))</f>
        <v/>
      </c>
      <c r="B30" s="46"/>
      <c r="C30" s="47"/>
      <c r="D30" s="48"/>
      <c r="E30" s="49"/>
      <c r="F30" s="36"/>
      <c r="G30" s="55"/>
    </row>
    <row r="31" spans="1:15" x14ac:dyDescent="0.25">
      <c r="A31" s="16" t="str">
        <f>IF(ISBLANK(B31),"",_xlfn.ISOWEEKNUM('Journal de travail'!$B31))</f>
        <v/>
      </c>
      <c r="B31" s="50"/>
      <c r="C31" s="51"/>
      <c r="D31" s="52"/>
      <c r="E31" s="53"/>
      <c r="F31" s="35"/>
      <c r="G31" s="56"/>
    </row>
    <row r="32" spans="1:15" x14ac:dyDescent="0.25">
      <c r="A32" s="8" t="str">
        <f>IF(ISBLANK(B32),"",_xlfn.ISOWEEKNUM('Journal de travail'!$B32))</f>
        <v/>
      </c>
      <c r="B32" s="46"/>
      <c r="C32" s="47"/>
      <c r="D32" s="48"/>
      <c r="E32" s="49"/>
      <c r="F32" s="36"/>
      <c r="G32" s="55"/>
    </row>
    <row r="33" spans="1:7" x14ac:dyDescent="0.25">
      <c r="A33" s="16" t="str">
        <f>IF(ISBLANK(B33),"",_xlfn.ISOWEEKNUM('Journal de travail'!$B33))</f>
        <v/>
      </c>
      <c r="B33" s="50"/>
      <c r="C33" s="51"/>
      <c r="D33" s="52"/>
      <c r="E33" s="53"/>
      <c r="F33" s="35"/>
      <c r="G33" s="56"/>
    </row>
    <row r="34" spans="1:7" x14ac:dyDescent="0.25">
      <c r="A34" s="8" t="str">
        <f>IF(ISBLANK(B34),"",_xlfn.ISOWEEKNUM('Journal de travail'!$B34))</f>
        <v/>
      </c>
      <c r="B34" s="46"/>
      <c r="C34" s="47"/>
      <c r="D34" s="48"/>
      <c r="E34" s="49"/>
      <c r="F34" s="35"/>
      <c r="G34" s="55"/>
    </row>
    <row r="35" spans="1:7" x14ac:dyDescent="0.25">
      <c r="A35" s="16" t="str">
        <f>IF(ISBLANK(B35),"",_xlfn.ISOWEEKNUM('Journal de travail'!$B35))</f>
        <v/>
      </c>
      <c r="B35" s="50"/>
      <c r="C35" s="51"/>
      <c r="D35" s="52"/>
      <c r="E35" s="53"/>
      <c r="F35" s="36"/>
      <c r="G35" s="56"/>
    </row>
    <row r="36" spans="1:7" x14ac:dyDescent="0.25">
      <c r="A36" s="8" t="str">
        <f>IF(ISBLANK(B36),"",_xlfn.ISOWEEKNUM('Journal de travail'!$B36))</f>
        <v/>
      </c>
      <c r="B36" s="46"/>
      <c r="C36" s="47"/>
      <c r="D36" s="48"/>
      <c r="E36" s="49"/>
      <c r="F36" s="35"/>
      <c r="G36" s="55"/>
    </row>
    <row r="37" spans="1:7" x14ac:dyDescent="0.25">
      <c r="A37" s="16" t="str">
        <f>IF(ISBLANK(B37),"",_xlfn.ISOWEEKNUM('Journal de travail'!$B37))</f>
        <v/>
      </c>
      <c r="B37" s="50"/>
      <c r="C37" s="51"/>
      <c r="D37" s="52"/>
      <c r="E37" s="53"/>
      <c r="F37" s="35"/>
      <c r="G37" s="56"/>
    </row>
    <row r="38" spans="1:7" x14ac:dyDescent="0.25">
      <c r="A38" s="8" t="str">
        <f>IF(ISBLANK(B38),"",_xlfn.ISOWEEKNUM('Journal de travail'!$B38))</f>
        <v/>
      </c>
      <c r="B38" s="46"/>
      <c r="C38" s="47"/>
      <c r="D38" s="48"/>
      <c r="E38" s="49"/>
      <c r="F38" s="35"/>
      <c r="G38" s="55"/>
    </row>
    <row r="39" spans="1:7" x14ac:dyDescent="0.25">
      <c r="A39" s="16" t="str">
        <f>IF(ISBLANK(B39),"",_xlfn.ISOWEEKNUM('Journal de travail'!$B39))</f>
        <v/>
      </c>
      <c r="B39" s="50"/>
      <c r="C39" s="51"/>
      <c r="D39" s="52"/>
      <c r="E39" s="53"/>
      <c r="F39" s="35"/>
      <c r="G39" s="56"/>
    </row>
    <row r="40" spans="1:7" x14ac:dyDescent="0.25">
      <c r="A40" s="8" t="str">
        <f>IF(ISBLANK(B40),"",_xlfn.ISOWEEKNUM('Journal de travail'!$B40))</f>
        <v/>
      </c>
      <c r="B40" s="46"/>
      <c r="C40" s="47"/>
      <c r="D40" s="48"/>
      <c r="E40" s="49"/>
      <c r="F40" s="35"/>
      <c r="G40" s="55"/>
    </row>
    <row r="41" spans="1:7" x14ac:dyDescent="0.25">
      <c r="A41" s="16" t="str">
        <f>IF(ISBLANK(B41),"",_xlfn.ISOWEEKNUM('Journal de travail'!$B41))</f>
        <v/>
      </c>
      <c r="B41" s="50"/>
      <c r="C41" s="51"/>
      <c r="D41" s="52"/>
      <c r="E41" s="53"/>
      <c r="F41" s="35"/>
      <c r="G41" s="56"/>
    </row>
    <row r="42" spans="1:7" x14ac:dyDescent="0.25">
      <c r="A42" s="8" t="str">
        <f>IF(ISBLANK(B42),"",_xlfn.ISOWEEKNUM('Journal de travail'!$B42))</f>
        <v/>
      </c>
      <c r="B42" s="46"/>
      <c r="C42" s="47"/>
      <c r="D42" s="48"/>
      <c r="E42" s="49"/>
      <c r="F42" s="35"/>
      <c r="G42" s="55"/>
    </row>
    <row r="43" spans="1:7" x14ac:dyDescent="0.25">
      <c r="A43" s="16" t="str">
        <f>IF(ISBLANK(B43),"",_xlfn.ISOWEEKNUM('Journal de travail'!$B43))</f>
        <v/>
      </c>
      <c r="B43" s="50"/>
      <c r="C43" s="51"/>
      <c r="D43" s="52"/>
      <c r="E43" s="53"/>
      <c r="F43" s="35"/>
      <c r="G43" s="56"/>
    </row>
    <row r="44" spans="1:7" x14ac:dyDescent="0.25">
      <c r="A44" s="8" t="str">
        <f>IF(ISBLANK(B44),"",_xlfn.ISOWEEKNUM('Journal de travail'!$B44))</f>
        <v/>
      </c>
      <c r="B44" s="46"/>
      <c r="C44" s="47"/>
      <c r="D44" s="48"/>
      <c r="E44" s="49"/>
      <c r="F44" s="35"/>
      <c r="G44" s="55"/>
    </row>
    <row r="45" spans="1:7" x14ac:dyDescent="0.25">
      <c r="A45" s="16" t="str">
        <f>IF(ISBLANK(B45),"",_xlfn.ISOWEEKNUM('Journal de travail'!$B45))</f>
        <v/>
      </c>
      <c r="B45" s="50"/>
      <c r="C45" s="51"/>
      <c r="D45" s="52"/>
      <c r="E45" s="53"/>
      <c r="F45" s="35"/>
      <c r="G45" s="56"/>
    </row>
    <row r="46" spans="1:7" x14ac:dyDescent="0.25">
      <c r="A46" s="8" t="str">
        <f>IF(ISBLANK(B46),"",_xlfn.ISOWEEKNUM('Journal de travail'!$B46))</f>
        <v/>
      </c>
      <c r="B46" s="46"/>
      <c r="C46" s="47"/>
      <c r="D46" s="48"/>
      <c r="E46" s="49"/>
      <c r="F46" s="35"/>
      <c r="G46" s="55"/>
    </row>
    <row r="47" spans="1:7" x14ac:dyDescent="0.25">
      <c r="A47" s="16" t="str">
        <f>IF(ISBLANK(B47),"",_xlfn.ISOWEEKNUM('Journal de travail'!$B47))</f>
        <v/>
      </c>
      <c r="B47" s="50"/>
      <c r="C47" s="51"/>
      <c r="D47" s="52"/>
      <c r="E47" s="53"/>
      <c r="F47" s="35"/>
      <c r="G47" s="56"/>
    </row>
    <row r="48" spans="1:7" x14ac:dyDescent="0.25">
      <c r="A48" s="8" t="str">
        <f>IF(ISBLANK(B48),"",_xlfn.ISOWEEKNUM('Journal de travail'!$B48))</f>
        <v/>
      </c>
      <c r="B48" s="46"/>
      <c r="C48" s="47"/>
      <c r="D48" s="48"/>
      <c r="E48" s="49"/>
      <c r="F48" s="35"/>
      <c r="G48" s="55"/>
    </row>
    <row r="49" spans="1:7" x14ac:dyDescent="0.25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25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25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25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25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25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25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25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25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25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25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25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25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25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25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25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25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25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25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25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25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25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25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25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25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25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25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25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25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25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25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25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25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25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25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25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25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25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25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25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25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25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25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25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25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25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25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25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25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25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25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25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25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25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25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25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25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25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25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25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25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25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25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25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25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25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25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25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25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25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25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25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25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25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25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25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25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25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25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25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25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25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25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25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25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25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25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25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25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25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25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25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25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25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25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25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25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25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25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25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25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25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25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25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25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25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25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25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25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25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25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25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25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25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25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25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25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25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25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25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25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25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25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25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25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25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25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25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25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25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25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25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25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25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25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25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25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25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25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25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25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25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25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25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25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25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25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25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25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25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25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25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25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25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25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25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25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25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25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25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25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25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25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25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25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25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25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25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25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25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25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25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25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25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25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25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25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25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25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25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25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25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25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25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25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25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25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25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25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25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25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25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25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25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25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25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25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25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25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25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25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25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25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25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25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25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25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25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25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25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25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25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25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25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25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25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25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25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25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25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25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25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25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25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25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25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25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25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25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25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25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25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25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25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25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25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25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25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25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25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25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25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25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25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25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25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25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25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25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25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25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25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25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25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25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25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25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25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25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25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25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25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25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25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25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25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25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25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25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25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25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25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25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25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25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25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25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25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25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25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25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25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25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25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25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25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25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25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25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25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25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25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25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25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25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25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25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25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25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25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25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25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25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25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25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25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25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25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25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25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25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25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25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25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25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25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25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25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25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25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25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25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25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25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25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25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25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25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25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25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25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25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25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25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25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25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25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25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25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25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25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25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25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25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25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25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25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25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25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25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25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25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25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25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25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25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25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25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25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25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25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25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25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25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25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25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25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25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25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25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25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25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25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25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25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25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25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25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25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25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25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25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25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25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25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25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25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25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25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25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25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25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25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25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25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25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25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25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25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25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25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25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25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25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25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25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25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25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25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25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25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25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25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25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25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25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25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25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25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25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25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25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25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25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25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25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25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25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25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25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25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25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25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25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25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25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25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25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25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25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25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25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25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25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25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25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25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25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25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25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25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25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25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25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25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25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25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25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25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25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25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25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25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25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25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25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25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25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25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25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25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25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25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25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25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25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25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25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25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25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25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25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25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25">
      <c r="A532" s="8" t="str">
        <f>IF(ISBLANK(B532),"",_xlfn.ISOWEEKNUM('Journal de travail'!$B532))</f>
        <v/>
      </c>
      <c r="B532" s="46"/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sqref="A1:B1048576"/>
    </sheetView>
  </sheetViews>
  <sheetFormatPr baseColWidth="10" defaultRowHeight="18.75" x14ac:dyDescent="0.3"/>
  <cols>
    <col min="1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5" t="str">
        <f>'Journal de travail'!M8</f>
        <v>Analyse</v>
      </c>
      <c r="D4" s="33">
        <f>(A4+B4)/1440</f>
        <v>0</v>
      </c>
    </row>
    <row r="5" spans="1:4" x14ac:dyDescent="0.3">
      <c r="A5">
        <f>SUMIF('Journal de travail'!$E$7:$E$532,Analyse!C5,'Journal de travail'!$C$7:$C$532)*60</f>
        <v>780</v>
      </c>
      <c r="B5">
        <f>SUMIF('Journal de travail'!$E$7:$E$532,Analyse!C5,'Journal de travail'!$D$7:$D$532)</f>
        <v>240</v>
      </c>
      <c r="C5" s="41" t="str">
        <f>'Journal de travail'!M9</f>
        <v>Développement</v>
      </c>
      <c r="D5" s="33">
        <f t="shared" ref="D5:D11" si="0">(A5+B5)/1440</f>
        <v>0.70833333333333337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20</v>
      </c>
      <c r="C7" s="27" t="str">
        <f>'Journal de travail'!M11</f>
        <v>Documentation</v>
      </c>
      <c r="D7" s="33">
        <f t="shared" si="0"/>
        <v>1.3888888888888888E-2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28" t="str">
        <f>'Journal de travail'!M12</f>
        <v>Meeting</v>
      </c>
      <c r="D8" s="33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1" t="str">
        <f>'Journal de travail'!M13</f>
        <v>Présentation</v>
      </c>
      <c r="D9" s="33">
        <f t="shared" si="0"/>
        <v>0</v>
      </c>
    </row>
    <row r="10" spans="1:4" x14ac:dyDescent="0.3">
      <c r="A10">
        <f>SUMIF('Journal de travail'!$E$7:$E$532,Analyse!C10,'Journal de travail'!$C$7:$C$532)*60</f>
        <v>0</v>
      </c>
      <c r="B10">
        <f>SUMIF('Journal de travail'!$E$7:$E$532,Analyse!C10,'Journal de travail'!$D$7:$D$532)</f>
        <v>0</v>
      </c>
      <c r="C10" s="37" t="str">
        <f>'Journal de travail'!M14</f>
        <v>Design</v>
      </c>
      <c r="D10" s="33">
        <f t="shared" si="0"/>
        <v>0</v>
      </c>
    </row>
    <row r="11" spans="1:4" x14ac:dyDescent="0.3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55</v>
      </c>
      <c r="C11" s="39" t="str">
        <f>'Journal de travail'!M15</f>
        <v>Autre</v>
      </c>
      <c r="D11" s="33">
        <f t="shared" si="0"/>
        <v>3.8194444444444448E-2</v>
      </c>
    </row>
    <row r="12" spans="1:4" x14ac:dyDescent="0.3">
      <c r="C12" s="23" t="s">
        <v>20</v>
      </c>
      <c r="D12" s="34">
        <f>SUM(D4:D11)</f>
        <v>0.76041666666666663</v>
      </c>
    </row>
    <row r="14" spans="1:4" x14ac:dyDescent="0.3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Cyril Constant Napoleone</cp:lastModifiedBy>
  <cp:revision/>
  <dcterms:created xsi:type="dcterms:W3CDTF">2023-11-21T20:00:34Z</dcterms:created>
  <dcterms:modified xsi:type="dcterms:W3CDTF">2024-05-22T09:04:05Z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