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63blc\Documents\GitHub\P_App-183\doc\"/>
    </mc:Choice>
  </mc:AlternateContent>
  <xr:revisionPtr revIDLastSave="0" documentId="13_ncr:1_{60B14D5C-2B76-4700-AE41-79BBFCBB99DA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<sst xmlns="http://schemas.openxmlformats.org/spreadsheetml/2006/main" count="67" uniqueCount="48">
  <si>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</si>
  <si>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</si>
  <si>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</si>
  <si>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</si>
  <si>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</si>
  <si>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</si>
  <si>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</si>
  <si>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</si>
  <si>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</si>
  <si>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</si>
  <si>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</si>
  <si>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</si>
  <si>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</si>
  <si>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</si>
  <si>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</si>
  <si>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</si>
  <si>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</si>
  <si>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</si>
  <si>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</si>
  <si>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</si>
  <si>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</si>
  <si>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</si>
  <si>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</si>
  <si>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</si>
  <si>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</si>
  <si>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</si>
  <si>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P_App - 183 - Web Security</t>
  </si>
  <si>
    <t>27.03.2024  au 31.05.2024</t>
  </si>
  <si>
    <t>Napoleone Cyril</t>
  </si>
  <si>
    <t>Introduction projet, CDC</t>
  </si>
  <si>
    <t>Installation docker, mise en place environment (docker compose) et repo github</t>
  </si>
  <si>
    <t>Création et mise en place JDT</t>
  </si>
  <si>
    <t>Prise en main de l'environment donné, utilisation du send et se faire une idée de ce qu'il y'a à faire</t>
  </si>
  <si>
    <t>Reprise en main du projet car je me souvenais plus très bien où j'en étais</t>
  </si>
  <si>
    <t xml:space="preserve">Correction erreur mysql et bcrypt au lancement de l'environment </t>
  </si>
  <si>
    <t>Avancement projet, recherche sur OpenSSL et commencement implémentation</t>
  </si>
  <si>
    <t>Désinstallation de bcrypt des modules et du code (adaptation) et installation de crypto(qui au final était en fait par défaut)</t>
  </si>
  <si>
    <t>Avancement (léger recommencement du projet), login fonctionnelle, signup fonctionnelle, recherche par nom exacte fonctionnelle, jwt pas encore implémenté ni OpenSSL</t>
  </si>
  <si>
    <t>Amélioration des routes conformement au CDC</t>
  </si>
  <si>
    <t>Fonction de requête uniquement si le user est connecté au bon compte fonctionnel (apprentissage des variables de session)</t>
  </si>
  <si>
    <t>Changement de port (j'ai eu un problème bête qui m'a fait perdre beaucoup de temps)</t>
  </si>
  <si>
    <t>Commencement page admin avec recherche</t>
  </si>
  <si>
    <t>Reinstallation de tout l'environment(github, code, docker, db, postman) car changement de classe</t>
  </si>
  <si>
    <t>Fonction de recherche ADMIN (point 7.5) pas fini</t>
  </si>
  <si>
    <t>Fonction d'admins fonctionnels</t>
  </si>
  <si>
    <t>Certification OPENSSL (config)</t>
  </si>
  <si>
    <t>Utilisation openssl fonctionnel (https ✔)</t>
  </si>
  <si>
    <t>Présentations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</si>
</sst>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0.72916666666666663</c:v>
                </c:pt>
                <c:pt idx="2">
                  <c:v>0</c:v>
                </c:pt>
                <c:pt idx="3">
                  <c:v>1.3888888888888888E-2</c:v>
                </c:pt>
                <c:pt idx="4">
                  <c:v>0</c:v>
                </c:pt>
                <c:pt idx="5">
                  <c:v>8.3333333333333329E-2</c:v>
                </c:pt>
                <c:pt idx="6">
                  <c:v>0</c:v>
                </c:pt>
                <c:pt idx="7">
                  <c:v>3.8194444444444448E-2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6" sqref="F26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28</v>
      </c>
      <c r="D2" s="57"/>
      <c r="E2" s="57"/>
      <c r="F2" s="5" t="s">
        <v>2</v>
      </c>
      <c r="G2" s="6" t="s">
        <v>26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20 heurs 45 minutes</v>
      </c>
      <c r="D3" s="22"/>
      <c r="E3" s="3"/>
      <c r="F3" s="4" t="s">
        <v>10</v>
      </c>
      <c r="G3" s="7" t="s">
        <v>27</v>
      </c>
    </row>
    <row r="4" spans="1:15" ht="23.25" hidden="1" x14ac:dyDescent="0.35">
      <c r="B4" s="5"/>
      <c r="C4" s="22">
        <f>SUBTOTAL(9,$C$7:$C$531)*60</f>
        <v>900</v>
      </c>
      <c r="D4" s="22">
        <f>SUBTOTAL(9,$D$7:$D$531)</f>
        <v>345</v>
      </c>
      <c r="E4" s="40">
        <f>SUM(C4:D4)</f>
        <v>1245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23</v>
      </c>
      <c r="D6" s="21" t="s">
        <v>17</v>
      </c>
      <c r="E6" s="19" t="s">
        <v>24</v>
      </c>
      <c r="F6" s="19" t="s">
        <v>13</v>
      </c>
      <c r="G6" s="19" t="s">
        <v>25</v>
      </c>
    </row>
    <row r="7" spans="1:15" x14ac:dyDescent="0.25">
      <c r="A7" s="14">
        <f>IF(ISBLANK(B7),"",_xlfn.ISOWEEKNUM('Journal de travail'!$B7))</f>
        <v>13</v>
      </c>
      <c r="B7" s="42">
        <v>45378</v>
      </c>
      <c r="C7" s="43"/>
      <c r="D7" s="44">
        <v>30</v>
      </c>
      <c r="E7" s="45" t="s">
        <v>22</v>
      </c>
      <c r="F7" s="36" t="s">
        <v>29</v>
      </c>
      <c r="G7" s="54"/>
    </row>
    <row r="8" spans="1:15" x14ac:dyDescent="0.25">
      <c r="A8" s="8">
        <f>IF(ISBLANK(B8),"",_xlfn.ISOWEEKNUM('Journal de travail'!$B8))</f>
        <v>13</v>
      </c>
      <c r="B8" s="46">
        <v>45378</v>
      </c>
      <c r="C8" s="47">
        <v>1</v>
      </c>
      <c r="D8" s="48"/>
      <c r="E8" s="49" t="s">
        <v>4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13</v>
      </c>
      <c r="B9" s="50">
        <v>45378</v>
      </c>
      <c r="C9" s="51">
        <v>1</v>
      </c>
      <c r="D9" s="52">
        <v>10</v>
      </c>
      <c r="E9" s="53" t="s">
        <v>4</v>
      </c>
      <c r="F9" s="36" t="s">
        <v>32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45378</v>
      </c>
      <c r="C10" s="47"/>
      <c r="D10" s="48">
        <v>20</v>
      </c>
      <c r="E10" s="49" t="s">
        <v>6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16</v>
      </c>
      <c r="B11" s="50">
        <v>45399</v>
      </c>
      <c r="C11" s="51"/>
      <c r="D11" s="52">
        <v>25</v>
      </c>
      <c r="E11" s="53" t="s">
        <v>22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16</v>
      </c>
      <c r="B12" s="46">
        <v>45399</v>
      </c>
      <c r="C12" s="47">
        <v>1</v>
      </c>
      <c r="D12" s="48"/>
      <c r="E12" s="49" t="s">
        <v>4</v>
      </c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16</v>
      </c>
      <c r="B13" s="50">
        <v>45399</v>
      </c>
      <c r="C13" s="51">
        <v>1</v>
      </c>
      <c r="D13" s="52"/>
      <c r="E13" s="53" t="s">
        <v>4</v>
      </c>
      <c r="F13" s="36" t="s">
        <v>35</v>
      </c>
      <c r="G13" s="56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16</v>
      </c>
      <c r="B14" s="46">
        <v>45399</v>
      </c>
      <c r="C14" s="47"/>
      <c r="D14" s="48">
        <v>35</v>
      </c>
      <c r="E14" s="49" t="s">
        <v>4</v>
      </c>
      <c r="F14" s="36" t="s">
        <v>36</v>
      </c>
      <c r="G14" s="55"/>
      <c r="M14" t="s">
        <v>21</v>
      </c>
      <c r="N14">
        <v>7</v>
      </c>
      <c r="O14">
        <v>30</v>
      </c>
    </row>
    <row r="15" spans="1:15" ht="31.5" x14ac:dyDescent="0.25">
      <c r="A15" s="16">
        <f>IF(ISBLANK(B15),"",_xlfn.ISOWEEKNUM('Journal de travail'!$B15))</f>
        <v>17</v>
      </c>
      <c r="B15" s="50">
        <v>45406</v>
      </c>
      <c r="C15" s="51">
        <v>2</v>
      </c>
      <c r="D15" s="52">
        <v>30</v>
      </c>
      <c r="E15" s="53" t="s">
        <v>4</v>
      </c>
      <c r="F15" s="36" t="s">
        <v>37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46">
        <v>45413</v>
      </c>
      <c r="C16" s="47">
        <v>1</v>
      </c>
      <c r="D16" s="48"/>
      <c r="E16" s="49" t="s">
        <v>4</v>
      </c>
      <c r="F16" s="36" t="s">
        <v>38</v>
      </c>
      <c r="G16" s="55"/>
      <c r="O16">
        <v>40</v>
      </c>
    </row>
    <row r="17" spans="1:15" ht="31.5" x14ac:dyDescent="0.25">
      <c r="A17" s="16">
        <f>IF(ISBLANK(B17),"",_xlfn.ISOWEEKNUM('Journal de travail'!$B17))</f>
        <v>18</v>
      </c>
      <c r="B17" s="50">
        <v>45413</v>
      </c>
      <c r="C17" s="51">
        <v>1</v>
      </c>
      <c r="D17" s="52">
        <v>30</v>
      </c>
      <c r="E17" s="53" t="s">
        <v>4</v>
      </c>
      <c r="F17" s="36" t="s">
        <v>39</v>
      </c>
      <c r="G17" s="56"/>
      <c r="O17">
        <v>45</v>
      </c>
    </row>
    <row r="18" spans="1:15" x14ac:dyDescent="0.25">
      <c r="A18" s="8">
        <f>IF(ISBLANK(B18),"",_xlfn.ISOWEEKNUM('Journal de travail'!$B18))</f>
        <v>19</v>
      </c>
      <c r="B18" s="46">
        <v>45420</v>
      </c>
      <c r="C18" s="47">
        <v>1</v>
      </c>
      <c r="D18" s="48">
        <v>30</v>
      </c>
      <c r="E18" s="49" t="s">
        <v>4</v>
      </c>
      <c r="F18" s="36" t="s">
        <v>40</v>
      </c>
      <c r="G18" s="55"/>
      <c r="O18">
        <v>50</v>
      </c>
    </row>
    <row r="19" spans="1:15" x14ac:dyDescent="0.25">
      <c r="A19" s="16">
        <f>IF(ISBLANK(B19),"",_xlfn.ISOWEEKNUM('Journal de travail'!$B19))</f>
        <v>19</v>
      </c>
      <c r="B19" s="50">
        <v>45420</v>
      </c>
      <c r="C19" s="51">
        <v>1</v>
      </c>
      <c r="D19" s="52"/>
      <c r="E19" s="53" t="s">
        <v>4</v>
      </c>
      <c r="F19" s="36" t="s">
        <v>41</v>
      </c>
      <c r="G19" s="56"/>
      <c r="O19">
        <v>55</v>
      </c>
    </row>
    <row r="20" spans="1:15" x14ac:dyDescent="0.25">
      <c r="A20" s="8">
        <f>IF(ISBLANK(B20),"",_xlfn.ISOWEEKNUM('Journal de travail'!$B20))</f>
        <v>20</v>
      </c>
      <c r="B20" s="46">
        <v>45427</v>
      </c>
      <c r="C20" s="47"/>
      <c r="D20" s="48">
        <v>45</v>
      </c>
      <c r="E20" s="49" t="s">
        <v>4</v>
      </c>
      <c r="F20" s="36" t="s">
        <v>42</v>
      </c>
      <c r="G20" s="55"/>
    </row>
    <row r="21" spans="1:15" x14ac:dyDescent="0.25">
      <c r="A21" s="16">
        <f>IF(ISBLANK(B21),"",_xlfn.ISOWEEKNUM('Journal de travail'!$B21))</f>
        <v>20</v>
      </c>
      <c r="B21" s="50">
        <v>45427</v>
      </c>
      <c r="C21" s="51">
        <v>1</v>
      </c>
      <c r="D21" s="52">
        <v>30</v>
      </c>
      <c r="E21" s="53" t="s">
        <v>4</v>
      </c>
      <c r="F21" s="36" t="s">
        <v>43</v>
      </c>
      <c r="G21" s="56"/>
    </row>
    <row r="22" spans="1:15" x14ac:dyDescent="0.25">
      <c r="A22" s="8">
        <f>IF(ISBLANK(B22),"",_xlfn.ISOWEEKNUM('Journal de travail'!$B22))</f>
        <v>21</v>
      </c>
      <c r="B22" s="46">
        <v>45434</v>
      </c>
      <c r="C22" s="47">
        <v>1</v>
      </c>
      <c r="D22" s="48"/>
      <c r="E22" s="49" t="s">
        <v>4</v>
      </c>
      <c r="F22" s="36" t="s">
        <v>44</v>
      </c>
      <c r="G22" s="55"/>
    </row>
    <row r="23" spans="1:15" x14ac:dyDescent="0.25">
      <c r="A23" s="16">
        <f>IF(ISBLANK(B23),"",_xlfn.ISOWEEKNUM('Journal de travail'!$B23))</f>
        <v>21</v>
      </c>
      <c r="B23" s="50">
        <v>45434</v>
      </c>
      <c r="C23" s="51">
        <v>1</v>
      </c>
      <c r="D23" s="52">
        <v>30</v>
      </c>
      <c r="E23" s="53" t="s">
        <v>4</v>
      </c>
      <c r="F23" s="36" t="s">
        <v>45</v>
      </c>
      <c r="G23" s="56"/>
    </row>
    <row r="24" spans="1:15" x14ac:dyDescent="0.25">
      <c r="A24" s="8">
        <f>IF(ISBLANK(B24),"",_xlfn.ISOWEEKNUM('Journal de travail'!$B24))</f>
        <v>22</v>
      </c>
      <c r="B24" s="46">
        <v>45441</v>
      </c>
      <c r="C24" s="47"/>
      <c r="D24" s="48">
        <v>30</v>
      </c>
      <c r="E24" s="49" t="s">
        <v>4</v>
      </c>
      <c r="F24" s="36" t="s">
        <v>46</v>
      </c>
      <c r="G24" s="55"/>
    </row>
    <row r="25" spans="1:15" x14ac:dyDescent="0.25">
      <c r="A25" s="16">
        <f>IF(ISBLANK(B25),"",_xlfn.ISOWEEKNUM('Journal de travail'!$B25))</f>
        <v>22</v>
      </c>
      <c r="B25" s="50">
        <v>45440</v>
      </c>
      <c r="C25" s="51">
        <v>2</v>
      </c>
      <c r="D25" s="52"/>
      <c r="E25" s="53" t="s">
        <v>8</v>
      </c>
      <c r="F25" s="36" t="s">
        <v>47</v>
      </c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780</v>
      </c>
      <c r="B5">
        <f>SUMIF('Journal de travail'!$E$7:$E$532,Analyse!C5,'Journal de travail'!$D$7:$D$532)</f>
        <v>270</v>
      </c>
      <c r="C5" s="41" t="str">
        <f>'Journal de travail'!M9</f>
        <v>Développement</v>
      </c>
      <c r="D5" s="33">
        <f t="shared" ref="D5:D11" si="0">(A5+B5)/1440</f>
        <v>0.72916666666666663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20</v>
      </c>
      <c r="C7" s="27" t="str">
        <f>'Journal de travail'!M11</f>
        <v>Documentation</v>
      </c>
      <c r="D7" s="33">
        <f t="shared" si="0"/>
        <v>1.3888888888888888E-2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 x14ac:dyDescent="0.3">
      <c r="A9">
        <f>SUMIF('Journal de travail'!$E$7:$E$532,Analyse!C9,'Journal de travail'!$C$7:$C$532)*60</f>
        <v>120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8.3333333333333329E-2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55</v>
      </c>
      <c r="C11" s="39" t="str">
        <f>'Journal de travail'!M15</f>
        <v>Autre</v>
      </c>
      <c r="D11" s="33">
        <f t="shared" si="0"/>
        <v>3.8194444444444448E-2</v>
      </c>
    </row>
    <row r="12" spans="1:4" x14ac:dyDescent="0.3">
      <c r="C12" s="23" t="s">
        <v>20</v>
      </c>
      <c r="D12" s="34">
        <f>SUM(D4:D11)</f>
        <v>0.86458333333333326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Cyril Constant Napoleone</cp:lastModifiedBy>
  <cp:revision/>
  <dcterms:created xsi:type="dcterms:W3CDTF">2023-11-21T20:00:34Z</dcterms:created>
  <dcterms:modified xsi:type="dcterms:W3CDTF">2024-05-29T06:38:19Z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