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.montmartin\Desktop\CNAM\CNAM 2021\"/>
    </mc:Choice>
  </mc:AlternateContent>
  <xr:revisionPtr revIDLastSave="0" documentId="13_ncr:1_{6EDA0714-8267-4CE4-A627-122F6402CE0C}" xr6:coauthVersionLast="47" xr6:coauthVersionMax="47" xr10:uidLastSave="{00000000-0000-0000-0000-000000000000}"/>
  <bookViews>
    <workbookView xWindow="-255" yWindow="2745" windowWidth="25800" windowHeight="11385" activeTab="1" xr2:uid="{9E12189A-8751-4185-9481-238348889093}"/>
  </bookViews>
  <sheets>
    <sheet name="Généraliste" sheetId="1" r:id="rId1"/>
    <sheet name="Pédiatre" sheetId="4" r:id="rId2"/>
    <sheet name="Ophtalmo" sheetId="2" r:id="rId3"/>
    <sheet name="Gynéc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4" l="1"/>
  <c r="Q22" i="4"/>
  <c r="J4" i="1" l="1"/>
  <c r="P15" i="4"/>
  <c r="R19" i="4"/>
  <c r="P19" i="4"/>
  <c r="G23" i="4" l="1"/>
  <c r="L23" i="4"/>
  <c r="K3" i="4"/>
  <c r="I3" i="2"/>
  <c r="J5" i="1"/>
  <c r="J7" i="1"/>
  <c r="L6" i="3"/>
  <c r="L7" i="3"/>
  <c r="L8" i="3"/>
  <c r="L9" i="3"/>
  <c r="L10" i="3"/>
  <c r="L11" i="3"/>
  <c r="L12" i="3"/>
  <c r="L5" i="3"/>
  <c r="K6" i="3"/>
  <c r="K7" i="3"/>
  <c r="K8" i="3"/>
  <c r="K9" i="3"/>
  <c r="K10" i="3"/>
  <c r="K11" i="3"/>
  <c r="K12" i="3"/>
  <c r="K5" i="3"/>
  <c r="J4" i="2"/>
  <c r="J5" i="2"/>
  <c r="J6" i="2"/>
  <c r="J7" i="2"/>
  <c r="J8" i="2"/>
  <c r="J9" i="2"/>
  <c r="J10" i="2"/>
  <c r="I4" i="2"/>
  <c r="I5" i="2"/>
  <c r="I6" i="2"/>
  <c r="I7" i="2"/>
  <c r="I8" i="2"/>
  <c r="I9" i="2"/>
  <c r="I10" i="2"/>
  <c r="J3" i="2"/>
  <c r="B31" i="1"/>
  <c r="K13" i="1"/>
  <c r="J13" i="1"/>
  <c r="K5" i="1"/>
  <c r="K6" i="1"/>
  <c r="K7" i="1"/>
  <c r="K8" i="1"/>
  <c r="K9" i="1"/>
  <c r="K10" i="1"/>
  <c r="K11" i="1"/>
  <c r="K4" i="1"/>
  <c r="J6" i="1"/>
  <c r="J8" i="1"/>
  <c r="J9" i="1"/>
  <c r="J10" i="1"/>
  <c r="J11" i="1"/>
  <c r="D13" i="3"/>
  <c r="E6" i="3" s="1"/>
  <c r="B13" i="3"/>
  <c r="C6" i="3" s="1"/>
  <c r="E4" i="2"/>
  <c r="E5" i="2"/>
  <c r="E6" i="2"/>
  <c r="E7" i="2"/>
  <c r="D11" i="2"/>
  <c r="E8" i="2" s="1"/>
  <c r="B11" i="2"/>
  <c r="C4" i="2" s="1"/>
  <c r="E6" i="1"/>
  <c r="E7" i="1"/>
  <c r="E8" i="1"/>
  <c r="E9" i="1"/>
  <c r="E10" i="1"/>
  <c r="E11" i="1"/>
  <c r="E12" i="1"/>
  <c r="E5" i="1"/>
  <c r="C14" i="1"/>
  <c r="D14" i="1"/>
  <c r="B14" i="1"/>
  <c r="C6" i="1" s="1"/>
  <c r="E12" i="3" l="1"/>
  <c r="E11" i="3"/>
  <c r="E10" i="3"/>
  <c r="E9" i="3"/>
  <c r="E5" i="3"/>
  <c r="E8" i="3"/>
  <c r="E7" i="3"/>
  <c r="E3" i="2"/>
  <c r="E10" i="2"/>
  <c r="E9" i="2"/>
  <c r="C11" i="3"/>
  <c r="C5" i="3"/>
  <c r="C13" i="3" s="1"/>
  <c r="C12" i="3"/>
  <c r="C10" i="3"/>
  <c r="C9" i="3"/>
  <c r="C8" i="3"/>
  <c r="C7" i="3"/>
  <c r="C3" i="2"/>
  <c r="C9" i="2"/>
  <c r="C8" i="2"/>
  <c r="C7" i="2"/>
  <c r="C6" i="2"/>
  <c r="C5" i="2"/>
  <c r="C10" i="2"/>
  <c r="C5" i="1"/>
  <c r="C12" i="1"/>
  <c r="C11" i="1"/>
  <c r="C10" i="1"/>
  <c r="C9" i="1"/>
  <c r="C8" i="1"/>
  <c r="C7" i="1"/>
  <c r="E13" i="3" l="1"/>
  <c r="C11" i="2"/>
  <c r="E11" i="2"/>
  <c r="I11" i="4" l="1"/>
  <c r="L4" i="4" s="1"/>
  <c r="H11" i="4"/>
  <c r="K9" i="4" s="1"/>
  <c r="D11" i="4"/>
  <c r="K10" i="4" l="1"/>
  <c r="K8" i="4"/>
  <c r="K7" i="4"/>
  <c r="K6" i="4"/>
  <c r="K5" i="4"/>
  <c r="K4" i="4"/>
  <c r="L3" i="4"/>
  <c r="L10" i="4"/>
  <c r="L9" i="4"/>
  <c r="L8" i="4"/>
  <c r="L7" i="4"/>
  <c r="L6" i="4"/>
  <c r="L5" i="4"/>
</calcChain>
</file>

<file path=xl/sharedStrings.xml><?xml version="1.0" encoding="utf-8"?>
<sst xmlns="http://schemas.openxmlformats.org/spreadsheetml/2006/main" count="97" uniqueCount="43">
  <si>
    <t>AGE_BEN_SND</t>
  </si>
  <si>
    <t>Total</t>
  </si>
  <si>
    <t>Variable</t>
  </si>
  <si>
    <t>Mean</t>
  </si>
  <si>
    <t>Min</t>
  </si>
  <si>
    <t>Max</t>
  </si>
  <si>
    <t>share0</t>
  </si>
  <si>
    <t>share20</t>
  </si>
  <si>
    <t>share30</t>
  </si>
  <si>
    <t>share40</t>
  </si>
  <si>
    <t>share50</t>
  </si>
  <si>
    <t>share60</t>
  </si>
  <si>
    <t>share70</t>
  </si>
  <si>
    <t>share80</t>
  </si>
  <si>
    <t>Population Française</t>
  </si>
  <si>
    <t>Utilisation des soins</t>
  </si>
  <si>
    <t xml:space="preserve">Pondérations retenues </t>
  </si>
  <si>
    <t>Coeff</t>
  </si>
  <si>
    <t>Coeff2</t>
  </si>
  <si>
    <t>Coeff1</t>
  </si>
  <si>
    <t>P0T</t>
  </si>
  <si>
    <t>1.56e+07</t>
  </si>
  <si>
    <t>P20T</t>
  </si>
  <si>
    <t>P30T</t>
  </si>
  <si>
    <t>P40T</t>
  </si>
  <si>
    <t>P50T</t>
  </si>
  <si>
    <t>P60T</t>
  </si>
  <si>
    <t>P70T</t>
  </si>
  <si>
    <t>P80T</t>
  </si>
  <si>
    <t xml:space="preserve">Nombre consultation </t>
  </si>
  <si>
    <t>NB</t>
  </si>
  <si>
    <t>%</t>
  </si>
  <si>
    <t>NB2</t>
  </si>
  <si>
    <t>AGE</t>
  </si>
  <si>
    <t>Percentage</t>
  </si>
  <si>
    <t>somme</t>
  </si>
  <si>
    <t>poptotale</t>
  </si>
  <si>
    <t>0-20</t>
  </si>
  <si>
    <t>Taux 2021</t>
  </si>
  <si>
    <t>pop</t>
  </si>
  <si>
    <t>0-10</t>
  </si>
  <si>
    <t>0-6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</si>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</sst>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6585-C79D-46E4-8500-E6550462E320}">
  <dimension ref="A1:K31"/>
  <sheetViews>
    <sheetView workbookViewId="0">
      <selection activeCell="J5" sqref="J5"/>
    </sheetView>
  </sheetViews>
  <sheetFormatPr baseColWidth="10" defaultRowHeight="15" x14ac:dyDescent="0.25"/>
  <sheetData>
    <row r="1" spans="1:11" x14ac:dyDescent="0.25">
      <c r="A1" t="s">
        <v>15</v>
      </c>
    </row>
    <row r="3" spans="1:11" x14ac:dyDescent="0.25">
      <c r="A3" t="s">
        <v>0</v>
      </c>
      <c r="I3" t="s">
        <v>16</v>
      </c>
      <c r="J3" t="s">
        <v>17</v>
      </c>
      <c r="K3" t="s">
        <v>18</v>
      </c>
    </row>
    <row r="4" spans="1:11" x14ac:dyDescent="0.25">
      <c r="B4" t="s">
        <v>30</v>
      </c>
      <c r="C4" t="s">
        <v>31</v>
      </c>
      <c r="D4" t="s">
        <v>32</v>
      </c>
      <c r="E4" t="s">
        <v>31</v>
      </c>
      <c r="I4">
        <v>0</v>
      </c>
      <c r="J4">
        <f>C5/B22</f>
        <v>0.75920162709436612</v>
      </c>
      <c r="K4">
        <f>E5/B22</f>
        <v>0.76876503803767626</v>
      </c>
    </row>
    <row r="5" spans="1:11" x14ac:dyDescent="0.25">
      <c r="A5">
        <v>0</v>
      </c>
      <c r="B5">
        <v>40775584</v>
      </c>
      <c r="C5">
        <f>(B5/$B$14)*100</f>
        <v>18.14917800868335</v>
      </c>
      <c r="D5">
        <v>39381804</v>
      </c>
      <c r="E5">
        <f>(D5/$D$14)*100</f>
        <v>18.377797180963853</v>
      </c>
      <c r="I5">
        <v>20</v>
      </c>
      <c r="J5">
        <f>C6/B23</f>
        <v>0.78499999332233128</v>
      </c>
      <c r="K5">
        <f t="shared" ref="K5:K11" si="0">E6/B23</f>
        <v>0.80015696134809822</v>
      </c>
    </row>
    <row r="6" spans="1:11" x14ac:dyDescent="0.25">
      <c r="A6">
        <v>20</v>
      </c>
      <c r="B6">
        <v>20060324</v>
      </c>
      <c r="C6">
        <f t="shared" ref="C6:C12" si="1">(B6/$B$14)*100</f>
        <v>8.9288332740461254</v>
      </c>
      <c r="D6">
        <v>19503044</v>
      </c>
      <c r="E6">
        <f t="shared" ref="E6:E12" si="2">(D6/$D$14)*100</f>
        <v>9.1012333270312862</v>
      </c>
      <c r="I6">
        <v>30</v>
      </c>
      <c r="J6">
        <f t="shared" ref="J6:J11" si="3">C7/B24</f>
        <v>0.8700393294455272</v>
      </c>
      <c r="K6">
        <f t="shared" si="0"/>
        <v>0.88288541853204427</v>
      </c>
    </row>
    <row r="7" spans="1:11" x14ac:dyDescent="0.25">
      <c r="A7">
        <v>30</v>
      </c>
      <c r="B7">
        <v>24167944</v>
      </c>
      <c r="C7">
        <f t="shared" si="1"/>
        <v>10.757131467691321</v>
      </c>
      <c r="D7">
        <v>23391824</v>
      </c>
      <c r="E7">
        <f t="shared" si="2"/>
        <v>10.915959999313454</v>
      </c>
      <c r="I7">
        <v>40</v>
      </c>
      <c r="J7">
        <f>C8/B25</f>
        <v>0.95674475127191938</v>
      </c>
      <c r="K7">
        <f t="shared" si="0"/>
        <v>0.96877371562729697</v>
      </c>
    </row>
    <row r="8" spans="1:11" x14ac:dyDescent="0.25">
      <c r="A8">
        <v>40</v>
      </c>
      <c r="B8">
        <v>28010298</v>
      </c>
      <c r="C8">
        <f t="shared" si="1"/>
        <v>12.467359988719407</v>
      </c>
      <c r="D8">
        <v>27052220</v>
      </c>
      <c r="E8">
        <f t="shared" si="2"/>
        <v>12.62410966381362</v>
      </c>
      <c r="I8">
        <v>50</v>
      </c>
      <c r="J8">
        <f t="shared" si="3"/>
        <v>1.1494088159321716</v>
      </c>
      <c r="K8">
        <f t="shared" si="0"/>
        <v>1.1577670013367825</v>
      </c>
    </row>
    <row r="9" spans="1:11" x14ac:dyDescent="0.25">
      <c r="A9">
        <v>50</v>
      </c>
      <c r="B9">
        <v>33934920</v>
      </c>
      <c r="C9">
        <f t="shared" si="1"/>
        <v>15.104404238340985</v>
      </c>
      <c r="D9">
        <v>32602612</v>
      </c>
      <c r="E9">
        <f t="shared" si="2"/>
        <v>15.214239319906683</v>
      </c>
      <c r="I9">
        <v>60</v>
      </c>
      <c r="J9">
        <f t="shared" si="3"/>
        <v>1.208394879956213</v>
      </c>
      <c r="K9">
        <f t="shared" si="0"/>
        <v>1.1983220515343933</v>
      </c>
    </row>
    <row r="10" spans="1:11" x14ac:dyDescent="0.25">
      <c r="A10">
        <v>60</v>
      </c>
      <c r="B10">
        <v>32882792</v>
      </c>
      <c r="C10">
        <f t="shared" si="1"/>
        <v>14.636102953927251</v>
      </c>
      <c r="D10">
        <v>31102284</v>
      </c>
      <c r="E10">
        <f t="shared" si="2"/>
        <v>14.514100654625601</v>
      </c>
      <c r="I10">
        <v>70</v>
      </c>
      <c r="J10">
        <f t="shared" si="3"/>
        <v>1.5952766876766993</v>
      </c>
      <c r="K10">
        <f t="shared" si="0"/>
        <v>1.5656849185176607</v>
      </c>
    </row>
    <row r="11" spans="1:11" x14ac:dyDescent="0.25">
      <c r="A11">
        <v>70</v>
      </c>
      <c r="B11">
        <v>28289836</v>
      </c>
      <c r="C11">
        <f t="shared" si="1"/>
        <v>12.591782116485653</v>
      </c>
      <c r="D11">
        <v>26482422</v>
      </c>
      <c r="E11">
        <f t="shared" si="2"/>
        <v>12.35820939987145</v>
      </c>
      <c r="I11">
        <v>80</v>
      </c>
      <c r="J11">
        <f t="shared" si="3"/>
        <v>1.1919951253559751</v>
      </c>
      <c r="K11">
        <f t="shared" si="0"/>
        <v>1.1157909169257156</v>
      </c>
    </row>
    <row r="12" spans="1:11" x14ac:dyDescent="0.25">
      <c r="A12">
        <v>80</v>
      </c>
      <c r="B12">
        <v>16547342</v>
      </c>
      <c r="C12">
        <f t="shared" si="1"/>
        <v>7.3652079521059068</v>
      </c>
      <c r="D12">
        <v>14773912</v>
      </c>
      <c r="E12">
        <f t="shared" si="2"/>
        <v>6.8943504544740524</v>
      </c>
    </row>
    <row r="13" spans="1:11" x14ac:dyDescent="0.25">
      <c r="J13">
        <f>SUM(J4:J11)</f>
        <v>8.5160612100552022</v>
      </c>
      <c r="K13">
        <f>SUM(K4:K11)</f>
        <v>8.4581460218596689</v>
      </c>
    </row>
    <row r="14" spans="1:11" x14ac:dyDescent="0.25">
      <c r="A14" t="s">
        <v>1</v>
      </c>
      <c r="B14">
        <f>SUM(B5:B12)</f>
        <v>224669040</v>
      </c>
      <c r="C14">
        <f t="shared" ref="C14:D14" si="4">SUM(C5:C12)</f>
        <v>100.00000000000001</v>
      </c>
      <c r="D14">
        <f t="shared" si="4"/>
        <v>214290122</v>
      </c>
    </row>
    <row r="15" spans="1:11" ht="16.5" customHeight="1" x14ac:dyDescent="0.25"/>
    <row r="18" spans="1:2" x14ac:dyDescent="0.25">
      <c r="A18" t="s">
        <v>14</v>
      </c>
    </row>
    <row r="20" spans="1:2" x14ac:dyDescent="0.25">
      <c r="A20" t="s">
        <v>2</v>
      </c>
      <c r="B20" t="s">
        <v>34</v>
      </c>
    </row>
    <row r="22" spans="1:2" x14ac:dyDescent="0.25">
      <c r="A22" t="s">
        <v>6</v>
      </c>
      <c r="B22">
        <v>23.905609999999999</v>
      </c>
    </row>
    <row r="23" spans="1:2" x14ac:dyDescent="0.25">
      <c r="A23" t="s">
        <v>7</v>
      </c>
      <c r="B23">
        <v>11.374309999999999</v>
      </c>
    </row>
    <row r="24" spans="1:2" x14ac:dyDescent="0.25">
      <c r="A24" t="s">
        <v>8</v>
      </c>
      <c r="B24">
        <v>12.363960000000001</v>
      </c>
    </row>
    <row r="25" spans="1:2" x14ac:dyDescent="0.25">
      <c r="A25" t="s">
        <v>9</v>
      </c>
      <c r="B25">
        <v>13.03102</v>
      </c>
    </row>
    <row r="26" spans="1:2" x14ac:dyDescent="0.25">
      <c r="A26" t="s">
        <v>10</v>
      </c>
      <c r="B26">
        <v>13.141019999999999</v>
      </c>
    </row>
    <row r="27" spans="1:2" x14ac:dyDescent="0.25">
      <c r="A27" t="s">
        <v>11</v>
      </c>
      <c r="B27">
        <v>12.112019999999999</v>
      </c>
    </row>
    <row r="28" spans="1:2" x14ac:dyDescent="0.25">
      <c r="A28" t="s">
        <v>12</v>
      </c>
      <c r="B28">
        <v>7.8931649999999998</v>
      </c>
    </row>
    <row r="29" spans="1:2" x14ac:dyDescent="0.25">
      <c r="A29" t="s">
        <v>13</v>
      </c>
      <c r="B29">
        <v>6.1788910000000001</v>
      </c>
    </row>
    <row r="31" spans="1:2" x14ac:dyDescent="0.25">
      <c r="A31" t="s">
        <v>35</v>
      </c>
      <c r="B31">
        <f>SUM(B22:B29)</f>
        <v>99.999995999999982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9C2F-E18A-4072-BA72-E06A7B716AA3}">
  <dimension ref="C1:T24"/>
  <sheetViews>
    <sheetView tabSelected="1" topLeftCell="C7" workbookViewId="0">
      <selection activeCell="N22" sqref="N22"/>
    </sheetView>
  </sheetViews>
  <sheetFormatPr baseColWidth="10" defaultRowHeight="15" x14ac:dyDescent="0.25"/>
  <sheetData>
    <row r="1" spans="3:16" x14ac:dyDescent="0.25">
      <c r="C1" t="s">
        <v>2</v>
      </c>
      <c r="D1" t="s">
        <v>3</v>
      </c>
      <c r="E1" t="s">
        <v>4</v>
      </c>
      <c r="F1" t="s">
        <v>5</v>
      </c>
      <c r="H1" t="s">
        <v>29</v>
      </c>
    </row>
    <row r="2" spans="3:16" x14ac:dyDescent="0.25">
      <c r="K2" t="s">
        <v>19</v>
      </c>
      <c r="L2" t="s">
        <v>18</v>
      </c>
    </row>
    <row r="3" spans="3:16" x14ac:dyDescent="0.25">
      <c r="C3" t="s">
        <v>20</v>
      </c>
      <c r="D3">
        <v>15595731</v>
      </c>
      <c r="E3" t="s">
        <v>21</v>
      </c>
      <c r="F3" t="s">
        <v>21</v>
      </c>
      <c r="H3">
        <v>8204510</v>
      </c>
      <c r="I3">
        <v>8708203</v>
      </c>
      <c r="K3">
        <f>1/(D3 /$D$11)</f>
        <v>4.1446684352275636</v>
      </c>
      <c r="L3">
        <f>(I3/$I$11)/(D3/$D$11)</f>
        <v>3.9856137496314732</v>
      </c>
    </row>
    <row r="4" spans="3:16" x14ac:dyDescent="0.25">
      <c r="C4" t="s">
        <v>22</v>
      </c>
      <c r="D4">
        <v>7396467</v>
      </c>
      <c r="E4">
        <v>7396467</v>
      </c>
      <c r="F4">
        <v>7396467</v>
      </c>
      <c r="H4">
        <v>120074</v>
      </c>
      <c r="I4">
        <v>124207</v>
      </c>
      <c r="K4">
        <f t="shared" ref="K4:K10" si="0">(H4/$H$11)/(D4/$D$11)</f>
        <v>0.12292320583115991</v>
      </c>
      <c r="L4">
        <f t="shared" ref="L4:L10" si="1">(I4/$I$11)/(D4/$D$11)</f>
        <v>0.11986548529401002</v>
      </c>
    </row>
    <row r="5" spans="3:16" x14ac:dyDescent="0.25">
      <c r="C5" t="s">
        <v>23</v>
      </c>
      <c r="D5">
        <v>7987318</v>
      </c>
      <c r="E5">
        <v>7987318</v>
      </c>
      <c r="F5">
        <v>7987318</v>
      </c>
      <c r="H5">
        <v>179871</v>
      </c>
      <c r="I5">
        <v>190329</v>
      </c>
      <c r="K5">
        <f t="shared" si="0"/>
        <v>0.17051767301340437</v>
      </c>
      <c r="L5">
        <f t="shared" si="1"/>
        <v>0.17008906355414574</v>
      </c>
    </row>
    <row r="6" spans="3:16" x14ac:dyDescent="0.25">
      <c r="C6" t="s">
        <v>24</v>
      </c>
      <c r="D6">
        <v>8539961</v>
      </c>
      <c r="E6">
        <v>8539961</v>
      </c>
      <c r="F6">
        <v>8539961</v>
      </c>
      <c r="H6">
        <v>21488</v>
      </c>
      <c r="I6">
        <v>22235</v>
      </c>
      <c r="K6">
        <f t="shared" si="0"/>
        <v>1.9052384239518008E-2</v>
      </c>
      <c r="L6">
        <f t="shared" si="1"/>
        <v>1.8584618314050803E-2</v>
      </c>
    </row>
    <row r="7" spans="3:16" x14ac:dyDescent="0.25">
      <c r="C7" t="s">
        <v>25</v>
      </c>
      <c r="D7">
        <v>8484661</v>
      </c>
      <c r="E7">
        <v>8484661</v>
      </c>
      <c r="F7">
        <v>8484661</v>
      </c>
      <c r="H7">
        <v>4503</v>
      </c>
      <c r="I7">
        <v>4554</v>
      </c>
      <c r="K7">
        <f t="shared" si="0"/>
        <v>4.0186175410536927E-3</v>
      </c>
      <c r="L7">
        <f t="shared" si="1"/>
        <v>3.8311656567939917E-3</v>
      </c>
    </row>
    <row r="8" spans="3:16" x14ac:dyDescent="0.25">
      <c r="C8" t="s">
        <v>26</v>
      </c>
      <c r="D8">
        <v>7789194</v>
      </c>
      <c r="E8">
        <v>7789194</v>
      </c>
      <c r="F8">
        <v>7789194</v>
      </c>
      <c r="H8">
        <v>3743</v>
      </c>
      <c r="I8">
        <v>3753</v>
      </c>
      <c r="K8">
        <f t="shared" si="0"/>
        <v>3.6386185570158368E-3</v>
      </c>
      <c r="L8">
        <f t="shared" si="1"/>
        <v>3.4392080089224158E-3</v>
      </c>
    </row>
    <row r="9" spans="3:16" x14ac:dyDescent="0.25">
      <c r="C9" t="s">
        <v>27</v>
      </c>
      <c r="D9">
        <v>4897308</v>
      </c>
      <c r="E9">
        <v>4897308</v>
      </c>
      <c r="F9">
        <v>4897308</v>
      </c>
      <c r="H9">
        <v>1836</v>
      </c>
      <c r="I9">
        <v>1840</v>
      </c>
      <c r="K9">
        <f t="shared" si="0"/>
        <v>2.8387325795068015E-3</v>
      </c>
      <c r="L9">
        <f t="shared" si="1"/>
        <v>2.6818396310574486E-3</v>
      </c>
    </row>
    <row r="10" spans="3:16" x14ac:dyDescent="0.25">
      <c r="C10" t="s">
        <v>28</v>
      </c>
      <c r="D10">
        <v>3948494</v>
      </c>
      <c r="E10">
        <v>3948494</v>
      </c>
      <c r="F10">
        <v>3948494</v>
      </c>
      <c r="H10">
        <v>602</v>
      </c>
      <c r="I10">
        <v>602</v>
      </c>
      <c r="K10">
        <f t="shared" si="0"/>
        <v>1.154447619283668E-3</v>
      </c>
      <c r="L10">
        <f t="shared" si="1"/>
        <v>1.0882718825280635E-3</v>
      </c>
    </row>
    <row r="11" spans="3:16" x14ac:dyDescent="0.25">
      <c r="D11">
        <f>SUM(D3:D10)</f>
        <v>64639134</v>
      </c>
      <c r="F11">
        <v>64639134</v>
      </c>
      <c r="H11">
        <f>SUM(H3:H10)</f>
        <v>8536627</v>
      </c>
      <c r="I11">
        <f>SUM(I3:I10)</f>
        <v>9055723</v>
      </c>
    </row>
    <row r="13" spans="3:16" x14ac:dyDescent="0.25">
      <c r="P13" t="s">
        <v>38</v>
      </c>
    </row>
    <row r="14" spans="3:16" x14ac:dyDescent="0.25">
      <c r="C14" t="s">
        <v>2</v>
      </c>
      <c r="D14" t="s">
        <v>34</v>
      </c>
    </row>
    <row r="15" spans="3:16" x14ac:dyDescent="0.25">
      <c r="F15">
        <v>0</v>
      </c>
      <c r="G15">
        <v>7416750</v>
      </c>
      <c r="H15">
        <v>0</v>
      </c>
      <c r="I15">
        <v>227.16300000000001</v>
      </c>
      <c r="K15">
        <v>0</v>
      </c>
      <c r="L15">
        <v>7272083</v>
      </c>
      <c r="M15">
        <v>0</v>
      </c>
      <c r="N15">
        <v>227.16300000000001</v>
      </c>
      <c r="P15" s="1">
        <f>1/(P21/P17)</f>
        <v>4.1837751827086205</v>
      </c>
    </row>
    <row r="16" spans="3:16" x14ac:dyDescent="0.25">
      <c r="C16" t="s">
        <v>6</v>
      </c>
      <c r="D16">
        <v>23.905609999999999</v>
      </c>
      <c r="F16">
        <v>20</v>
      </c>
      <c r="G16">
        <v>115934</v>
      </c>
      <c r="H16">
        <v>0</v>
      </c>
      <c r="I16">
        <v>12.407</v>
      </c>
      <c r="K16">
        <v>20</v>
      </c>
      <c r="L16">
        <v>114221</v>
      </c>
      <c r="M16">
        <v>0</v>
      </c>
      <c r="N16">
        <v>12.407</v>
      </c>
      <c r="P16" t="s">
        <v>36</v>
      </c>
    </row>
    <row r="17" spans="3:20" x14ac:dyDescent="0.25">
      <c r="C17" t="s">
        <v>7</v>
      </c>
      <c r="D17">
        <v>11.374309999999999</v>
      </c>
      <c r="F17">
        <v>30</v>
      </c>
      <c r="G17">
        <v>194236</v>
      </c>
      <c r="H17">
        <v>0</v>
      </c>
      <c r="I17">
        <v>15.685</v>
      </c>
      <c r="K17">
        <v>30</v>
      </c>
      <c r="L17">
        <v>191208</v>
      </c>
      <c r="M17">
        <v>0</v>
      </c>
      <c r="N17">
        <v>15.685</v>
      </c>
      <c r="P17">
        <v>65096768</v>
      </c>
    </row>
    <row r="18" spans="3:20" x14ac:dyDescent="0.25">
      <c r="C18" t="s">
        <v>8</v>
      </c>
      <c r="D18">
        <v>12.363960000000001</v>
      </c>
      <c r="F18">
        <v>40</v>
      </c>
      <c r="G18">
        <v>25010</v>
      </c>
      <c r="H18">
        <v>0</v>
      </c>
      <c r="I18">
        <v>5.2839999999999998</v>
      </c>
      <c r="K18">
        <v>40</v>
      </c>
      <c r="L18">
        <v>24881</v>
      </c>
      <c r="M18">
        <v>0</v>
      </c>
      <c r="N18">
        <v>5.2839999999999998</v>
      </c>
      <c r="P18" t="s">
        <v>37</v>
      </c>
    </row>
    <row r="19" spans="3:20" x14ac:dyDescent="0.25">
      <c r="C19" t="s">
        <v>9</v>
      </c>
      <c r="D19">
        <v>13.03102</v>
      </c>
      <c r="F19">
        <v>50</v>
      </c>
      <c r="G19">
        <v>6302</v>
      </c>
      <c r="H19">
        <v>0</v>
      </c>
      <c r="I19">
        <v>1.8520000000000001</v>
      </c>
      <c r="K19">
        <v>50</v>
      </c>
      <c r="L19">
        <v>6300</v>
      </c>
      <c r="M19">
        <v>0</v>
      </c>
      <c r="N19">
        <v>1.8520000000000001</v>
      </c>
      <c r="P19">
        <f>P17*(D16/100)</f>
        <v>15561779.4806848</v>
      </c>
      <c r="R19" s="1">
        <f>P22/P21</f>
        <v>0.53964934367062045</v>
      </c>
    </row>
    <row r="20" spans="3:20" x14ac:dyDescent="0.25">
      <c r="C20" t="s">
        <v>10</v>
      </c>
      <c r="D20">
        <v>13.141019999999999</v>
      </c>
      <c r="F20">
        <v>60</v>
      </c>
      <c r="G20">
        <v>4657</v>
      </c>
      <c r="H20">
        <v>0</v>
      </c>
      <c r="I20">
        <v>1.444</v>
      </c>
      <c r="K20">
        <v>60</v>
      </c>
      <c r="L20">
        <v>4658</v>
      </c>
      <c r="M20">
        <v>0</v>
      </c>
      <c r="N20">
        <v>1.444</v>
      </c>
    </row>
    <row r="21" spans="3:20" x14ac:dyDescent="0.25">
      <c r="C21" t="s">
        <v>11</v>
      </c>
      <c r="D21">
        <v>12.112019999999999</v>
      </c>
      <c r="F21">
        <v>70</v>
      </c>
      <c r="G21">
        <v>2424</v>
      </c>
      <c r="H21">
        <v>0</v>
      </c>
      <c r="I21">
        <v>794</v>
      </c>
      <c r="K21">
        <v>70</v>
      </c>
      <c r="L21">
        <v>2422</v>
      </c>
      <c r="M21">
        <v>0</v>
      </c>
      <c r="N21">
        <v>794</v>
      </c>
      <c r="P21">
        <v>15559337</v>
      </c>
      <c r="Q21" t="s">
        <v>42</v>
      </c>
      <c r="T21" t="s">
        <v>39</v>
      </c>
    </row>
    <row r="22" spans="3:20" x14ac:dyDescent="0.25">
      <c r="C22" t="s">
        <v>12</v>
      </c>
      <c r="D22">
        <v>7.8931649999999998</v>
      </c>
      <c r="F22">
        <v>80</v>
      </c>
      <c r="G22">
        <v>527</v>
      </c>
      <c r="H22">
        <v>0</v>
      </c>
      <c r="I22">
        <v>228</v>
      </c>
      <c r="K22">
        <v>80</v>
      </c>
      <c r="L22">
        <v>522</v>
      </c>
      <c r="M22">
        <v>0</v>
      </c>
      <c r="N22">
        <v>228</v>
      </c>
      <c r="P22">
        <v>8396586</v>
      </c>
      <c r="Q22">
        <f>1/(P22/P17)</f>
        <v>7.7527661837799311</v>
      </c>
      <c r="S22">
        <v>15595731</v>
      </c>
      <c r="T22" t="s">
        <v>37</v>
      </c>
    </row>
    <row r="23" spans="3:20" x14ac:dyDescent="0.25">
      <c r="C23" t="s">
        <v>13</v>
      </c>
      <c r="D23">
        <v>6.1788910000000001</v>
      </c>
      <c r="G23">
        <f>SUM(G15:G22)</f>
        <v>7765840</v>
      </c>
      <c r="L23">
        <f>SUM(L15:L22)</f>
        <v>7616295</v>
      </c>
      <c r="Q23">
        <f>1/(S24/P17)</f>
        <v>12.537169062970529</v>
      </c>
      <c r="S23">
        <v>8396627</v>
      </c>
      <c r="T23" t="s">
        <v>40</v>
      </c>
    </row>
    <row r="24" spans="3:20" x14ac:dyDescent="0.25">
      <c r="S24">
        <v>5192302</v>
      </c>
      <c r="T24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A152-7349-43C6-AAA7-1A2B61CF5324}">
  <dimension ref="A1:J25"/>
  <sheetViews>
    <sheetView workbookViewId="0">
      <selection activeCell="I10" sqref="I10"/>
    </sheetView>
  </sheetViews>
  <sheetFormatPr baseColWidth="10" defaultRowHeight="15" x14ac:dyDescent="0.25"/>
  <sheetData>
    <row r="1" spans="1:10" x14ac:dyDescent="0.25">
      <c r="A1" t="s">
        <v>0</v>
      </c>
    </row>
    <row r="2" spans="1:10" x14ac:dyDescent="0.25">
      <c r="A2" t="s">
        <v>0</v>
      </c>
      <c r="B2" t="s">
        <v>30</v>
      </c>
      <c r="C2" t="s">
        <v>31</v>
      </c>
      <c r="D2" t="s">
        <v>32</v>
      </c>
      <c r="E2" t="s">
        <v>31</v>
      </c>
      <c r="H2" t="s">
        <v>16</v>
      </c>
      <c r="I2" t="s">
        <v>17</v>
      </c>
      <c r="J2" t="s">
        <v>18</v>
      </c>
    </row>
    <row r="3" spans="1:10" x14ac:dyDescent="0.25">
      <c r="A3">
        <v>0</v>
      </c>
      <c r="B3">
        <v>1550365</v>
      </c>
      <c r="C3">
        <f>(B3/$B$11)*100</f>
        <v>21.089020009040301</v>
      </c>
      <c r="D3">
        <v>1501904</v>
      </c>
      <c r="E3">
        <f>(D3/$D$11)*100</f>
        <v>21.280176531905798</v>
      </c>
      <c r="H3">
        <v>0</v>
      </c>
      <c r="I3">
        <f>C3/B18</f>
        <v>0.88217870236485496</v>
      </c>
      <c r="J3">
        <f>E3/B18</f>
        <v>0.89017500628119506</v>
      </c>
    </row>
    <row r="4" spans="1:10" x14ac:dyDescent="0.25">
      <c r="A4">
        <v>20</v>
      </c>
      <c r="B4">
        <v>441449</v>
      </c>
      <c r="C4">
        <f t="shared" ref="C4:C10" si="0">(B4/$B$11)*100</f>
        <v>6.0048613029646765</v>
      </c>
      <c r="D4">
        <v>431904</v>
      </c>
      <c r="E4">
        <f t="shared" ref="E4:E10" si="1">(D4/$D$11)*100</f>
        <v>6.1195611469416438</v>
      </c>
      <c r="H4">
        <v>20</v>
      </c>
      <c r="I4">
        <f t="shared" ref="I4:I10" si="2">C4/B19</f>
        <v>0.52793191876823098</v>
      </c>
      <c r="J4">
        <f t="shared" ref="J4:J10" si="3">E4/B19</f>
        <v>0.53801603323117131</v>
      </c>
    </row>
    <row r="5" spans="1:10" x14ac:dyDescent="0.25">
      <c r="A5">
        <v>30</v>
      </c>
      <c r="B5">
        <v>522957</v>
      </c>
      <c r="C5">
        <f t="shared" si="0"/>
        <v>7.1135833412568577</v>
      </c>
      <c r="D5">
        <v>509653</v>
      </c>
      <c r="E5">
        <f t="shared" si="1"/>
        <v>7.2211711334515289</v>
      </c>
      <c r="H5">
        <v>30</v>
      </c>
      <c r="I5">
        <f t="shared" si="2"/>
        <v>0.57534829789621267</v>
      </c>
      <c r="J5">
        <f t="shared" si="3"/>
        <v>0.58405002389618932</v>
      </c>
    </row>
    <row r="6" spans="1:10" x14ac:dyDescent="0.25">
      <c r="A6">
        <v>40</v>
      </c>
      <c r="B6">
        <v>795060</v>
      </c>
      <c r="C6">
        <f t="shared" si="0"/>
        <v>10.814896007319295</v>
      </c>
      <c r="D6">
        <v>772532</v>
      </c>
      <c r="E6">
        <f t="shared" si="1"/>
        <v>10.945850957548718</v>
      </c>
      <c r="H6">
        <v>40</v>
      </c>
      <c r="I6">
        <f t="shared" si="2"/>
        <v>0.82993472554867498</v>
      </c>
      <c r="J6">
        <f t="shared" si="3"/>
        <v>0.8399842036577887</v>
      </c>
    </row>
    <row r="7" spans="1:10" x14ac:dyDescent="0.25">
      <c r="A7">
        <v>50</v>
      </c>
      <c r="B7">
        <v>993323</v>
      </c>
      <c r="C7">
        <f t="shared" si="0"/>
        <v>13.51179149583481</v>
      </c>
      <c r="D7">
        <v>960750</v>
      </c>
      <c r="E7">
        <f t="shared" si="1"/>
        <v>13.61267404776104</v>
      </c>
      <c r="H7">
        <v>50</v>
      </c>
      <c r="I7">
        <f t="shared" si="2"/>
        <v>1.0282148186240345</v>
      </c>
      <c r="J7">
        <f t="shared" si="3"/>
        <v>1.0358917380660742</v>
      </c>
    </row>
    <row r="8" spans="1:10" x14ac:dyDescent="0.25">
      <c r="A8">
        <v>60</v>
      </c>
      <c r="B8">
        <v>1149734</v>
      </c>
      <c r="C8">
        <f t="shared" si="0"/>
        <v>15.639390292656206</v>
      </c>
      <c r="D8">
        <v>1099370</v>
      </c>
      <c r="E8">
        <f t="shared" si="1"/>
        <v>15.576753024082283</v>
      </c>
      <c r="H8">
        <v>60</v>
      </c>
      <c r="I8">
        <f t="shared" si="2"/>
        <v>1.2912289025824104</v>
      </c>
      <c r="J8">
        <f t="shared" si="3"/>
        <v>1.2860574061207199</v>
      </c>
    </row>
    <row r="9" spans="1:10" x14ac:dyDescent="0.25">
      <c r="A9">
        <v>70</v>
      </c>
      <c r="B9">
        <v>1203149</v>
      </c>
      <c r="C9">
        <f t="shared" si="0"/>
        <v>16.365974035054215</v>
      </c>
      <c r="D9">
        <v>1143665</v>
      </c>
      <c r="E9">
        <f t="shared" si="1"/>
        <v>16.204359994621523</v>
      </c>
      <c r="H9">
        <v>70</v>
      </c>
      <c r="I9">
        <f t="shared" si="2"/>
        <v>2.073436198920739</v>
      </c>
      <c r="J9">
        <f t="shared" si="3"/>
        <v>2.0529610105225879</v>
      </c>
    </row>
    <row r="10" spans="1:10" x14ac:dyDescent="0.25">
      <c r="A10">
        <v>80</v>
      </c>
      <c r="B10">
        <v>695490</v>
      </c>
      <c r="C10">
        <f t="shared" si="0"/>
        <v>9.4604835158736407</v>
      </c>
      <c r="D10">
        <v>637983</v>
      </c>
      <c r="E10">
        <f t="shared" si="1"/>
        <v>9.0394531636874635</v>
      </c>
      <c r="H10">
        <v>80</v>
      </c>
      <c r="I10">
        <f t="shared" si="2"/>
        <v>1.5310973305523015</v>
      </c>
      <c r="J10">
        <f t="shared" si="3"/>
        <v>1.462957214116168</v>
      </c>
    </row>
    <row r="11" spans="1:10" x14ac:dyDescent="0.25">
      <c r="B11">
        <f>SUM(B3:B10)</f>
        <v>7351527</v>
      </c>
      <c r="C11">
        <f t="shared" ref="C11:E11" si="4">SUM(C3:C10)</f>
        <v>100</v>
      </c>
      <c r="D11">
        <f t="shared" si="4"/>
        <v>7057761</v>
      </c>
      <c r="E11">
        <f t="shared" si="4"/>
        <v>100.00000000000001</v>
      </c>
    </row>
    <row r="14" spans="1:10" x14ac:dyDescent="0.25">
      <c r="A14" t="s">
        <v>14</v>
      </c>
    </row>
    <row r="16" spans="1:10" x14ac:dyDescent="0.25">
      <c r="A16" t="s">
        <v>2</v>
      </c>
      <c r="B16" t="s">
        <v>34</v>
      </c>
    </row>
    <row r="18" spans="1:2" x14ac:dyDescent="0.25">
      <c r="A18" t="s">
        <v>6</v>
      </c>
      <c r="B18">
        <v>23.905609999999999</v>
      </c>
    </row>
    <row r="19" spans="1:2" x14ac:dyDescent="0.25">
      <c r="A19" t="s">
        <v>7</v>
      </c>
      <c r="B19">
        <v>11.374309999999999</v>
      </c>
    </row>
    <row r="20" spans="1:2" x14ac:dyDescent="0.25">
      <c r="A20" t="s">
        <v>8</v>
      </c>
      <c r="B20">
        <v>12.363960000000001</v>
      </c>
    </row>
    <row r="21" spans="1:2" x14ac:dyDescent="0.25">
      <c r="A21" t="s">
        <v>9</v>
      </c>
      <c r="B21">
        <v>13.03102</v>
      </c>
    </row>
    <row r="22" spans="1:2" x14ac:dyDescent="0.25">
      <c r="A22" t="s">
        <v>10</v>
      </c>
      <c r="B22">
        <v>13.141019999999999</v>
      </c>
    </row>
    <row r="23" spans="1:2" x14ac:dyDescent="0.25">
      <c r="A23" t="s">
        <v>11</v>
      </c>
      <c r="B23">
        <v>12.112019999999999</v>
      </c>
    </row>
    <row r="24" spans="1:2" x14ac:dyDescent="0.25">
      <c r="A24" t="s">
        <v>12</v>
      </c>
      <c r="B24">
        <v>7.8931649999999998</v>
      </c>
    </row>
    <row r="25" spans="1:2" x14ac:dyDescent="0.25">
      <c r="A25" t="s">
        <v>13</v>
      </c>
      <c r="B25">
        <v>6.1788910000000001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D311-272A-4FAA-98D1-5D7BBE5D9BDC}">
  <dimension ref="A1:L28"/>
  <sheetViews>
    <sheetView workbookViewId="0">
      <selection activeCell="K12" sqref="K12"/>
    </sheetView>
  </sheetViews>
  <sheetFormatPr baseColWidth="10" defaultRowHeight="15" x14ac:dyDescent="0.25"/>
  <sheetData>
    <row r="1" spans="1:12" x14ac:dyDescent="0.25">
      <c r="A1" t="s">
        <v>0</v>
      </c>
    </row>
    <row r="4" spans="1:12" x14ac:dyDescent="0.25">
      <c r="A4" t="s">
        <v>33</v>
      </c>
      <c r="B4" t="s">
        <v>30</v>
      </c>
      <c r="C4" t="s">
        <v>31</v>
      </c>
      <c r="D4" t="s">
        <v>32</v>
      </c>
      <c r="E4" t="s">
        <v>31</v>
      </c>
      <c r="J4" t="s">
        <v>16</v>
      </c>
      <c r="K4" t="s">
        <v>17</v>
      </c>
      <c r="L4" t="s">
        <v>18</v>
      </c>
    </row>
    <row r="5" spans="1:12" x14ac:dyDescent="0.25">
      <c r="A5">
        <v>0</v>
      </c>
      <c r="B5">
        <v>323560</v>
      </c>
      <c r="C5">
        <f>(B5/$B$13)*100</f>
        <v>3.2707507584005304</v>
      </c>
      <c r="D5">
        <v>316539</v>
      </c>
      <c r="E5">
        <f>(D5/$D$13)*100</f>
        <v>3.2603372143217566</v>
      </c>
      <c r="J5">
        <v>0</v>
      </c>
      <c r="K5">
        <f>C5/B21</f>
        <v>0.13681938082318462</v>
      </c>
      <c r="L5">
        <f>E5/B21</f>
        <v>0.13638376993190121</v>
      </c>
    </row>
    <row r="6" spans="1:12" x14ac:dyDescent="0.25">
      <c r="A6">
        <v>20</v>
      </c>
      <c r="B6">
        <v>2106555</v>
      </c>
      <c r="C6">
        <f t="shared" ref="C6:C12" si="0">(B6/$B$13)*100</f>
        <v>21.294400926759888</v>
      </c>
      <c r="D6">
        <v>2073957</v>
      </c>
      <c r="E6">
        <f t="shared" ref="E6:E12" si="1">(D6/$D$13)*100</f>
        <v>21.36166219013489</v>
      </c>
      <c r="J6">
        <v>20</v>
      </c>
      <c r="K6">
        <f t="shared" ref="K6:K12" si="2">C6/B22</f>
        <v>1.8721488096209695</v>
      </c>
      <c r="L6">
        <f t="shared" ref="L6:L12" si="3">E6/B22</f>
        <v>1.8780622464250483</v>
      </c>
    </row>
    <row r="7" spans="1:12" x14ac:dyDescent="0.25">
      <c r="A7">
        <v>30</v>
      </c>
      <c r="B7">
        <v>3217890</v>
      </c>
      <c r="C7">
        <f t="shared" si="0"/>
        <v>32.528483613393142</v>
      </c>
      <c r="D7">
        <v>3163531</v>
      </c>
      <c r="E7">
        <f t="shared" si="1"/>
        <v>32.58422452829042</v>
      </c>
      <c r="J7">
        <v>30</v>
      </c>
      <c r="K7">
        <f t="shared" si="2"/>
        <v>2.6309114242842213</v>
      </c>
      <c r="L7">
        <f t="shared" si="3"/>
        <v>2.6354197626238212</v>
      </c>
    </row>
    <row r="8" spans="1:12" x14ac:dyDescent="0.25">
      <c r="A8">
        <v>40</v>
      </c>
      <c r="B8">
        <v>1747046</v>
      </c>
      <c r="C8">
        <f t="shared" si="0"/>
        <v>17.660254757882967</v>
      </c>
      <c r="D8">
        <v>1714215</v>
      </c>
      <c r="E8">
        <f t="shared" si="1"/>
        <v>17.656336052898915</v>
      </c>
      <c r="J8">
        <v>40</v>
      </c>
      <c r="K8">
        <f t="shared" si="2"/>
        <v>1.3552473066485178</v>
      </c>
      <c r="L8">
        <f t="shared" si="3"/>
        <v>1.354946585370824</v>
      </c>
    </row>
    <row r="9" spans="1:12" x14ac:dyDescent="0.25">
      <c r="A9">
        <v>50</v>
      </c>
      <c r="B9">
        <v>1209881</v>
      </c>
      <c r="C9">
        <f t="shared" si="0"/>
        <v>12.230248480419064</v>
      </c>
      <c r="D9">
        <v>1184896</v>
      </c>
      <c r="E9">
        <f t="shared" si="1"/>
        <v>12.204374575963758</v>
      </c>
      <c r="J9">
        <v>50</v>
      </c>
      <c r="K9">
        <f t="shared" si="2"/>
        <v>0.93069247900231977</v>
      </c>
      <c r="L9">
        <f t="shared" si="3"/>
        <v>0.92872353713515077</v>
      </c>
    </row>
    <row r="10" spans="1:12" x14ac:dyDescent="0.25">
      <c r="A10">
        <v>60</v>
      </c>
      <c r="B10">
        <v>795546</v>
      </c>
      <c r="C10">
        <f t="shared" si="0"/>
        <v>8.041886150458982</v>
      </c>
      <c r="D10">
        <v>776156</v>
      </c>
      <c r="E10">
        <f t="shared" si="1"/>
        <v>7.9943712810083989</v>
      </c>
      <c r="J10">
        <v>60</v>
      </c>
      <c r="K10">
        <f t="shared" si="2"/>
        <v>0.66395912081213393</v>
      </c>
      <c r="L10">
        <f t="shared" si="3"/>
        <v>0.66003616911203911</v>
      </c>
    </row>
    <row r="11" spans="1:12" x14ac:dyDescent="0.25">
      <c r="A11">
        <v>70</v>
      </c>
      <c r="B11">
        <v>399014</v>
      </c>
      <c r="C11">
        <f t="shared" si="0"/>
        <v>4.0334878944011292</v>
      </c>
      <c r="D11">
        <v>389363</v>
      </c>
      <c r="E11">
        <f t="shared" si="1"/>
        <v>4.0104210816991337</v>
      </c>
      <c r="J11">
        <v>70</v>
      </c>
      <c r="K11">
        <f t="shared" si="2"/>
        <v>0.51101020875670655</v>
      </c>
      <c r="L11">
        <f t="shared" si="3"/>
        <v>0.50808783063563645</v>
      </c>
    </row>
    <row r="12" spans="1:12" x14ac:dyDescent="0.25">
      <c r="A12">
        <v>80</v>
      </c>
      <c r="B12">
        <v>93038</v>
      </c>
      <c r="C12">
        <f t="shared" si="0"/>
        <v>0.94048741828430138</v>
      </c>
      <c r="D12">
        <v>90124</v>
      </c>
      <c r="E12">
        <f t="shared" si="1"/>
        <v>0.92827307568272477</v>
      </c>
      <c r="J12">
        <v>80</v>
      </c>
      <c r="K12">
        <f t="shared" si="2"/>
        <v>0.15220974415705041</v>
      </c>
      <c r="L12">
        <f t="shared" si="3"/>
        <v>0.15023295858151969</v>
      </c>
    </row>
    <row r="13" spans="1:12" x14ac:dyDescent="0.25">
      <c r="B13">
        <f>SUM(B5:B12)</f>
        <v>9892530</v>
      </c>
      <c r="C13">
        <f t="shared" ref="C13:E13" si="4">SUM(C5:C12)</f>
        <v>100.00000000000001</v>
      </c>
      <c r="D13">
        <f t="shared" si="4"/>
        <v>9708781</v>
      </c>
      <c r="E13">
        <f t="shared" si="4"/>
        <v>100</v>
      </c>
    </row>
    <row r="17" spans="1:2" x14ac:dyDescent="0.25">
      <c r="A17" t="s">
        <v>14</v>
      </c>
    </row>
    <row r="19" spans="1:2" x14ac:dyDescent="0.25">
      <c r="A19" t="s">
        <v>2</v>
      </c>
      <c r="B19" t="s">
        <v>34</v>
      </c>
    </row>
    <row r="21" spans="1:2" x14ac:dyDescent="0.25">
      <c r="A21" t="s">
        <v>6</v>
      </c>
      <c r="B21">
        <v>23.905609999999999</v>
      </c>
    </row>
    <row r="22" spans="1:2" x14ac:dyDescent="0.25">
      <c r="A22" t="s">
        <v>7</v>
      </c>
      <c r="B22">
        <v>11.374309999999999</v>
      </c>
    </row>
    <row r="23" spans="1:2" x14ac:dyDescent="0.25">
      <c r="A23" t="s">
        <v>8</v>
      </c>
      <c r="B23">
        <v>12.363960000000001</v>
      </c>
    </row>
    <row r="24" spans="1:2" x14ac:dyDescent="0.25">
      <c r="A24" t="s">
        <v>9</v>
      </c>
      <c r="B24">
        <v>13.03102</v>
      </c>
    </row>
    <row r="25" spans="1:2" x14ac:dyDescent="0.25">
      <c r="A25" t="s">
        <v>10</v>
      </c>
      <c r="B25">
        <v>13.141019999999999</v>
      </c>
    </row>
    <row r="26" spans="1:2" x14ac:dyDescent="0.25">
      <c r="A26" t="s">
        <v>11</v>
      </c>
      <c r="B26">
        <v>12.112019999999999</v>
      </c>
    </row>
    <row r="27" spans="1:2" x14ac:dyDescent="0.25">
      <c r="A27" t="s">
        <v>12</v>
      </c>
      <c r="B27">
        <v>7.8931649999999998</v>
      </c>
    </row>
    <row r="28" spans="1:2" x14ac:dyDescent="0.25">
      <c r="A28" t="s">
        <v>13</v>
      </c>
      <c r="B28">
        <v>6.1788910000000001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Généraliste</vt:lpstr>
      <vt:lpstr>Pédiatre</vt:lpstr>
      <vt:lpstr>Ophtalmo</vt:lpstr>
      <vt:lpstr>Gynéco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MONTMARTIN Benjamin</dc:creator>
  <cp:lastModifiedBy>MONTMARTIN Benjamin</cp:lastModifiedBy>
  <dcterms:created xsi:type="dcterms:W3CDTF">2021-06-29T09:47:56Z</dcterms:created>
  <dcterms:modified xsi:type="dcterms:W3CDTF">2022-07-29T20:14:27Z</dcterms:modified>
</cp:coreProperties>
</file>