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worksheets/sheet10.xml" ContentType="application/vnd.openxmlformats-officedocument.spreadsheetml.worksheet+xml"/>
  <Override PartName="/xl/chartsheets/sheet2.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3.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4.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114"/>
  <workbookPr codeName="ThisWorkbook" hidePivotFieldList="1" defaultThemeVersion="124226"/>
  <bookViews>
    <workbookView xWindow="480" yWindow="90" windowWidth="15600" windowHeight="7965" tabRatio="817"/>
  </bookViews>
  <sheets>
    <sheet name="T Test and Variance" sheetId="30" r:id="rId1"/>
    <sheet name="Plot Yields (No Fert)" sheetId="43" r:id="rId2"/>
    <sheet name="Plot Yields (Fert)" sheetId="44" r:id="rId3"/>
    <sheet name="Variance Between and Within" sheetId="45" r:id="rId4"/>
    <sheet name="t-test, Equal Sample Sizes (D)" sheetId="11" r:id="rId5"/>
    <sheet name="Equal Sample Sizes " sheetId="33" r:id="rId6"/>
    <sheet name="Liberal t-test" sheetId="25" r:id="rId7"/>
    <sheet name="Conservative t-test" sheetId="32" r:id="rId8"/>
    <sheet name="Liberal t-test, (with tool)" sheetId="34" r:id="rId9"/>
    <sheet name="Chart1" sheetId="39" r:id="rId10"/>
    <sheet name="t-test, Equal Sample Sizes (ND)" sheetId="42" r:id="rId11"/>
    <sheet name="Chart2" sheetId="40" r:id="rId12"/>
    <sheet name="Data, Directional test chart" sheetId="38" r:id="rId13"/>
    <sheet name="Data, Nondirectional test chart" sheetId="41" r:id="rId14"/>
  </sheets>
  <definedNames>
    <definedName name="Control_Group" localSheetId="10">'t-test, Equal Sample Sizes (ND)'!$C$3:$C$14</definedName>
    <definedName name="ControlGroup" localSheetId="7">'Conservative t-test'!$C$2:$C$17</definedName>
    <definedName name="ControlGroup" localSheetId="5">'Equal Sample Sizes '!$C$2:$C$13</definedName>
    <definedName name="ControlGroup" localSheetId="6">'Liberal t-test'!$C$2:$C$17</definedName>
    <definedName name="ControlGroup" localSheetId="8">'Liberal t-test, (with tool)'!$C$2:$C$17</definedName>
    <definedName name="ControlGroup" localSheetId="4">'t-test, Equal Sample Sizes (D)'!$C$3:$C$14</definedName>
    <definedName name="ControlGroup" localSheetId="10">'t-test, Equal Sample Sizes (ND)'!$C$3:$C$14</definedName>
    <definedName name="Critical_value_t" localSheetId="7">'Conservative t-test'!$F$6</definedName>
    <definedName name="Critical_value_t" localSheetId="5">'Equal Sample Sizes '!$F$6</definedName>
    <definedName name="Critical_value_t" localSheetId="6">'Liberal t-test'!$F$6</definedName>
    <definedName name="Critical_value_t" localSheetId="4">'t-test, Equal Sample Sizes (D)'!$F$6</definedName>
    <definedName name="Critical_value_t" localSheetId="10">'t-test, Equal Sample Sizes (ND)'!$F$6</definedName>
    <definedName name="df" localSheetId="7">'Conservative t-test'!$F$2</definedName>
    <definedName name="df" localSheetId="5">'Equal Sample Sizes '!$F$2</definedName>
    <definedName name="df" localSheetId="6">'Liberal t-test'!$F$2</definedName>
    <definedName name="df" localSheetId="4">'t-test, Equal Sample Sizes (D)'!$F$2</definedName>
    <definedName name="df" localSheetId="10">'t-test, Equal Sample Sizes (ND)'!$F$2</definedName>
    <definedName name="Experimental_Group" localSheetId="10">'t-test, Equal Sample Sizes (ND)'!$B$3:$B$14</definedName>
    <definedName name="ExpGroup" localSheetId="7">'Conservative t-test'!$B$2:$B$9</definedName>
    <definedName name="ExpGroup" localSheetId="5">'Equal Sample Sizes '!$B$2:$B$13</definedName>
    <definedName name="ExpGroup" localSheetId="6">'Liberal t-test'!$B$2:$B$9</definedName>
    <definedName name="ExpGroup" localSheetId="8">'Liberal t-test, (with tool)'!$B$2:$B$9</definedName>
    <definedName name="ExpGroup" localSheetId="4">'t-test, Equal Sample Sizes (D)'!$B$3:$B$14</definedName>
    <definedName name="ExpGroup" localSheetId="10">'t-test, Equal Sample Sizes (ND)'!$B$3:$B$14</definedName>
    <definedName name="Pooled_Variance" localSheetId="7">'Conservative t-test'!$F$3</definedName>
    <definedName name="Pooled_Variance" localSheetId="5">'Equal Sample Sizes '!$F$3</definedName>
    <definedName name="Pooled_Variance" localSheetId="6">'Liberal t-test'!$F$3</definedName>
    <definedName name="Pooled_Variance" localSheetId="4">'t-test, Equal Sample Sizes (D)'!$F$3</definedName>
    <definedName name="Pooled_Variance" localSheetId="10">'t-test, Equal Sample Sizes (ND)'!$F$3</definedName>
    <definedName name="_xlnm.Print_Area" localSheetId="5">'Equal Sample Sizes '!$A$1:$K$35</definedName>
    <definedName name="_xlnm.Print_Area" localSheetId="4">'t-test, Equal Sample Sizes (D)'!$A$1:$M$35</definedName>
    <definedName name="_xlnm.Print_Area" localSheetId="10">'t-test, Equal Sample Sizes (ND)'!$A$1:$K$35</definedName>
    <definedName name="solver_adj" localSheetId="7" hidden="1">'Conservative t-test'!$C$2:$C$17</definedName>
    <definedName name="solver_adj" localSheetId="5" hidden="1">'Equal Sample Sizes '!$B$2:$B$13</definedName>
    <definedName name="solver_adj" localSheetId="6" hidden="1">'Liberal t-test'!$C$2:$C$17</definedName>
    <definedName name="solver_adj" localSheetId="8" hidden="1">'Liberal t-test, (with tool)'!$B$2:$B$9</definedName>
    <definedName name="solver_cvg" localSheetId="7" hidden="1">0.0001</definedName>
    <definedName name="solver_cvg" localSheetId="5" hidden="1">0.0001</definedName>
    <definedName name="solver_cvg" localSheetId="6" hidden="1">0.0001</definedName>
    <definedName name="solver_cvg" localSheetId="8" hidden="1">0.0001</definedName>
    <definedName name="solver_drv" localSheetId="7" hidden="1">1</definedName>
    <definedName name="solver_drv" localSheetId="5" hidden="1">1</definedName>
    <definedName name="solver_drv" localSheetId="6" hidden="1">1</definedName>
    <definedName name="solver_drv" localSheetId="8" hidden="1">1</definedName>
    <definedName name="solver_eng" localSheetId="7" hidden="1">1</definedName>
    <definedName name="solver_eng" localSheetId="5" hidden="1">1</definedName>
    <definedName name="solver_eng" localSheetId="6" hidden="1">1</definedName>
    <definedName name="solver_eng" localSheetId="8" hidden="1">1</definedName>
    <definedName name="solver_est" localSheetId="7" hidden="1">1</definedName>
    <definedName name="solver_est" localSheetId="5" hidden="1">1</definedName>
    <definedName name="solver_est" localSheetId="6" hidden="1">1</definedName>
    <definedName name="solver_est" localSheetId="8" hidden="1">1</definedName>
    <definedName name="solver_itr" localSheetId="7" hidden="1">2147483647</definedName>
    <definedName name="solver_itr" localSheetId="5" hidden="1">2147483647</definedName>
    <definedName name="solver_itr" localSheetId="6" hidden="1">2147483647</definedName>
    <definedName name="solver_itr" localSheetId="8" hidden="1">2147483647</definedName>
    <definedName name="solver_lhs1" localSheetId="7" hidden="1">'Conservative t-test'!$C$19</definedName>
    <definedName name="solver_lhs1" localSheetId="5" hidden="1">'Equal Sample Sizes '!$B$16</definedName>
    <definedName name="solver_lhs1" localSheetId="6" hidden="1">'Liberal t-test'!$F$17</definedName>
    <definedName name="solver_lhs1" localSheetId="8" hidden="1">'Liberal t-test, (with tool)'!$B$19</definedName>
    <definedName name="solver_lhs2" localSheetId="6" hidden="1">'Liberal t-test'!$F$17</definedName>
    <definedName name="solver_mip" localSheetId="7" hidden="1">2147483647</definedName>
    <definedName name="solver_mip" localSheetId="5" hidden="1">2147483647</definedName>
    <definedName name="solver_mip" localSheetId="6" hidden="1">2147483647</definedName>
    <definedName name="solver_mip" localSheetId="8" hidden="1">2147483647</definedName>
    <definedName name="solver_mni" localSheetId="7" hidden="1">30</definedName>
    <definedName name="solver_mni" localSheetId="5" hidden="1">30</definedName>
    <definedName name="solver_mni" localSheetId="6" hidden="1">30</definedName>
    <definedName name="solver_mni" localSheetId="8" hidden="1">30</definedName>
    <definedName name="solver_mrt" localSheetId="7" hidden="1">0.075</definedName>
    <definedName name="solver_mrt" localSheetId="5" hidden="1">0.075</definedName>
    <definedName name="solver_mrt" localSheetId="6" hidden="1">0.075</definedName>
    <definedName name="solver_mrt" localSheetId="8" hidden="1">0.075</definedName>
    <definedName name="solver_msl" localSheetId="7" hidden="1">2</definedName>
    <definedName name="solver_msl" localSheetId="5" hidden="1">2</definedName>
    <definedName name="solver_msl" localSheetId="6" hidden="1">2</definedName>
    <definedName name="solver_msl" localSheetId="8" hidden="1">2</definedName>
    <definedName name="solver_neg" localSheetId="7" hidden="1">1</definedName>
    <definedName name="solver_neg" localSheetId="5" hidden="1">1</definedName>
    <definedName name="solver_neg" localSheetId="6" hidden="1">1</definedName>
    <definedName name="solver_neg" localSheetId="8" hidden="1">1</definedName>
    <definedName name="solver_nod" localSheetId="7" hidden="1">2147483647</definedName>
    <definedName name="solver_nod" localSheetId="5" hidden="1">2147483647</definedName>
    <definedName name="solver_nod" localSheetId="6" hidden="1">2147483647</definedName>
    <definedName name="solver_nod" localSheetId="8" hidden="1">2147483647</definedName>
    <definedName name="solver_num" localSheetId="7" hidden="1">1</definedName>
    <definedName name="solver_num" localSheetId="5" hidden="1">1</definedName>
    <definedName name="solver_num" localSheetId="6" hidden="1">1</definedName>
    <definedName name="solver_num" localSheetId="8" hidden="1">1</definedName>
    <definedName name="solver_nwt" localSheetId="7" hidden="1">1</definedName>
    <definedName name="solver_nwt" localSheetId="5" hidden="1">1</definedName>
    <definedName name="solver_nwt" localSheetId="6" hidden="1">1</definedName>
    <definedName name="solver_nwt" localSheetId="8" hidden="1">1</definedName>
    <definedName name="solver_opt" localSheetId="7" hidden="1">'Conservative t-test'!$F$8</definedName>
    <definedName name="solver_opt" localSheetId="5" hidden="1">'Equal Sample Sizes '!$B$18</definedName>
    <definedName name="solver_opt" localSheetId="6" hidden="1">'Liberal t-test'!$F$8</definedName>
    <definedName name="solver_opt" localSheetId="8" hidden="1">'Liberal t-test, (with tool)'!$B$21</definedName>
    <definedName name="solver_pre" localSheetId="7" hidden="1">0.000001</definedName>
    <definedName name="solver_pre" localSheetId="5" hidden="1">0.000001</definedName>
    <definedName name="solver_pre" localSheetId="6" hidden="1">0.000001</definedName>
    <definedName name="solver_pre" localSheetId="8" hidden="1">0.000001</definedName>
    <definedName name="solver_rbv" localSheetId="7" hidden="1">1</definedName>
    <definedName name="solver_rbv" localSheetId="5" hidden="1">1</definedName>
    <definedName name="solver_rbv" localSheetId="6" hidden="1">1</definedName>
    <definedName name="solver_rbv" localSheetId="8" hidden="1">1</definedName>
    <definedName name="solver_rel1" localSheetId="7" hidden="1">2</definedName>
    <definedName name="solver_rel1" localSheetId="5" hidden="1">2</definedName>
    <definedName name="solver_rel1" localSheetId="6" hidden="1">2</definedName>
    <definedName name="solver_rel1" localSheetId="8" hidden="1">2</definedName>
    <definedName name="solver_rel2" localSheetId="6" hidden="1">2</definedName>
    <definedName name="solver_rhs1" localSheetId="7" hidden="1">51</definedName>
    <definedName name="solver_rhs1" localSheetId="5" hidden="1">45</definedName>
    <definedName name="solver_rhs1" localSheetId="6" hidden="1">10</definedName>
    <definedName name="solver_rhs1" localSheetId="8" hidden="1">15.2</definedName>
    <definedName name="solver_rhs2" localSheetId="6" hidden="1">10</definedName>
    <definedName name="solver_rlx" localSheetId="7" hidden="1">2</definedName>
    <definedName name="solver_rlx" localSheetId="5" hidden="1">2</definedName>
    <definedName name="solver_rlx" localSheetId="6" hidden="1">2</definedName>
    <definedName name="solver_rlx" localSheetId="8" hidden="1">2</definedName>
    <definedName name="solver_rsd" localSheetId="7" hidden="1">0</definedName>
    <definedName name="solver_rsd" localSheetId="5" hidden="1">0</definedName>
    <definedName name="solver_rsd" localSheetId="6" hidden="1">0</definedName>
    <definedName name="solver_rsd" localSheetId="8" hidden="1">0</definedName>
    <definedName name="solver_scl" localSheetId="7" hidden="1">1</definedName>
    <definedName name="solver_scl" localSheetId="5" hidden="1">1</definedName>
    <definedName name="solver_scl" localSheetId="6" hidden="1">1</definedName>
    <definedName name="solver_scl" localSheetId="8" hidden="1">1</definedName>
    <definedName name="solver_sho" localSheetId="7" hidden="1">2</definedName>
    <definedName name="solver_sho" localSheetId="5" hidden="1">2</definedName>
    <definedName name="solver_sho" localSheetId="6" hidden="1">2</definedName>
    <definedName name="solver_sho" localSheetId="8" hidden="1">2</definedName>
    <definedName name="solver_ssz" localSheetId="7" hidden="1">100</definedName>
    <definedName name="solver_ssz" localSheetId="5" hidden="1">100</definedName>
    <definedName name="solver_ssz" localSheetId="6" hidden="1">100</definedName>
    <definedName name="solver_ssz" localSheetId="8" hidden="1">100</definedName>
    <definedName name="solver_tim" localSheetId="7" hidden="1">2147483647</definedName>
    <definedName name="solver_tim" localSheetId="5" hidden="1">2147483647</definedName>
    <definedName name="solver_tim" localSheetId="6" hidden="1">2147483647</definedName>
    <definedName name="solver_tim" localSheetId="8" hidden="1">2147483647</definedName>
    <definedName name="solver_tol" localSheetId="7" hidden="1">0.01</definedName>
    <definedName name="solver_tol" localSheetId="5" hidden="1">0.01</definedName>
    <definedName name="solver_tol" localSheetId="6" hidden="1">0.01</definedName>
    <definedName name="solver_tol" localSheetId="8" hidden="1">0.01</definedName>
    <definedName name="solver_typ" localSheetId="7" hidden="1">3</definedName>
    <definedName name="solver_typ" localSheetId="5" hidden="1">3</definedName>
    <definedName name="solver_typ" localSheetId="6" hidden="1">3</definedName>
    <definedName name="solver_typ" localSheetId="8" hidden="1">3</definedName>
    <definedName name="solver_val" localSheetId="7" hidden="1">0.06</definedName>
    <definedName name="solver_val" localSheetId="5" hidden="1">186</definedName>
    <definedName name="solver_val" localSheetId="6" hidden="1">0.048</definedName>
    <definedName name="solver_val" localSheetId="8" hidden="1">16</definedName>
    <definedName name="solver_ver" localSheetId="7" hidden="1">3</definedName>
    <definedName name="solver_ver" localSheetId="5" hidden="1">3</definedName>
    <definedName name="solver_ver" localSheetId="6" hidden="1">3</definedName>
    <definedName name="solver_ver" localSheetId="8" hidden="1">3</definedName>
    <definedName name="StdError" localSheetId="7">'Conservative t-test'!$F$4</definedName>
    <definedName name="StdError" localSheetId="5">'Equal Sample Sizes '!$F$4</definedName>
    <definedName name="StdError" localSheetId="6">'Liberal t-test'!$F$4</definedName>
    <definedName name="StdError" localSheetId="4">'t-test, Equal Sample Sizes (D)'!$F$4</definedName>
    <definedName name="StdError" localSheetId="10">'t-test, Equal Sample Sizes (ND)'!$F$4</definedName>
    <definedName name="Sum_of_Squares_Within" localSheetId="7">'Conservative t-test'!$F$1</definedName>
    <definedName name="Sum_of_Squares_Within" localSheetId="5">'Equal Sample Sizes '!$F$1</definedName>
    <definedName name="Sum_of_Squares_Within" localSheetId="6">'Liberal t-test'!$F$1</definedName>
    <definedName name="Sum_of_Squares_Within" localSheetId="4">'t-test, Equal Sample Sizes (D)'!$F$1</definedName>
    <definedName name="Sum_of_Squares_Within" localSheetId="10">'t-test, Equal Sample Sizes (ND)'!$F$1</definedName>
    <definedName name="t_stat" localSheetId="7">'Conservative t-test'!$F$5</definedName>
    <definedName name="t_stat" localSheetId="5">'Equal Sample Sizes '!$F$5</definedName>
    <definedName name="t_stat" localSheetId="6">'Liberal t-test'!$F$5</definedName>
    <definedName name="t_stat" localSheetId="4">'t-test, Equal Sample Sizes (D)'!$F$5</definedName>
    <definedName name="t_stat" localSheetId="10">'t-test, Equal Sample Sizes (ND)'!$F$5</definedName>
  </definedNames>
  <calcPr calcId="144315"/>
  <pivotCaches>
    <pivotCache cacheId="464" r:id="rId15"/>
    <pivotCache cacheId="465" r:id="rId16"/>
  </pivotCaches>
</workbook>
</file>

<file path=xl/calcChain.xml><?xml version="1.0" encoding="utf-8"?>
<calcChain xmlns="http://schemas.openxmlformats.org/spreadsheetml/2006/main">
  <c r="F6" i="25" l="1"/>
  <c r="F9" i="32"/>
  <c r="F9" i="25"/>
  <c r="F8" i="25"/>
  <c r="F9" i="33"/>
  <c r="F8" i="33"/>
  <c r="L5" i="44" l="1"/>
  <c r="K5" i="44"/>
  <c r="L4" i="44"/>
  <c r="K4" i="44"/>
  <c r="L3" i="44"/>
  <c r="K3" i="44"/>
  <c r="L5" i="43"/>
  <c r="K5" i="43"/>
  <c r="L4" i="43"/>
  <c r="K4" i="43"/>
  <c r="L3" i="43"/>
  <c r="K3" i="43"/>
  <c r="F9" i="11" l="1"/>
  <c r="C16" i="33" l="1"/>
  <c r="B16" i="33"/>
  <c r="C19" i="42"/>
  <c r="B19" i="42"/>
  <c r="C18" i="42"/>
  <c r="B18" i="42"/>
  <c r="C17" i="42"/>
  <c r="B17" i="42"/>
  <c r="C16" i="42"/>
  <c r="B16" i="42"/>
  <c r="F16" i="42" s="1"/>
  <c r="F9" i="42"/>
  <c r="J8" i="42"/>
  <c r="J3" i="42"/>
  <c r="J2" i="42"/>
  <c r="F2" i="42"/>
  <c r="F6" i="42" s="1"/>
  <c r="F1" i="42"/>
  <c r="F3" i="42" l="1"/>
  <c r="J4" i="42"/>
  <c r="F16" i="33"/>
  <c r="J9" i="42"/>
  <c r="J10" i="42" s="1"/>
  <c r="F4" i="42"/>
  <c r="J5" i="42"/>
  <c r="J6" i="42" s="1"/>
  <c r="G2" i="41"/>
  <c r="H2" i="41"/>
  <c r="G3" i="41"/>
  <c r="H3" i="41"/>
  <c r="G4" i="41"/>
  <c r="H4" i="41"/>
  <c r="G5" i="41"/>
  <c r="H5" i="41"/>
  <c r="G6" i="41"/>
  <c r="H6" i="41"/>
  <c r="G7" i="41"/>
  <c r="H7" i="41"/>
  <c r="G8" i="41"/>
  <c r="H8" i="41"/>
  <c r="G9" i="41"/>
  <c r="H9" i="41"/>
  <c r="G10" i="41"/>
  <c r="H10" i="41"/>
  <c r="G11" i="41"/>
  <c r="H11" i="41"/>
  <c r="G12" i="41"/>
  <c r="H12" i="41"/>
  <c r="G13" i="41"/>
  <c r="H13" i="41"/>
  <c r="G14" i="41"/>
  <c r="H14" i="41"/>
  <c r="G15" i="41"/>
  <c r="H15" i="41"/>
  <c r="G16" i="41"/>
  <c r="H16" i="41"/>
  <c r="G17" i="41"/>
  <c r="H17" i="41"/>
  <c r="G18" i="41"/>
  <c r="H18" i="41"/>
  <c r="G19" i="41"/>
  <c r="H19" i="41"/>
  <c r="G20" i="41"/>
  <c r="H20" i="41"/>
  <c r="G21" i="41"/>
  <c r="H21" i="41"/>
  <c r="G22" i="41"/>
  <c r="H22" i="41"/>
  <c r="G23" i="41"/>
  <c r="H23" i="41"/>
  <c r="G24" i="41"/>
  <c r="H24" i="41"/>
  <c r="G25" i="41"/>
  <c r="H25" i="41"/>
  <c r="G26" i="41"/>
  <c r="H26" i="41"/>
  <c r="G27" i="41"/>
  <c r="H27" i="41"/>
  <c r="G28" i="41"/>
  <c r="H28" i="41"/>
  <c r="G29" i="41"/>
  <c r="H29" i="41"/>
  <c r="G30" i="41"/>
  <c r="H30" i="41"/>
  <c r="G31" i="41"/>
  <c r="H31" i="41"/>
  <c r="G32" i="41"/>
  <c r="H32" i="41"/>
  <c r="G33" i="41"/>
  <c r="H33" i="41"/>
  <c r="G34" i="41"/>
  <c r="H34" i="41"/>
  <c r="G35" i="41"/>
  <c r="H35" i="41"/>
  <c r="G36" i="41"/>
  <c r="H36" i="41"/>
  <c r="G37" i="41"/>
  <c r="H37" i="41"/>
  <c r="G38" i="41"/>
  <c r="H38" i="41"/>
  <c r="G39" i="41"/>
  <c r="H39" i="41"/>
  <c r="G40" i="41"/>
  <c r="H40" i="41"/>
  <c r="G41" i="41"/>
  <c r="H41" i="41"/>
  <c r="G42" i="41"/>
  <c r="H42" i="41"/>
  <c r="G43" i="41"/>
  <c r="H43" i="41"/>
  <c r="G44" i="41"/>
  <c r="H44" i="41"/>
  <c r="G45" i="41"/>
  <c r="H45" i="41"/>
  <c r="G46" i="41"/>
  <c r="H46" i="41"/>
  <c r="G47" i="41"/>
  <c r="H47" i="41"/>
  <c r="G48" i="41"/>
  <c r="H48" i="41"/>
  <c r="G49" i="41"/>
  <c r="H49" i="41"/>
  <c r="G50" i="41"/>
  <c r="H50" i="41"/>
  <c r="G51" i="41"/>
  <c r="H51" i="41"/>
  <c r="G52" i="41"/>
  <c r="H52" i="41"/>
  <c r="G53" i="41"/>
  <c r="H53" i="41"/>
  <c r="G54" i="41"/>
  <c r="H54" i="41"/>
  <c r="G55" i="41"/>
  <c r="H55" i="41"/>
  <c r="G56" i="41"/>
  <c r="H56" i="41"/>
  <c r="G57" i="41"/>
  <c r="H57" i="41"/>
  <c r="G58" i="41"/>
  <c r="H58" i="41"/>
  <c r="G59" i="41"/>
  <c r="H59" i="41"/>
  <c r="G60" i="41"/>
  <c r="H60" i="41"/>
  <c r="G61" i="41"/>
  <c r="H61" i="41"/>
  <c r="G62" i="41"/>
  <c r="H62" i="41"/>
  <c r="G63" i="41"/>
  <c r="H63" i="41"/>
  <c r="G64" i="41"/>
  <c r="H64" i="41"/>
  <c r="G65" i="41"/>
  <c r="H65" i="41"/>
  <c r="G66" i="41"/>
  <c r="H66" i="41"/>
  <c r="G67" i="41"/>
  <c r="H67" i="41"/>
  <c r="G68" i="41"/>
  <c r="H68" i="41"/>
  <c r="G69" i="41"/>
  <c r="H69" i="41"/>
  <c r="G70" i="41"/>
  <c r="H70" i="41"/>
  <c r="G71" i="41"/>
  <c r="H71" i="41"/>
  <c r="G72" i="41"/>
  <c r="H72" i="41"/>
  <c r="G73" i="41"/>
  <c r="H73" i="41"/>
  <c r="G74" i="41"/>
  <c r="H74" i="41"/>
  <c r="G75" i="41"/>
  <c r="H75" i="41"/>
  <c r="E535" i="41"/>
  <c r="E534" i="41"/>
  <c r="E533" i="41"/>
  <c r="E532" i="41"/>
  <c r="E531" i="41"/>
  <c r="E530" i="41"/>
  <c r="E529" i="41"/>
  <c r="E528" i="41"/>
  <c r="E527" i="41"/>
  <c r="B527" i="41"/>
  <c r="E526" i="41"/>
  <c r="B526" i="41"/>
  <c r="E525" i="41"/>
  <c r="B525" i="41"/>
  <c r="E524" i="41"/>
  <c r="B524" i="41"/>
  <c r="E523" i="41"/>
  <c r="B523" i="41"/>
  <c r="E522" i="41"/>
  <c r="B522" i="41"/>
  <c r="E521" i="41"/>
  <c r="B521" i="41"/>
  <c r="E520" i="41"/>
  <c r="B520" i="41"/>
  <c r="E519" i="41"/>
  <c r="B519" i="41"/>
  <c r="E518" i="41"/>
  <c r="B518" i="41"/>
  <c r="E517" i="41"/>
  <c r="B517" i="41"/>
  <c r="E516" i="41"/>
  <c r="B516" i="41"/>
  <c r="E515" i="41"/>
  <c r="B515" i="41"/>
  <c r="E514" i="41"/>
  <c r="B514" i="41"/>
  <c r="E513" i="41"/>
  <c r="B513" i="41"/>
  <c r="E512" i="41"/>
  <c r="B512" i="41"/>
  <c r="E511" i="41"/>
  <c r="B511" i="41"/>
  <c r="E510" i="41"/>
  <c r="B510" i="41"/>
  <c r="E509" i="41"/>
  <c r="B509" i="41"/>
  <c r="E508" i="41"/>
  <c r="B508" i="41"/>
  <c r="E507" i="41"/>
  <c r="B507" i="41"/>
  <c r="E506" i="41"/>
  <c r="B506" i="41"/>
  <c r="E505" i="41"/>
  <c r="B505" i="41"/>
  <c r="E504" i="41"/>
  <c r="B504" i="41"/>
  <c r="E503" i="41"/>
  <c r="B503" i="41"/>
  <c r="E502" i="41"/>
  <c r="B502" i="41"/>
  <c r="E501" i="41"/>
  <c r="B501" i="41"/>
  <c r="E500" i="41"/>
  <c r="B500" i="41"/>
  <c r="E499" i="41"/>
  <c r="B499" i="41"/>
  <c r="E498" i="41"/>
  <c r="B498" i="41"/>
  <c r="E497" i="41"/>
  <c r="B497" i="41"/>
  <c r="E496" i="41"/>
  <c r="B496" i="41"/>
  <c r="E495" i="41"/>
  <c r="B495" i="41"/>
  <c r="E494" i="41"/>
  <c r="B494" i="41"/>
  <c r="E493" i="41"/>
  <c r="B493" i="41"/>
  <c r="E492" i="41"/>
  <c r="B492" i="41"/>
  <c r="E491" i="41"/>
  <c r="B491" i="41"/>
  <c r="E490" i="41"/>
  <c r="B490" i="41"/>
  <c r="E489" i="41"/>
  <c r="B489" i="41"/>
  <c r="E488" i="41"/>
  <c r="B488" i="41"/>
  <c r="E487" i="41"/>
  <c r="B487" i="41"/>
  <c r="E486" i="41"/>
  <c r="B486" i="41"/>
  <c r="E485" i="41"/>
  <c r="B485" i="41"/>
  <c r="E484" i="41"/>
  <c r="B484" i="41"/>
  <c r="E483" i="41"/>
  <c r="B483" i="41"/>
  <c r="E482" i="41"/>
  <c r="B482" i="41"/>
  <c r="E481" i="41"/>
  <c r="B481" i="41"/>
  <c r="E480" i="41"/>
  <c r="B480" i="41"/>
  <c r="E479" i="41"/>
  <c r="C479" i="41"/>
  <c r="B479" i="41"/>
  <c r="E478" i="41"/>
  <c r="C478" i="41"/>
  <c r="B478" i="41"/>
  <c r="E477" i="41"/>
  <c r="C477" i="41"/>
  <c r="B477" i="41"/>
  <c r="E476" i="41"/>
  <c r="C476" i="41"/>
  <c r="B476" i="41"/>
  <c r="E475" i="41"/>
  <c r="C475" i="41"/>
  <c r="B475" i="41"/>
  <c r="E474" i="41"/>
  <c r="C474" i="41"/>
  <c r="B474" i="41"/>
  <c r="E473" i="41"/>
  <c r="C473" i="41"/>
  <c r="B473" i="41"/>
  <c r="E472" i="41"/>
  <c r="C472" i="41"/>
  <c r="B472" i="41"/>
  <c r="E471" i="41"/>
  <c r="C471" i="41"/>
  <c r="B471" i="41"/>
  <c r="E470" i="41"/>
  <c r="C470" i="41"/>
  <c r="B470" i="41"/>
  <c r="E469" i="41"/>
  <c r="C469" i="41"/>
  <c r="B469" i="41"/>
  <c r="E468" i="41"/>
  <c r="C468" i="41"/>
  <c r="B468" i="41"/>
  <c r="E467" i="41"/>
  <c r="C467" i="41"/>
  <c r="B467" i="41"/>
  <c r="E466" i="41"/>
  <c r="C466" i="41"/>
  <c r="B466" i="41"/>
  <c r="E465" i="41"/>
  <c r="C465" i="41"/>
  <c r="B465" i="41"/>
  <c r="E464" i="41"/>
  <c r="C464" i="41"/>
  <c r="B464" i="41"/>
  <c r="E463" i="41"/>
  <c r="C463" i="41"/>
  <c r="B463" i="41"/>
  <c r="E462" i="41"/>
  <c r="C462" i="41"/>
  <c r="B462" i="41"/>
  <c r="E461" i="41"/>
  <c r="C461" i="41"/>
  <c r="B461" i="41"/>
  <c r="E460" i="41"/>
  <c r="C460" i="41"/>
  <c r="B460" i="41"/>
  <c r="E459" i="41"/>
  <c r="C459" i="41"/>
  <c r="B459" i="41"/>
  <c r="E458" i="41"/>
  <c r="C458" i="41"/>
  <c r="B458" i="41"/>
  <c r="E457" i="41"/>
  <c r="C457" i="41"/>
  <c r="B457" i="41"/>
  <c r="E456" i="41"/>
  <c r="C456" i="41"/>
  <c r="B456" i="41"/>
  <c r="E455" i="41"/>
  <c r="C455" i="41"/>
  <c r="B455" i="41"/>
  <c r="E454" i="41"/>
  <c r="C454" i="41"/>
  <c r="B454" i="41"/>
  <c r="E453" i="41"/>
  <c r="C453" i="41"/>
  <c r="B453" i="41"/>
  <c r="E452" i="41"/>
  <c r="C452" i="41"/>
  <c r="B452" i="41"/>
  <c r="E451" i="41"/>
  <c r="C451" i="41"/>
  <c r="B451" i="41"/>
  <c r="E450" i="41"/>
  <c r="C450" i="41"/>
  <c r="B450" i="41"/>
  <c r="E449" i="41"/>
  <c r="C449" i="41"/>
  <c r="B449" i="41"/>
  <c r="E448" i="41"/>
  <c r="C448" i="41"/>
  <c r="B448" i="41"/>
  <c r="E447" i="41"/>
  <c r="C447" i="41"/>
  <c r="B447" i="41"/>
  <c r="E446" i="41"/>
  <c r="C446" i="41"/>
  <c r="B446" i="41"/>
  <c r="E445" i="41"/>
  <c r="C445" i="41"/>
  <c r="B445" i="41"/>
  <c r="E444" i="41"/>
  <c r="C444" i="41"/>
  <c r="B444" i="41"/>
  <c r="E443" i="41"/>
  <c r="C443" i="41"/>
  <c r="B443" i="41"/>
  <c r="E442" i="41"/>
  <c r="C442" i="41"/>
  <c r="B442" i="41"/>
  <c r="E441" i="41"/>
  <c r="C441" i="41"/>
  <c r="B441" i="41"/>
  <c r="E440" i="41"/>
  <c r="C440" i="41"/>
  <c r="B440" i="41"/>
  <c r="E439" i="41"/>
  <c r="C439" i="41"/>
  <c r="B439" i="41"/>
  <c r="E438" i="41"/>
  <c r="C438" i="41"/>
  <c r="B438" i="41"/>
  <c r="E437" i="41"/>
  <c r="C437" i="41"/>
  <c r="B437" i="41"/>
  <c r="E436" i="41"/>
  <c r="C436" i="41"/>
  <c r="B436" i="41"/>
  <c r="E435" i="41"/>
  <c r="C435" i="41"/>
  <c r="B435" i="41"/>
  <c r="E434" i="41"/>
  <c r="C434" i="41"/>
  <c r="B434" i="41"/>
  <c r="E433" i="41"/>
  <c r="C433" i="41"/>
  <c r="B433" i="41"/>
  <c r="E432" i="41"/>
  <c r="C432" i="41"/>
  <c r="B432" i="41"/>
  <c r="E431" i="41"/>
  <c r="C431" i="41"/>
  <c r="B431" i="41"/>
  <c r="E430" i="41"/>
  <c r="C430" i="41"/>
  <c r="B430" i="41"/>
  <c r="H429" i="41"/>
  <c r="G429" i="41"/>
  <c r="E429" i="41"/>
  <c r="C429" i="41"/>
  <c r="B429" i="41"/>
  <c r="G428" i="41"/>
  <c r="E428" i="41"/>
  <c r="C428" i="41"/>
  <c r="H428" i="41" s="1"/>
  <c r="B428" i="41"/>
  <c r="H427" i="41"/>
  <c r="G427" i="41"/>
  <c r="E427" i="41"/>
  <c r="C427" i="41"/>
  <c r="B427" i="41"/>
  <c r="G426" i="41"/>
  <c r="E426" i="41"/>
  <c r="C426" i="41"/>
  <c r="H426" i="41" s="1"/>
  <c r="B426" i="41"/>
  <c r="H425" i="41"/>
  <c r="G425" i="41"/>
  <c r="E425" i="41"/>
  <c r="C425" i="41"/>
  <c r="B425" i="41"/>
  <c r="G424" i="41"/>
  <c r="E424" i="41"/>
  <c r="C424" i="41"/>
  <c r="H424" i="41" s="1"/>
  <c r="B424" i="41"/>
  <c r="H423" i="41"/>
  <c r="G423" i="41"/>
  <c r="E423" i="41"/>
  <c r="C423" i="41"/>
  <c r="B423" i="41"/>
  <c r="G422" i="41"/>
  <c r="E422" i="41"/>
  <c r="C422" i="41"/>
  <c r="H422" i="41" s="1"/>
  <c r="B422" i="41"/>
  <c r="H421" i="41"/>
  <c r="G421" i="41"/>
  <c r="E421" i="41"/>
  <c r="C421" i="41"/>
  <c r="B421" i="41"/>
  <c r="G420" i="41"/>
  <c r="E420" i="41"/>
  <c r="C420" i="41"/>
  <c r="H420" i="41" s="1"/>
  <c r="B420" i="41"/>
  <c r="H419" i="41"/>
  <c r="G419" i="41"/>
  <c r="E419" i="41"/>
  <c r="C419" i="41"/>
  <c r="B419" i="41"/>
  <c r="G418" i="41"/>
  <c r="E418" i="41"/>
  <c r="C418" i="41"/>
  <c r="H418" i="41" s="1"/>
  <c r="B418" i="41"/>
  <c r="H417" i="41"/>
  <c r="G417" i="41"/>
  <c r="E417" i="41"/>
  <c r="C417" i="41"/>
  <c r="B417" i="41"/>
  <c r="G416" i="41"/>
  <c r="E416" i="41"/>
  <c r="C416" i="41"/>
  <c r="H416" i="41" s="1"/>
  <c r="B416" i="41"/>
  <c r="H415" i="41"/>
  <c r="G415" i="41"/>
  <c r="E415" i="41"/>
  <c r="C415" i="41"/>
  <c r="B415" i="41"/>
  <c r="G414" i="41"/>
  <c r="E414" i="41"/>
  <c r="C414" i="41"/>
  <c r="H414" i="41" s="1"/>
  <c r="B414" i="41"/>
  <c r="H413" i="41"/>
  <c r="G413" i="41"/>
  <c r="E413" i="41"/>
  <c r="C413" i="41"/>
  <c r="B413" i="41"/>
  <c r="G412" i="41"/>
  <c r="E412" i="41"/>
  <c r="C412" i="41"/>
  <c r="H412" i="41" s="1"/>
  <c r="B412" i="41"/>
  <c r="H411" i="41"/>
  <c r="G411" i="41"/>
  <c r="E411" i="41"/>
  <c r="C411" i="41"/>
  <c r="B411" i="41"/>
  <c r="G410" i="41"/>
  <c r="E410" i="41"/>
  <c r="C410" i="41"/>
  <c r="H410" i="41" s="1"/>
  <c r="B410" i="41"/>
  <c r="H409" i="41"/>
  <c r="G409" i="41"/>
  <c r="E409" i="41"/>
  <c r="C409" i="41"/>
  <c r="B409" i="41"/>
  <c r="G408" i="41"/>
  <c r="E408" i="41"/>
  <c r="C408" i="41"/>
  <c r="H408" i="41" s="1"/>
  <c r="B408" i="41"/>
  <c r="H407" i="41"/>
  <c r="G407" i="41"/>
  <c r="E407" i="41"/>
  <c r="C407" i="41"/>
  <c r="B407" i="41"/>
  <c r="G406" i="41"/>
  <c r="E406" i="41"/>
  <c r="C406" i="41"/>
  <c r="H406" i="41" s="1"/>
  <c r="B406" i="41"/>
  <c r="H405" i="41"/>
  <c r="G405" i="41"/>
  <c r="E405" i="41"/>
  <c r="C405" i="41"/>
  <c r="B405" i="41"/>
  <c r="G404" i="41"/>
  <c r="E404" i="41"/>
  <c r="C404" i="41"/>
  <c r="H404" i="41" s="1"/>
  <c r="B404" i="41"/>
  <c r="H403" i="41"/>
  <c r="G403" i="41"/>
  <c r="E403" i="41"/>
  <c r="C403" i="41"/>
  <c r="B403" i="41"/>
  <c r="G402" i="41"/>
  <c r="E402" i="41"/>
  <c r="C402" i="41"/>
  <c r="H402" i="41" s="1"/>
  <c r="B402" i="41"/>
  <c r="H401" i="41"/>
  <c r="G401" i="41"/>
  <c r="E401" i="41"/>
  <c r="C401" i="41"/>
  <c r="B401" i="41"/>
  <c r="G400" i="41"/>
  <c r="E400" i="41"/>
  <c r="C400" i="41"/>
  <c r="H400" i="41" s="1"/>
  <c r="B400" i="41"/>
  <c r="H399" i="41"/>
  <c r="G399" i="41"/>
  <c r="E399" i="41"/>
  <c r="C399" i="41"/>
  <c r="B399" i="41"/>
  <c r="G398" i="41"/>
  <c r="E398" i="41"/>
  <c r="C398" i="41"/>
  <c r="H398" i="41" s="1"/>
  <c r="B398" i="41"/>
  <c r="H397" i="41"/>
  <c r="G397" i="41"/>
  <c r="E397" i="41"/>
  <c r="C397" i="41"/>
  <c r="B397" i="41"/>
  <c r="G396" i="41"/>
  <c r="E396" i="41"/>
  <c r="C396" i="41"/>
  <c r="H396" i="41" s="1"/>
  <c r="B396" i="41"/>
  <c r="H395" i="41"/>
  <c r="G395" i="41"/>
  <c r="E395" i="41"/>
  <c r="C395" i="41"/>
  <c r="B395" i="41"/>
  <c r="G394" i="41"/>
  <c r="E394" i="41"/>
  <c r="C394" i="41"/>
  <c r="H394" i="41" s="1"/>
  <c r="B394" i="41"/>
  <c r="H393" i="41"/>
  <c r="G393" i="41"/>
  <c r="E393" i="41"/>
  <c r="C393" i="41"/>
  <c r="B393" i="41"/>
  <c r="G392" i="41"/>
  <c r="E392" i="41"/>
  <c r="C392" i="41"/>
  <c r="H392" i="41" s="1"/>
  <c r="B392" i="41"/>
  <c r="H391" i="41"/>
  <c r="G391" i="41"/>
  <c r="E391" i="41"/>
  <c r="C391" i="41"/>
  <c r="B391" i="41"/>
  <c r="G390" i="41"/>
  <c r="E390" i="41"/>
  <c r="C390" i="41"/>
  <c r="H390" i="41" s="1"/>
  <c r="B390" i="41"/>
  <c r="H389" i="41"/>
  <c r="G389" i="41"/>
  <c r="E389" i="41"/>
  <c r="C389" i="41"/>
  <c r="B389" i="41"/>
  <c r="G388" i="41"/>
  <c r="E388" i="41"/>
  <c r="C388" i="41"/>
  <c r="H388" i="41" s="1"/>
  <c r="B388" i="41"/>
  <c r="H387" i="41"/>
  <c r="G387" i="41"/>
  <c r="E387" i="41"/>
  <c r="C387" i="41"/>
  <c r="B387" i="41"/>
  <c r="G386" i="41"/>
  <c r="E386" i="41"/>
  <c r="C386" i="41"/>
  <c r="H386" i="41" s="1"/>
  <c r="B386" i="41"/>
  <c r="H385" i="41"/>
  <c r="G385" i="41"/>
  <c r="E385" i="41"/>
  <c r="C385" i="41"/>
  <c r="B385" i="41"/>
  <c r="G384" i="41"/>
  <c r="E384" i="41"/>
  <c r="C384" i="41"/>
  <c r="H384" i="41" s="1"/>
  <c r="B384" i="41"/>
  <c r="H383" i="41"/>
  <c r="G383" i="41"/>
  <c r="E383" i="41"/>
  <c r="C383" i="41"/>
  <c r="B383" i="41"/>
  <c r="G382" i="41"/>
  <c r="E382" i="41"/>
  <c r="C382" i="41"/>
  <c r="H382" i="41" s="1"/>
  <c r="B382" i="41"/>
  <c r="H381" i="41"/>
  <c r="G381" i="41"/>
  <c r="E381" i="41"/>
  <c r="C381" i="41"/>
  <c r="B381" i="41"/>
  <c r="G380" i="41"/>
  <c r="E380" i="41"/>
  <c r="C380" i="41"/>
  <c r="H380" i="41" s="1"/>
  <c r="B380" i="41"/>
  <c r="H379" i="41"/>
  <c r="G379" i="41"/>
  <c r="E379" i="41"/>
  <c r="C379" i="41"/>
  <c r="B379" i="41"/>
  <c r="G378" i="41"/>
  <c r="E378" i="41"/>
  <c r="C378" i="41"/>
  <c r="H378" i="41" s="1"/>
  <c r="B378" i="41"/>
  <c r="H377" i="41"/>
  <c r="G377" i="41"/>
  <c r="E377" i="41"/>
  <c r="C377" i="41"/>
  <c r="B377" i="41"/>
  <c r="G376" i="41"/>
  <c r="E376" i="41"/>
  <c r="C376" i="41"/>
  <c r="H376" i="41" s="1"/>
  <c r="B376" i="41"/>
  <c r="H375" i="41"/>
  <c r="G375" i="41"/>
  <c r="E375" i="41"/>
  <c r="C375" i="41"/>
  <c r="B375" i="41"/>
  <c r="G374" i="41"/>
  <c r="E374" i="41"/>
  <c r="C374" i="41"/>
  <c r="H374" i="41" s="1"/>
  <c r="B374" i="41"/>
  <c r="H373" i="41"/>
  <c r="G373" i="41"/>
  <c r="E373" i="41"/>
  <c r="C373" i="41"/>
  <c r="B373" i="41"/>
  <c r="G372" i="41"/>
  <c r="E372" i="41"/>
  <c r="C372" i="41"/>
  <c r="H372" i="41" s="1"/>
  <c r="B372" i="41"/>
  <c r="H371" i="41"/>
  <c r="G371" i="41"/>
  <c r="E371" i="41"/>
  <c r="C371" i="41"/>
  <c r="B371" i="41"/>
  <c r="G370" i="41"/>
  <c r="E370" i="41"/>
  <c r="C370" i="41"/>
  <c r="H370" i="41" s="1"/>
  <c r="B370" i="41"/>
  <c r="H369" i="41"/>
  <c r="G369" i="41"/>
  <c r="E369" i="41"/>
  <c r="C369" i="41"/>
  <c r="B369" i="41"/>
  <c r="G368" i="41"/>
  <c r="E368" i="41"/>
  <c r="C368" i="41"/>
  <c r="H368" i="41" s="1"/>
  <c r="B368" i="41"/>
  <c r="H367" i="41"/>
  <c r="G367" i="41"/>
  <c r="E367" i="41"/>
  <c r="C367" i="41"/>
  <c r="B367" i="41"/>
  <c r="G366" i="41"/>
  <c r="E366" i="41"/>
  <c r="C366" i="41"/>
  <c r="H366" i="41" s="1"/>
  <c r="B366" i="41"/>
  <c r="H365" i="41"/>
  <c r="G365" i="41"/>
  <c r="E365" i="41"/>
  <c r="C365" i="41"/>
  <c r="B365" i="41"/>
  <c r="G364" i="41"/>
  <c r="E364" i="41"/>
  <c r="C364" i="41"/>
  <c r="H364" i="41" s="1"/>
  <c r="B364" i="41"/>
  <c r="H363" i="41"/>
  <c r="G363" i="41"/>
  <c r="E363" i="41"/>
  <c r="C363" i="41"/>
  <c r="B363" i="41"/>
  <c r="G362" i="41"/>
  <c r="E362" i="41"/>
  <c r="C362" i="41"/>
  <c r="H362" i="41" s="1"/>
  <c r="B362" i="41"/>
  <c r="H361" i="41"/>
  <c r="G361" i="41"/>
  <c r="E361" i="41"/>
  <c r="C361" i="41"/>
  <c r="B361" i="41"/>
  <c r="G360" i="41"/>
  <c r="E360" i="41"/>
  <c r="C360" i="41"/>
  <c r="H360" i="41" s="1"/>
  <c r="B360" i="41"/>
  <c r="H359" i="41"/>
  <c r="G359" i="41"/>
  <c r="E359" i="41"/>
  <c r="C359" i="41"/>
  <c r="B359" i="41"/>
  <c r="G358" i="41"/>
  <c r="E358" i="41"/>
  <c r="C358" i="41"/>
  <c r="H358" i="41" s="1"/>
  <c r="B358" i="41"/>
  <c r="H357" i="41"/>
  <c r="G357" i="41"/>
  <c r="E357" i="41"/>
  <c r="C357" i="41"/>
  <c r="B357" i="41"/>
  <c r="G356" i="41"/>
  <c r="E356" i="41"/>
  <c r="C356" i="41"/>
  <c r="H356" i="41" s="1"/>
  <c r="B356" i="41"/>
  <c r="H355" i="41"/>
  <c r="G355" i="41"/>
  <c r="E355" i="41"/>
  <c r="C355" i="41"/>
  <c r="B355" i="41"/>
  <c r="G354" i="41"/>
  <c r="E354" i="41"/>
  <c r="C354" i="41"/>
  <c r="H354" i="41" s="1"/>
  <c r="B354" i="41"/>
  <c r="H353" i="41"/>
  <c r="G353" i="41"/>
  <c r="E353" i="41"/>
  <c r="C353" i="41"/>
  <c r="B353" i="41"/>
  <c r="G352" i="41"/>
  <c r="E352" i="41"/>
  <c r="C352" i="41"/>
  <c r="H352" i="41" s="1"/>
  <c r="B352" i="41"/>
  <c r="H351" i="41"/>
  <c r="G351" i="41"/>
  <c r="E351" i="41"/>
  <c r="C351" i="41"/>
  <c r="B351" i="41"/>
  <c r="G350" i="41"/>
  <c r="E350" i="41"/>
  <c r="C350" i="41"/>
  <c r="H350" i="41" s="1"/>
  <c r="B350" i="41"/>
  <c r="H349" i="41"/>
  <c r="G349" i="41"/>
  <c r="E349" i="41"/>
  <c r="C349" i="41"/>
  <c r="B349" i="41"/>
  <c r="G348" i="41"/>
  <c r="E348" i="41"/>
  <c r="C348" i="41"/>
  <c r="H348" i="41" s="1"/>
  <c r="B348" i="41"/>
  <c r="H347" i="41"/>
  <c r="G347" i="41"/>
  <c r="E347" i="41"/>
  <c r="C347" i="41"/>
  <c r="B347" i="41"/>
  <c r="G346" i="41"/>
  <c r="E346" i="41"/>
  <c r="C346" i="41"/>
  <c r="H346" i="41" s="1"/>
  <c r="B346" i="41"/>
  <c r="H345" i="41"/>
  <c r="G345" i="41"/>
  <c r="E345" i="41"/>
  <c r="C345" i="41"/>
  <c r="B345" i="41"/>
  <c r="G344" i="41"/>
  <c r="E344" i="41"/>
  <c r="C344" i="41"/>
  <c r="H344" i="41" s="1"/>
  <c r="B344" i="41"/>
  <c r="H343" i="41"/>
  <c r="G343" i="41"/>
  <c r="E343" i="41"/>
  <c r="C343" i="41"/>
  <c r="B343" i="41"/>
  <c r="G342" i="41"/>
  <c r="E342" i="41"/>
  <c r="C342" i="41"/>
  <c r="H342" i="41" s="1"/>
  <c r="B342" i="41"/>
  <c r="H341" i="41"/>
  <c r="G341" i="41"/>
  <c r="E341" i="41"/>
  <c r="C341" i="41"/>
  <c r="B341" i="41"/>
  <c r="G340" i="41"/>
  <c r="E340" i="41"/>
  <c r="C340" i="41"/>
  <c r="H340" i="41" s="1"/>
  <c r="B340" i="41"/>
  <c r="H339" i="41"/>
  <c r="G339" i="41"/>
  <c r="E339" i="41"/>
  <c r="C339" i="41"/>
  <c r="B339" i="41"/>
  <c r="G338" i="41"/>
  <c r="E338" i="41"/>
  <c r="C338" i="41"/>
  <c r="H338" i="41" s="1"/>
  <c r="B338" i="41"/>
  <c r="H337" i="41"/>
  <c r="G337" i="41"/>
  <c r="E337" i="41"/>
  <c r="C337" i="41"/>
  <c r="B337" i="41"/>
  <c r="G336" i="41"/>
  <c r="E336" i="41"/>
  <c r="C336" i="41"/>
  <c r="H336" i="41" s="1"/>
  <c r="B336" i="41"/>
  <c r="H335" i="41"/>
  <c r="G335" i="41"/>
  <c r="E335" i="41"/>
  <c r="C335" i="41"/>
  <c r="B335" i="41"/>
  <c r="G334" i="41"/>
  <c r="E334" i="41"/>
  <c r="C334" i="41"/>
  <c r="H334" i="41" s="1"/>
  <c r="B334" i="41"/>
  <c r="H333" i="41"/>
  <c r="G333" i="41"/>
  <c r="E333" i="41"/>
  <c r="C333" i="41"/>
  <c r="B333" i="41"/>
  <c r="G332" i="41"/>
  <c r="E332" i="41"/>
  <c r="C332" i="41"/>
  <c r="H332" i="41" s="1"/>
  <c r="B332" i="41"/>
  <c r="H331" i="41"/>
  <c r="G331" i="41"/>
  <c r="E331" i="41"/>
  <c r="C331" i="41"/>
  <c r="B331" i="41"/>
  <c r="G330" i="41"/>
  <c r="E330" i="41"/>
  <c r="C330" i="41"/>
  <c r="H330" i="41" s="1"/>
  <c r="B330" i="41"/>
  <c r="H329" i="41"/>
  <c r="G329" i="41"/>
  <c r="E329" i="41"/>
  <c r="C329" i="41"/>
  <c r="B329" i="41"/>
  <c r="G328" i="41"/>
  <c r="E328" i="41"/>
  <c r="C328" i="41"/>
  <c r="H328" i="41" s="1"/>
  <c r="B328" i="41"/>
  <c r="H327" i="41"/>
  <c r="G327" i="41"/>
  <c r="E327" i="41"/>
  <c r="C327" i="41"/>
  <c r="B327" i="41"/>
  <c r="G326" i="41"/>
  <c r="E326" i="41"/>
  <c r="C326" i="41"/>
  <c r="H326" i="41" s="1"/>
  <c r="B326" i="41"/>
  <c r="H325" i="41"/>
  <c r="G325" i="41"/>
  <c r="E325" i="41"/>
  <c r="C325" i="41"/>
  <c r="B325" i="41"/>
  <c r="G324" i="41"/>
  <c r="E324" i="41"/>
  <c r="C324" i="41"/>
  <c r="H324" i="41" s="1"/>
  <c r="B324" i="41"/>
  <c r="H323" i="41"/>
  <c r="G323" i="41"/>
  <c r="E323" i="41"/>
  <c r="C323" i="41"/>
  <c r="B323" i="41"/>
  <c r="G322" i="41"/>
  <c r="E322" i="41"/>
  <c r="C322" i="41"/>
  <c r="H322" i="41" s="1"/>
  <c r="B322" i="41"/>
  <c r="H321" i="41"/>
  <c r="G321" i="41"/>
  <c r="E321" i="41"/>
  <c r="C321" i="41"/>
  <c r="B321" i="41"/>
  <c r="G320" i="41"/>
  <c r="E320" i="41"/>
  <c r="C320" i="41"/>
  <c r="H320" i="41" s="1"/>
  <c r="B320" i="41"/>
  <c r="H319" i="41"/>
  <c r="G319" i="41"/>
  <c r="E319" i="41"/>
  <c r="C319" i="41"/>
  <c r="B319" i="41"/>
  <c r="G318" i="41"/>
  <c r="E318" i="41"/>
  <c r="C318" i="41"/>
  <c r="H318" i="41" s="1"/>
  <c r="B318" i="41"/>
  <c r="H317" i="41"/>
  <c r="G317" i="41"/>
  <c r="E317" i="41"/>
  <c r="C317" i="41"/>
  <c r="B317" i="41"/>
  <c r="G316" i="41"/>
  <c r="E316" i="41"/>
  <c r="C316" i="41"/>
  <c r="H316" i="41" s="1"/>
  <c r="B316" i="41"/>
  <c r="H315" i="41"/>
  <c r="G315" i="41"/>
  <c r="E315" i="41"/>
  <c r="C315" i="41"/>
  <c r="B315" i="41"/>
  <c r="G314" i="41"/>
  <c r="E314" i="41"/>
  <c r="C314" i="41"/>
  <c r="H314" i="41" s="1"/>
  <c r="B314" i="41"/>
  <c r="H313" i="41"/>
  <c r="G313" i="41"/>
  <c r="E313" i="41"/>
  <c r="C313" i="41"/>
  <c r="B313" i="41"/>
  <c r="G312" i="41"/>
  <c r="E312" i="41"/>
  <c r="C312" i="41"/>
  <c r="H312" i="41" s="1"/>
  <c r="B312" i="41"/>
  <c r="H311" i="41"/>
  <c r="G311" i="41"/>
  <c r="E311" i="41"/>
  <c r="C311" i="41"/>
  <c r="B311" i="41"/>
  <c r="G310" i="41"/>
  <c r="E310" i="41"/>
  <c r="C310" i="41"/>
  <c r="H310" i="41" s="1"/>
  <c r="B310" i="41"/>
  <c r="H309" i="41"/>
  <c r="G309" i="41"/>
  <c r="E309" i="41"/>
  <c r="C309" i="41"/>
  <c r="B309" i="41"/>
  <c r="G308" i="41"/>
  <c r="E308" i="41"/>
  <c r="C308" i="41"/>
  <c r="H308" i="41" s="1"/>
  <c r="B308" i="41"/>
  <c r="H307" i="41"/>
  <c r="G307" i="41"/>
  <c r="E307" i="41"/>
  <c r="C307" i="41"/>
  <c r="B307" i="41"/>
  <c r="G306" i="41"/>
  <c r="E306" i="41"/>
  <c r="C306" i="41"/>
  <c r="H306" i="41" s="1"/>
  <c r="B306" i="41"/>
  <c r="H305" i="41"/>
  <c r="G305" i="41"/>
  <c r="E305" i="41"/>
  <c r="C305" i="41"/>
  <c r="B305" i="41"/>
  <c r="G304" i="41"/>
  <c r="E304" i="41"/>
  <c r="C304" i="41"/>
  <c r="H304" i="41" s="1"/>
  <c r="B304" i="41"/>
  <c r="H303" i="41"/>
  <c r="G303" i="41"/>
  <c r="E303" i="41"/>
  <c r="C303" i="41"/>
  <c r="B303" i="41"/>
  <c r="G302" i="41"/>
  <c r="E302" i="41"/>
  <c r="C302" i="41"/>
  <c r="H302" i="41" s="1"/>
  <c r="B302" i="41"/>
  <c r="H301" i="41"/>
  <c r="G301" i="41"/>
  <c r="E301" i="41"/>
  <c r="C301" i="41"/>
  <c r="B301" i="41"/>
  <c r="G300" i="41"/>
  <c r="E300" i="41"/>
  <c r="C300" i="41"/>
  <c r="H300" i="41" s="1"/>
  <c r="B300" i="41"/>
  <c r="H299" i="41"/>
  <c r="G299" i="41"/>
  <c r="E299" i="41"/>
  <c r="C299" i="41"/>
  <c r="B299" i="41"/>
  <c r="G298" i="41"/>
  <c r="E298" i="41"/>
  <c r="C298" i="41"/>
  <c r="H298" i="41" s="1"/>
  <c r="B298" i="41"/>
  <c r="H297" i="41"/>
  <c r="G297" i="41"/>
  <c r="E297" i="41"/>
  <c r="C297" i="41"/>
  <c r="B297" i="41"/>
  <c r="G296" i="41"/>
  <c r="E296" i="41"/>
  <c r="C296" i="41"/>
  <c r="H296" i="41" s="1"/>
  <c r="B296" i="41"/>
  <c r="H295" i="41"/>
  <c r="G295" i="41"/>
  <c r="E295" i="41"/>
  <c r="C295" i="41"/>
  <c r="B295" i="41"/>
  <c r="G294" i="41"/>
  <c r="E294" i="41"/>
  <c r="C294" i="41"/>
  <c r="H294" i="41" s="1"/>
  <c r="B294" i="41"/>
  <c r="H293" i="41"/>
  <c r="G293" i="41"/>
  <c r="E293" i="41"/>
  <c r="C293" i="41"/>
  <c r="B293" i="41"/>
  <c r="G292" i="41"/>
  <c r="E292" i="41"/>
  <c r="C292" i="41"/>
  <c r="H292" i="41" s="1"/>
  <c r="B292" i="41"/>
  <c r="H291" i="41"/>
  <c r="G291" i="41"/>
  <c r="E291" i="41"/>
  <c r="C291" i="41"/>
  <c r="B291" i="41"/>
  <c r="G290" i="41"/>
  <c r="E290" i="41"/>
  <c r="C290" i="41"/>
  <c r="H290" i="41" s="1"/>
  <c r="B290" i="41"/>
  <c r="H289" i="41"/>
  <c r="G289" i="41"/>
  <c r="E289" i="41"/>
  <c r="C289" i="41"/>
  <c r="B289" i="41"/>
  <c r="G288" i="41"/>
  <c r="E288" i="41"/>
  <c r="C288" i="41"/>
  <c r="H288" i="41" s="1"/>
  <c r="B288" i="41"/>
  <c r="H287" i="41"/>
  <c r="G287" i="41"/>
  <c r="E287" i="41"/>
  <c r="C287" i="41"/>
  <c r="B287" i="41"/>
  <c r="G286" i="41"/>
  <c r="E286" i="41"/>
  <c r="C286" i="41"/>
  <c r="H286" i="41" s="1"/>
  <c r="B286" i="41"/>
  <c r="H285" i="41"/>
  <c r="G285" i="41"/>
  <c r="E285" i="41"/>
  <c r="C285" i="41"/>
  <c r="B285" i="41"/>
  <c r="G284" i="41"/>
  <c r="E284" i="41"/>
  <c r="F284" i="41" s="1"/>
  <c r="C284" i="41"/>
  <c r="H284" i="41" s="1"/>
  <c r="B284" i="41"/>
  <c r="G283" i="41"/>
  <c r="E283" i="41"/>
  <c r="C283" i="41"/>
  <c r="H283" i="41" s="1"/>
  <c r="B283" i="41"/>
  <c r="E282" i="41"/>
  <c r="C282" i="41"/>
  <c r="B282" i="41"/>
  <c r="E281" i="41"/>
  <c r="C281" i="41"/>
  <c r="B281" i="41"/>
  <c r="E280" i="41"/>
  <c r="C280" i="41"/>
  <c r="B280" i="41"/>
  <c r="E279" i="41"/>
  <c r="D279" i="41"/>
  <c r="C279" i="41"/>
  <c r="B279" i="41"/>
  <c r="E278" i="41"/>
  <c r="C278" i="41"/>
  <c r="B278" i="41"/>
  <c r="E277" i="41"/>
  <c r="C277" i="41"/>
  <c r="B277" i="41"/>
  <c r="E276" i="41"/>
  <c r="C276" i="41"/>
  <c r="B276" i="41"/>
  <c r="E275" i="41"/>
  <c r="C275" i="41"/>
  <c r="B275" i="41"/>
  <c r="E274" i="41"/>
  <c r="C274" i="41"/>
  <c r="B274" i="41"/>
  <c r="E273" i="41"/>
  <c r="C273" i="41"/>
  <c r="B273" i="41"/>
  <c r="E272" i="41"/>
  <c r="C272" i="41"/>
  <c r="B272" i="41"/>
  <c r="E271" i="41"/>
  <c r="C271" i="41"/>
  <c r="B271" i="41"/>
  <c r="E270" i="41"/>
  <c r="C270" i="41"/>
  <c r="B270" i="41"/>
  <c r="E269" i="41"/>
  <c r="C269" i="41"/>
  <c r="B269" i="41"/>
  <c r="E268" i="41"/>
  <c r="C268" i="41"/>
  <c r="B268" i="41"/>
  <c r="E267" i="41"/>
  <c r="C267" i="41"/>
  <c r="B267" i="41"/>
  <c r="E266" i="41"/>
  <c r="C266" i="41"/>
  <c r="B266" i="41"/>
  <c r="E265" i="41"/>
  <c r="C265" i="41"/>
  <c r="B265" i="41"/>
  <c r="E264" i="41"/>
  <c r="C264" i="41"/>
  <c r="B264" i="41"/>
  <c r="E263" i="41"/>
  <c r="C263" i="41"/>
  <c r="B263" i="41"/>
  <c r="E262" i="41"/>
  <c r="C262" i="41"/>
  <c r="B262" i="41"/>
  <c r="E261" i="41"/>
  <c r="C261" i="41"/>
  <c r="B261" i="41"/>
  <c r="E260" i="41"/>
  <c r="C260" i="41"/>
  <c r="B260" i="41"/>
  <c r="E259" i="41"/>
  <c r="C259" i="41"/>
  <c r="B259" i="41"/>
  <c r="E258" i="41"/>
  <c r="C258" i="41"/>
  <c r="B258" i="41"/>
  <c r="E257" i="41"/>
  <c r="C257" i="41"/>
  <c r="B257" i="41"/>
  <c r="E256" i="41"/>
  <c r="C256" i="41"/>
  <c r="B256" i="41"/>
  <c r="E255" i="41"/>
  <c r="C255" i="41"/>
  <c r="B255" i="41"/>
  <c r="E254" i="41"/>
  <c r="C254" i="41"/>
  <c r="B254" i="41"/>
  <c r="E253" i="41"/>
  <c r="C253" i="41"/>
  <c r="B253" i="41"/>
  <c r="E252" i="41"/>
  <c r="C252" i="41"/>
  <c r="B252" i="41"/>
  <c r="E251" i="41"/>
  <c r="C251" i="41"/>
  <c r="B251" i="41"/>
  <c r="E250" i="41"/>
  <c r="C250" i="41"/>
  <c r="B250" i="41"/>
  <c r="E249" i="41"/>
  <c r="C249" i="41"/>
  <c r="B249" i="41"/>
  <c r="E248" i="41"/>
  <c r="C248" i="41"/>
  <c r="B248" i="41"/>
  <c r="E247" i="41"/>
  <c r="C247" i="41"/>
  <c r="B247" i="41"/>
  <c r="E246" i="41"/>
  <c r="C246" i="41"/>
  <c r="B246" i="41"/>
  <c r="E245" i="41"/>
  <c r="C245" i="41"/>
  <c r="B245" i="41"/>
  <c r="E244" i="41"/>
  <c r="C244" i="41"/>
  <c r="B244" i="41"/>
  <c r="E243" i="41"/>
  <c r="C243" i="41"/>
  <c r="B243" i="41"/>
  <c r="E242" i="41"/>
  <c r="C242" i="41"/>
  <c r="B242" i="41"/>
  <c r="E241" i="41"/>
  <c r="C241" i="41"/>
  <c r="B241" i="41"/>
  <c r="E240" i="41"/>
  <c r="C240" i="41"/>
  <c r="B240" i="41"/>
  <c r="E239" i="41"/>
  <c r="C239" i="41"/>
  <c r="B239" i="41"/>
  <c r="E238" i="41"/>
  <c r="C238" i="41"/>
  <c r="B238" i="41"/>
  <c r="E237" i="41"/>
  <c r="C237" i="41"/>
  <c r="B237" i="41"/>
  <c r="E236" i="41"/>
  <c r="C236" i="41"/>
  <c r="B236" i="41"/>
  <c r="E235" i="41"/>
  <c r="C235" i="41"/>
  <c r="B235" i="41"/>
  <c r="E234" i="41"/>
  <c r="C234" i="41"/>
  <c r="B234" i="41"/>
  <c r="E233" i="41"/>
  <c r="C233" i="41"/>
  <c r="B233" i="41"/>
  <c r="E232" i="41"/>
  <c r="C232" i="41"/>
  <c r="B232" i="41"/>
  <c r="E231" i="41"/>
  <c r="C231" i="41"/>
  <c r="B231" i="41"/>
  <c r="E230" i="41"/>
  <c r="C230" i="41"/>
  <c r="B230" i="41"/>
  <c r="E229" i="41"/>
  <c r="C229" i="41"/>
  <c r="D229" i="41" s="1"/>
  <c r="B229" i="41"/>
  <c r="E228" i="41"/>
  <c r="C228" i="41"/>
  <c r="B228" i="41"/>
  <c r="E227" i="41"/>
  <c r="C227" i="41"/>
  <c r="B227" i="41"/>
  <c r="E226" i="41"/>
  <c r="C226" i="41"/>
  <c r="B226" i="41"/>
  <c r="E225" i="41"/>
  <c r="C225" i="41"/>
  <c r="B225" i="41"/>
  <c r="E224" i="41"/>
  <c r="C224" i="41"/>
  <c r="B224" i="41"/>
  <c r="E223" i="41"/>
  <c r="C223" i="41"/>
  <c r="B223" i="41"/>
  <c r="E222" i="41"/>
  <c r="C222" i="41"/>
  <c r="B222" i="41"/>
  <c r="E221" i="41"/>
  <c r="C221" i="41"/>
  <c r="B221" i="41"/>
  <c r="E220" i="41"/>
  <c r="C220" i="41"/>
  <c r="B220" i="41"/>
  <c r="E219" i="41"/>
  <c r="C219" i="41"/>
  <c r="B219" i="41"/>
  <c r="E218" i="41"/>
  <c r="C218" i="41"/>
  <c r="B218" i="41"/>
  <c r="E217" i="41"/>
  <c r="C217" i="41"/>
  <c r="B217" i="41"/>
  <c r="E216" i="41"/>
  <c r="C216" i="41"/>
  <c r="B216" i="41"/>
  <c r="E215" i="41"/>
  <c r="C215" i="41"/>
  <c r="B215" i="41"/>
  <c r="E214" i="41"/>
  <c r="C214" i="41"/>
  <c r="B214" i="41"/>
  <c r="E213" i="41"/>
  <c r="C213" i="41"/>
  <c r="B213" i="41"/>
  <c r="E212" i="41"/>
  <c r="C212" i="41"/>
  <c r="B212" i="41"/>
  <c r="E211" i="41"/>
  <c r="C211" i="41"/>
  <c r="B211" i="41"/>
  <c r="E210" i="41"/>
  <c r="C210" i="41"/>
  <c r="B210" i="41"/>
  <c r="E209" i="41"/>
  <c r="C209" i="41"/>
  <c r="B209" i="41"/>
  <c r="E208" i="41"/>
  <c r="C208" i="41"/>
  <c r="B208" i="41"/>
  <c r="E207" i="41"/>
  <c r="C207" i="41"/>
  <c r="B207" i="41"/>
  <c r="E206" i="41"/>
  <c r="C206" i="41"/>
  <c r="B206" i="41"/>
  <c r="E205" i="41"/>
  <c r="C205" i="41"/>
  <c r="B205" i="41"/>
  <c r="E204" i="41"/>
  <c r="C204" i="41"/>
  <c r="B204" i="41"/>
  <c r="E203" i="41"/>
  <c r="C203" i="41"/>
  <c r="B203" i="41"/>
  <c r="E202" i="41"/>
  <c r="C202" i="41"/>
  <c r="B202" i="41"/>
  <c r="E201" i="41"/>
  <c r="C201" i="41"/>
  <c r="B201" i="41"/>
  <c r="E200" i="41"/>
  <c r="C200" i="41"/>
  <c r="B200" i="41"/>
  <c r="E199" i="41"/>
  <c r="C199" i="41"/>
  <c r="B199" i="41"/>
  <c r="E198" i="41"/>
  <c r="C198" i="41"/>
  <c r="B198" i="41"/>
  <c r="E197" i="41"/>
  <c r="C197" i="41"/>
  <c r="B197" i="41"/>
  <c r="E196" i="41"/>
  <c r="C196" i="41"/>
  <c r="B196" i="41"/>
  <c r="E195" i="41"/>
  <c r="C195" i="41"/>
  <c r="B195" i="41"/>
  <c r="E194" i="41"/>
  <c r="C194" i="41"/>
  <c r="B194" i="41"/>
  <c r="E193" i="41"/>
  <c r="C193" i="41"/>
  <c r="B193" i="41"/>
  <c r="E192" i="41"/>
  <c r="C192" i="41"/>
  <c r="B192" i="41"/>
  <c r="E191" i="41"/>
  <c r="C191" i="41"/>
  <c r="B191" i="41"/>
  <c r="E190" i="41"/>
  <c r="C190" i="41"/>
  <c r="B190" i="41"/>
  <c r="E189" i="41"/>
  <c r="C189" i="41"/>
  <c r="B189" i="41"/>
  <c r="E188" i="41"/>
  <c r="C188" i="41"/>
  <c r="B188" i="41"/>
  <c r="E187" i="41"/>
  <c r="C187" i="41"/>
  <c r="B187" i="41"/>
  <c r="E186" i="41"/>
  <c r="C186" i="41"/>
  <c r="B186" i="41"/>
  <c r="E185" i="41"/>
  <c r="C185" i="41"/>
  <c r="B185" i="41"/>
  <c r="E184" i="41"/>
  <c r="C184" i="41"/>
  <c r="B184" i="41"/>
  <c r="E183" i="41"/>
  <c r="C183" i="41"/>
  <c r="B183" i="41"/>
  <c r="E182" i="41"/>
  <c r="C182" i="41"/>
  <c r="B182" i="41"/>
  <c r="E181" i="41"/>
  <c r="C181" i="41"/>
  <c r="B181" i="41"/>
  <c r="E180" i="41"/>
  <c r="C180" i="41"/>
  <c r="B180" i="41"/>
  <c r="E179" i="41"/>
  <c r="C179" i="41"/>
  <c r="D179" i="41" s="1"/>
  <c r="B179" i="41"/>
  <c r="E178" i="41"/>
  <c r="C178" i="41"/>
  <c r="B178" i="41"/>
  <c r="E177" i="41"/>
  <c r="C177" i="41"/>
  <c r="B177" i="41"/>
  <c r="E176" i="41"/>
  <c r="C176" i="41"/>
  <c r="B176" i="41"/>
  <c r="E175" i="41"/>
  <c r="C175" i="41"/>
  <c r="B175" i="41"/>
  <c r="E174" i="41"/>
  <c r="C174" i="41"/>
  <c r="B174" i="41"/>
  <c r="E173" i="41"/>
  <c r="C173" i="41"/>
  <c r="B173" i="41"/>
  <c r="E172" i="41"/>
  <c r="C172" i="41"/>
  <c r="B172" i="41"/>
  <c r="E171" i="41"/>
  <c r="C171" i="41"/>
  <c r="B171" i="41"/>
  <c r="E170" i="41"/>
  <c r="C170" i="41"/>
  <c r="B170" i="41"/>
  <c r="E169" i="41"/>
  <c r="C169" i="41"/>
  <c r="B169" i="41"/>
  <c r="E168" i="41"/>
  <c r="C168" i="41"/>
  <c r="B168" i="41"/>
  <c r="E167" i="41"/>
  <c r="C167" i="41"/>
  <c r="B167" i="41"/>
  <c r="E166" i="41"/>
  <c r="C166" i="41"/>
  <c r="B166" i="41"/>
  <c r="E165" i="41"/>
  <c r="C165" i="41"/>
  <c r="B165" i="41"/>
  <c r="E164" i="41"/>
  <c r="C164" i="41"/>
  <c r="B164" i="41"/>
  <c r="E163" i="41"/>
  <c r="C163" i="41"/>
  <c r="B163" i="41"/>
  <c r="E162" i="41"/>
  <c r="C162" i="41"/>
  <c r="B162" i="41"/>
  <c r="E161" i="41"/>
  <c r="C161" i="41"/>
  <c r="B161" i="41"/>
  <c r="E160" i="41"/>
  <c r="C160" i="41"/>
  <c r="B160" i="41"/>
  <c r="E159" i="41"/>
  <c r="C159" i="41"/>
  <c r="B159" i="41"/>
  <c r="E158" i="41"/>
  <c r="C158" i="41"/>
  <c r="B158" i="41"/>
  <c r="E157" i="41"/>
  <c r="C157" i="41"/>
  <c r="B157" i="41"/>
  <c r="E156" i="41"/>
  <c r="C156" i="41"/>
  <c r="B156" i="41"/>
  <c r="E155" i="41"/>
  <c r="C155" i="41"/>
  <c r="B155" i="41"/>
  <c r="E154" i="41"/>
  <c r="C154" i="41"/>
  <c r="B154" i="41"/>
  <c r="E153" i="41"/>
  <c r="C153" i="41"/>
  <c r="B153" i="41"/>
  <c r="E152" i="41"/>
  <c r="C152" i="41"/>
  <c r="B152" i="41"/>
  <c r="E151" i="41"/>
  <c r="C151" i="41"/>
  <c r="B151" i="41"/>
  <c r="E150" i="41"/>
  <c r="C150" i="41"/>
  <c r="B150" i="41"/>
  <c r="E149" i="41"/>
  <c r="C149" i="41"/>
  <c r="B149" i="41"/>
  <c r="E148" i="41"/>
  <c r="C148" i="41"/>
  <c r="B148" i="41"/>
  <c r="E147" i="41"/>
  <c r="C147" i="41"/>
  <c r="B147" i="41"/>
  <c r="E146" i="41"/>
  <c r="C146" i="41"/>
  <c r="B146" i="41"/>
  <c r="E145" i="41"/>
  <c r="C145" i="41"/>
  <c r="B145" i="41"/>
  <c r="E144" i="41"/>
  <c r="C144" i="41"/>
  <c r="B144" i="41"/>
  <c r="E143" i="41"/>
  <c r="C143" i="41"/>
  <c r="B143" i="41"/>
  <c r="E142" i="41"/>
  <c r="C142" i="41"/>
  <c r="B142" i="41"/>
  <c r="E141" i="41"/>
  <c r="C141" i="41"/>
  <c r="B141" i="41"/>
  <c r="E140" i="41"/>
  <c r="C140" i="41"/>
  <c r="B140" i="41"/>
  <c r="E139" i="41"/>
  <c r="C139" i="41"/>
  <c r="B139" i="41"/>
  <c r="E138" i="41"/>
  <c r="C138" i="41"/>
  <c r="B138" i="41"/>
  <c r="E137" i="41"/>
  <c r="C137" i="41"/>
  <c r="B137" i="41"/>
  <c r="E136" i="41"/>
  <c r="C136" i="41"/>
  <c r="B136" i="41"/>
  <c r="E135" i="41"/>
  <c r="C135" i="41"/>
  <c r="B135" i="41"/>
  <c r="E134" i="41"/>
  <c r="C134" i="41"/>
  <c r="B134" i="41"/>
  <c r="E133" i="41"/>
  <c r="C133" i="41"/>
  <c r="B133" i="41"/>
  <c r="E132" i="41"/>
  <c r="C132" i="41"/>
  <c r="B132" i="41"/>
  <c r="E131" i="41"/>
  <c r="C131" i="41"/>
  <c r="B131" i="41"/>
  <c r="E130" i="41"/>
  <c r="C130" i="41"/>
  <c r="B130" i="41"/>
  <c r="E129" i="41"/>
  <c r="D129" i="41"/>
  <c r="C129" i="41"/>
  <c r="B129" i="41"/>
  <c r="E128" i="41"/>
  <c r="C128" i="41"/>
  <c r="B128" i="41"/>
  <c r="E127" i="41"/>
  <c r="C127" i="41"/>
  <c r="B127" i="41"/>
  <c r="E126" i="41"/>
  <c r="C126" i="41"/>
  <c r="B126" i="41"/>
  <c r="E125" i="41"/>
  <c r="C125" i="41"/>
  <c r="B125" i="41"/>
  <c r="E124" i="41"/>
  <c r="C124" i="41"/>
  <c r="B124" i="41"/>
  <c r="E123" i="41"/>
  <c r="C123" i="41"/>
  <c r="B123" i="41"/>
  <c r="E122" i="41"/>
  <c r="C122" i="41"/>
  <c r="B122" i="41"/>
  <c r="E121" i="41"/>
  <c r="C121" i="41"/>
  <c r="B121" i="41"/>
  <c r="E120" i="41"/>
  <c r="C120" i="41"/>
  <c r="B120" i="41"/>
  <c r="E119" i="41"/>
  <c r="C119" i="41"/>
  <c r="B119" i="41"/>
  <c r="E118" i="41"/>
  <c r="C118" i="41"/>
  <c r="B118" i="41"/>
  <c r="E117" i="41"/>
  <c r="C117" i="41"/>
  <c r="B117" i="41"/>
  <c r="E116" i="41"/>
  <c r="C116" i="41"/>
  <c r="B116" i="41"/>
  <c r="E115" i="41"/>
  <c r="C115" i="41"/>
  <c r="B115" i="41"/>
  <c r="E114" i="41"/>
  <c r="C114" i="41"/>
  <c r="B114" i="41"/>
  <c r="E113" i="41"/>
  <c r="C113" i="41"/>
  <c r="B113" i="41"/>
  <c r="E112" i="41"/>
  <c r="C112" i="41"/>
  <c r="B112" i="41"/>
  <c r="E111" i="41"/>
  <c r="C111" i="41"/>
  <c r="B111" i="41"/>
  <c r="E110" i="41"/>
  <c r="C110" i="41"/>
  <c r="B110" i="41"/>
  <c r="E109" i="41"/>
  <c r="C109" i="41"/>
  <c r="B109" i="41"/>
  <c r="C108" i="41"/>
  <c r="B108" i="41"/>
  <c r="C107" i="41"/>
  <c r="B107" i="41"/>
  <c r="C106" i="41"/>
  <c r="B106" i="41"/>
  <c r="C105" i="41"/>
  <c r="B105" i="41"/>
  <c r="C104" i="41"/>
  <c r="B104" i="41"/>
  <c r="C103" i="41"/>
  <c r="B103" i="41"/>
  <c r="C102" i="41"/>
  <c r="B102" i="41"/>
  <c r="C101" i="41"/>
  <c r="B101" i="41"/>
  <c r="C100" i="41"/>
  <c r="B100" i="41"/>
  <c r="C99" i="41"/>
  <c r="B99" i="41"/>
  <c r="C98" i="41"/>
  <c r="B98" i="41"/>
  <c r="C97" i="41"/>
  <c r="B97" i="41"/>
  <c r="C96" i="41"/>
  <c r="B96" i="41"/>
  <c r="C95" i="41"/>
  <c r="B95" i="41"/>
  <c r="C94" i="41"/>
  <c r="B94" i="41"/>
  <c r="C93" i="41"/>
  <c r="B93" i="41"/>
  <c r="C92" i="41"/>
  <c r="B92" i="41"/>
  <c r="C91" i="41"/>
  <c r="B91" i="41"/>
  <c r="C90" i="41"/>
  <c r="B90" i="41"/>
  <c r="C89" i="41"/>
  <c r="B89" i="41"/>
  <c r="C88" i="41"/>
  <c r="B88" i="41"/>
  <c r="C87" i="41"/>
  <c r="B87" i="41"/>
  <c r="C86" i="41"/>
  <c r="B86" i="41"/>
  <c r="C85" i="41"/>
  <c r="B85" i="41"/>
  <c r="C84" i="41"/>
  <c r="B84" i="41"/>
  <c r="C83" i="41"/>
  <c r="B83" i="41"/>
  <c r="C82" i="41"/>
  <c r="B82" i="41"/>
  <c r="C81" i="41"/>
  <c r="B81" i="41"/>
  <c r="C80" i="41"/>
  <c r="B80" i="41"/>
  <c r="C79" i="41"/>
  <c r="D79" i="41" s="1"/>
  <c r="B79" i="41"/>
  <c r="C78" i="41"/>
  <c r="B78" i="41"/>
  <c r="C77" i="41"/>
  <c r="B77" i="41"/>
  <c r="C76" i="41"/>
  <c r="B76" i="41"/>
  <c r="C75" i="41"/>
  <c r="B75" i="41"/>
  <c r="C74" i="41"/>
  <c r="B74" i="41"/>
  <c r="C73" i="41"/>
  <c r="B73" i="41"/>
  <c r="C72" i="41"/>
  <c r="B72" i="41"/>
  <c r="C71" i="41"/>
  <c r="B71" i="41"/>
  <c r="C70" i="41"/>
  <c r="B70" i="41"/>
  <c r="C69" i="41"/>
  <c r="B69" i="41"/>
  <c r="C68" i="41"/>
  <c r="B68" i="41"/>
  <c r="C67" i="41"/>
  <c r="B67" i="41"/>
  <c r="C66" i="41"/>
  <c r="B66" i="41"/>
  <c r="C65" i="41"/>
  <c r="B65" i="41"/>
  <c r="C64" i="41"/>
  <c r="B64" i="41"/>
  <c r="C63" i="41"/>
  <c r="B63" i="41"/>
  <c r="C62" i="41"/>
  <c r="B62" i="41"/>
  <c r="C61" i="41"/>
  <c r="B61" i="41"/>
  <c r="C60" i="41"/>
  <c r="B60" i="41"/>
  <c r="C59" i="41"/>
  <c r="B59" i="41"/>
  <c r="C58" i="41"/>
  <c r="B58" i="41"/>
  <c r="C57" i="41"/>
  <c r="B57" i="41"/>
  <c r="C56" i="41"/>
  <c r="B56" i="41"/>
  <c r="C55" i="41"/>
  <c r="B55" i="41"/>
  <c r="C54" i="41"/>
  <c r="B54" i="41"/>
  <c r="C53" i="41"/>
  <c r="B53" i="41"/>
  <c r="C52" i="41"/>
  <c r="B52" i="41"/>
  <c r="C51" i="41"/>
  <c r="B51" i="41"/>
  <c r="C50" i="41"/>
  <c r="B50" i="41"/>
  <c r="C49" i="41"/>
  <c r="B49" i="41"/>
  <c r="C48" i="41"/>
  <c r="B48" i="41"/>
  <c r="C47" i="41"/>
  <c r="B47" i="41"/>
  <c r="C46" i="41"/>
  <c r="B46" i="41"/>
  <c r="C45" i="41"/>
  <c r="B45" i="41"/>
  <c r="C44" i="41"/>
  <c r="B44" i="41"/>
  <c r="C43" i="41"/>
  <c r="B43" i="41"/>
  <c r="C42" i="41"/>
  <c r="B42" i="41"/>
  <c r="C41" i="41"/>
  <c r="B41" i="41"/>
  <c r="C40" i="41"/>
  <c r="B40" i="41"/>
  <c r="C39" i="41"/>
  <c r="B39" i="41"/>
  <c r="C38" i="41"/>
  <c r="B38" i="41"/>
  <c r="C37" i="41"/>
  <c r="B37" i="41"/>
  <c r="C36" i="41"/>
  <c r="B36" i="41"/>
  <c r="C35" i="41"/>
  <c r="B35" i="41"/>
  <c r="C34" i="41"/>
  <c r="B34" i="41"/>
  <c r="C33" i="41"/>
  <c r="B33" i="41"/>
  <c r="C32" i="41"/>
  <c r="B32" i="41"/>
  <c r="C31" i="41"/>
  <c r="B31" i="41"/>
  <c r="C30" i="41"/>
  <c r="B30" i="41"/>
  <c r="C29" i="41"/>
  <c r="B29" i="41"/>
  <c r="C28" i="41"/>
  <c r="B28" i="41"/>
  <c r="C27" i="41"/>
  <c r="B27" i="41"/>
  <c r="C26" i="41"/>
  <c r="B26" i="41"/>
  <c r="C25" i="41"/>
  <c r="B25" i="41"/>
  <c r="C24" i="41"/>
  <c r="B24" i="41"/>
  <c r="C23" i="41"/>
  <c r="B23" i="41"/>
  <c r="C22" i="41"/>
  <c r="B22" i="41"/>
  <c r="C21" i="41"/>
  <c r="B21" i="41"/>
  <c r="C20" i="41"/>
  <c r="B20" i="41"/>
  <c r="C19" i="41"/>
  <c r="B19" i="41"/>
  <c r="C18" i="41"/>
  <c r="B18" i="41"/>
  <c r="C17" i="41"/>
  <c r="B17" i="41"/>
  <c r="C16" i="41"/>
  <c r="B16" i="41"/>
  <c r="C15" i="41"/>
  <c r="B15" i="41"/>
  <c r="C14" i="41"/>
  <c r="B14" i="41"/>
  <c r="C13" i="41"/>
  <c r="B13" i="41"/>
  <c r="C12" i="41"/>
  <c r="B12" i="41"/>
  <c r="C11" i="41"/>
  <c r="B11" i="41"/>
  <c r="C10" i="41"/>
  <c r="B10" i="41"/>
  <c r="C9" i="41"/>
  <c r="B9" i="41"/>
  <c r="C8" i="41"/>
  <c r="B8" i="41"/>
  <c r="C7" i="41"/>
  <c r="B7" i="41"/>
  <c r="C6" i="41"/>
  <c r="B6" i="41"/>
  <c r="C5" i="41"/>
  <c r="B5" i="41"/>
  <c r="C4" i="41"/>
  <c r="B4" i="41"/>
  <c r="C3" i="41"/>
  <c r="B3" i="41"/>
  <c r="C2" i="41"/>
  <c r="B2" i="41"/>
  <c r="G265" i="38"/>
  <c r="H265" i="38"/>
  <c r="G266" i="38"/>
  <c r="H266" i="38"/>
  <c r="G267" i="38"/>
  <c r="H267" i="38"/>
  <c r="G268" i="38"/>
  <c r="H268" i="38"/>
  <c r="G269" i="38"/>
  <c r="H269" i="38"/>
  <c r="G270" i="38"/>
  <c r="H270" i="38"/>
  <c r="G271" i="38"/>
  <c r="H271" i="38"/>
  <c r="G272" i="38"/>
  <c r="H272" i="38"/>
  <c r="G273" i="38"/>
  <c r="H273" i="38"/>
  <c r="G274" i="38"/>
  <c r="H274" i="38"/>
  <c r="G275" i="38"/>
  <c r="H275" i="38"/>
  <c r="G276" i="38"/>
  <c r="H276" i="38"/>
  <c r="G277" i="38"/>
  <c r="H277" i="38"/>
  <c r="G278" i="38"/>
  <c r="H278" i="38"/>
  <c r="G279" i="38"/>
  <c r="H279" i="38"/>
  <c r="G280" i="38"/>
  <c r="H280" i="38"/>
  <c r="G281" i="38"/>
  <c r="H281" i="38"/>
  <c r="G282" i="38"/>
  <c r="H282" i="38"/>
  <c r="G284" i="38"/>
  <c r="G285" i="38"/>
  <c r="G286" i="38"/>
  <c r="G287" i="38"/>
  <c r="G288" i="38"/>
  <c r="G289" i="38"/>
  <c r="G290" i="38"/>
  <c r="G291" i="38"/>
  <c r="G292" i="38"/>
  <c r="G293" i="38"/>
  <c r="G294" i="38"/>
  <c r="G295" i="38"/>
  <c r="G296" i="38"/>
  <c r="G297" i="38"/>
  <c r="G298" i="38"/>
  <c r="G299" i="38"/>
  <c r="G300" i="38"/>
  <c r="G301" i="38"/>
  <c r="G302" i="38"/>
  <c r="G303" i="38"/>
  <c r="G304" i="38"/>
  <c r="G305" i="38"/>
  <c r="G306" i="38"/>
  <c r="G307" i="38"/>
  <c r="G308" i="38"/>
  <c r="G309" i="38"/>
  <c r="G310" i="38"/>
  <c r="G311" i="38"/>
  <c r="G312" i="38"/>
  <c r="G313" i="38"/>
  <c r="G314" i="38"/>
  <c r="G315" i="38"/>
  <c r="G316" i="38"/>
  <c r="G317" i="38"/>
  <c r="G318" i="38"/>
  <c r="G319" i="38"/>
  <c r="G320" i="38"/>
  <c r="G321" i="38"/>
  <c r="G322" i="38"/>
  <c r="G323" i="38"/>
  <c r="G324" i="38"/>
  <c r="G325" i="38"/>
  <c r="G326" i="38"/>
  <c r="G327" i="38"/>
  <c r="G328" i="38"/>
  <c r="G329" i="38"/>
  <c r="G330" i="38"/>
  <c r="G331" i="38"/>
  <c r="G332" i="38"/>
  <c r="G333" i="38"/>
  <c r="G334" i="38"/>
  <c r="G335" i="38"/>
  <c r="G336" i="38"/>
  <c r="G337" i="38"/>
  <c r="G338" i="38"/>
  <c r="G339" i="38"/>
  <c r="G340" i="38"/>
  <c r="G341" i="38"/>
  <c r="G342" i="38"/>
  <c r="G343" i="38"/>
  <c r="G344" i="38"/>
  <c r="G345" i="38"/>
  <c r="G346" i="38"/>
  <c r="G347" i="38"/>
  <c r="G348" i="38"/>
  <c r="G349" i="38"/>
  <c r="G350" i="38"/>
  <c r="G351" i="38"/>
  <c r="G352" i="38"/>
  <c r="G353" i="38"/>
  <c r="G354" i="38"/>
  <c r="G355" i="38"/>
  <c r="G356" i="38"/>
  <c r="G357" i="38"/>
  <c r="G358" i="38"/>
  <c r="G359" i="38"/>
  <c r="G360" i="38"/>
  <c r="G361" i="38"/>
  <c r="G362" i="38"/>
  <c r="G363" i="38"/>
  <c r="G364" i="38"/>
  <c r="G365" i="38"/>
  <c r="G366" i="38"/>
  <c r="G367" i="38"/>
  <c r="G368" i="38"/>
  <c r="G369" i="38"/>
  <c r="G370" i="38"/>
  <c r="G371" i="38"/>
  <c r="G372" i="38"/>
  <c r="G373" i="38"/>
  <c r="G374" i="38"/>
  <c r="G375" i="38"/>
  <c r="G376" i="38"/>
  <c r="G377" i="38"/>
  <c r="G378" i="38"/>
  <c r="G379" i="38"/>
  <c r="G380" i="38"/>
  <c r="G381" i="38"/>
  <c r="G382" i="38"/>
  <c r="G383" i="38"/>
  <c r="G384" i="38"/>
  <c r="G385" i="38"/>
  <c r="G386" i="38"/>
  <c r="G387" i="38"/>
  <c r="G388" i="38"/>
  <c r="G389" i="38"/>
  <c r="G390" i="38"/>
  <c r="G391" i="38"/>
  <c r="G392" i="38"/>
  <c r="G393" i="38"/>
  <c r="G394" i="38"/>
  <c r="G395" i="38"/>
  <c r="G396" i="38"/>
  <c r="G397" i="38"/>
  <c r="G398" i="38"/>
  <c r="G399" i="38"/>
  <c r="G400" i="38"/>
  <c r="G401" i="38"/>
  <c r="G402" i="38"/>
  <c r="G403" i="38"/>
  <c r="G404" i="38"/>
  <c r="G405" i="38"/>
  <c r="G406" i="38"/>
  <c r="G407" i="38"/>
  <c r="G408" i="38"/>
  <c r="G409" i="38"/>
  <c r="G410" i="38"/>
  <c r="G411" i="38"/>
  <c r="G412" i="38"/>
  <c r="G413" i="38"/>
  <c r="G414" i="38"/>
  <c r="G415" i="38"/>
  <c r="G416" i="38"/>
  <c r="G417" i="38"/>
  <c r="G418" i="38"/>
  <c r="G419" i="38"/>
  <c r="G420" i="38"/>
  <c r="G421" i="38"/>
  <c r="G422" i="38"/>
  <c r="G423" i="38"/>
  <c r="G424" i="38"/>
  <c r="G425" i="38"/>
  <c r="G426" i="38"/>
  <c r="G427" i="38"/>
  <c r="G428" i="38"/>
  <c r="G429" i="38"/>
  <c r="G283" i="38"/>
  <c r="F5" i="42" l="1"/>
  <c r="F8" i="42" s="1"/>
  <c r="F7" i="42"/>
  <c r="C2" i="38"/>
  <c r="C3" i="38"/>
  <c r="C4"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118" i="38"/>
  <c r="C119" i="38"/>
  <c r="C120" i="38"/>
  <c r="C121" i="38"/>
  <c r="C122" i="38"/>
  <c r="C123" i="38"/>
  <c r="C124" i="38"/>
  <c r="C125" i="38"/>
  <c r="C126" i="38"/>
  <c r="C127" i="38"/>
  <c r="C128" i="38"/>
  <c r="C129" i="38"/>
  <c r="C130" i="38"/>
  <c r="C131" i="38"/>
  <c r="C132" i="38"/>
  <c r="C133" i="38"/>
  <c r="C134" i="38"/>
  <c r="C135" i="38"/>
  <c r="C136" i="38"/>
  <c r="C137" i="38"/>
  <c r="C138" i="38"/>
  <c r="C139" i="38"/>
  <c r="C140" i="38"/>
  <c r="C141" i="38"/>
  <c r="C142" i="38"/>
  <c r="C143" i="38"/>
  <c r="C144" i="38"/>
  <c r="C145" i="38"/>
  <c r="C146" i="38"/>
  <c r="C147" i="38"/>
  <c r="C148" i="38"/>
  <c r="C149" i="38"/>
  <c r="C150" i="38"/>
  <c r="C151" i="38"/>
  <c r="C152" i="38"/>
  <c r="C153" i="38"/>
  <c r="C154" i="38"/>
  <c r="C155" i="38"/>
  <c r="C156" i="38"/>
  <c r="C157" i="38"/>
  <c r="C158" i="38"/>
  <c r="C159" i="38"/>
  <c r="C160" i="38"/>
  <c r="C161" i="38"/>
  <c r="C162" i="38"/>
  <c r="C163" i="38"/>
  <c r="C164" i="38"/>
  <c r="C165" i="38"/>
  <c r="C166" i="38"/>
  <c r="C167" i="38"/>
  <c r="C168" i="38"/>
  <c r="C169" i="38"/>
  <c r="C170" i="38"/>
  <c r="C171" i="38"/>
  <c r="C172" i="38"/>
  <c r="C173" i="38"/>
  <c r="C174" i="38"/>
  <c r="C175" i="38"/>
  <c r="C176" i="38"/>
  <c r="C177" i="38"/>
  <c r="C178" i="38"/>
  <c r="C179" i="38"/>
  <c r="C180" i="38"/>
  <c r="C181" i="38"/>
  <c r="C182" i="38"/>
  <c r="C183" i="38"/>
  <c r="C184" i="38"/>
  <c r="C185" i="38"/>
  <c r="C186" i="38"/>
  <c r="C187" i="38"/>
  <c r="C188" i="38"/>
  <c r="C189" i="38"/>
  <c r="C190" i="38"/>
  <c r="C191" i="38"/>
  <c r="C192" i="38"/>
  <c r="C193" i="38"/>
  <c r="C194" i="38"/>
  <c r="C195" i="38"/>
  <c r="C196" i="38"/>
  <c r="C197" i="38"/>
  <c r="C198" i="38"/>
  <c r="C199" i="38"/>
  <c r="C200" i="38"/>
  <c r="C201" i="38"/>
  <c r="C202" i="38"/>
  <c r="C203" i="38"/>
  <c r="C204" i="38"/>
  <c r="C205" i="38"/>
  <c r="C206" i="38"/>
  <c r="C207" i="38"/>
  <c r="C208" i="38"/>
  <c r="C209" i="38"/>
  <c r="C210" i="38"/>
  <c r="C211" i="38"/>
  <c r="C212" i="38"/>
  <c r="C213" i="38"/>
  <c r="C214" i="38"/>
  <c r="C215" i="38"/>
  <c r="C216" i="38"/>
  <c r="C217" i="38"/>
  <c r="C218" i="38"/>
  <c r="C219" i="38"/>
  <c r="C220" i="38"/>
  <c r="C221" i="38"/>
  <c r="C222" i="38"/>
  <c r="C223" i="38"/>
  <c r="C224" i="38"/>
  <c r="C225" i="38"/>
  <c r="C226" i="38"/>
  <c r="C227" i="38"/>
  <c r="C228" i="38"/>
  <c r="C229" i="38"/>
  <c r="C230" i="38"/>
  <c r="C231" i="38"/>
  <c r="C232" i="38"/>
  <c r="C233" i="38"/>
  <c r="C234" i="38"/>
  <c r="C235" i="38"/>
  <c r="C236" i="38"/>
  <c r="C237" i="38"/>
  <c r="C238" i="38"/>
  <c r="C239" i="38"/>
  <c r="C240" i="38"/>
  <c r="C241" i="38"/>
  <c r="C242" i="38"/>
  <c r="C243" i="38"/>
  <c r="C244" i="38"/>
  <c r="C245" i="38"/>
  <c r="C246" i="38"/>
  <c r="C247" i="38"/>
  <c r="C248" i="38"/>
  <c r="C249" i="38"/>
  <c r="C250" i="38"/>
  <c r="C251" i="38"/>
  <c r="C252" i="38"/>
  <c r="C253" i="38"/>
  <c r="C254" i="38"/>
  <c r="C255" i="38"/>
  <c r="C256" i="38"/>
  <c r="C257" i="38"/>
  <c r="C258" i="38"/>
  <c r="C259" i="38"/>
  <c r="C260" i="38"/>
  <c r="C261" i="38"/>
  <c r="C262" i="38"/>
  <c r="C263" i="38"/>
  <c r="C264" i="38"/>
  <c r="C265" i="38"/>
  <c r="C266" i="38"/>
  <c r="C267" i="38"/>
  <c r="C268" i="38"/>
  <c r="C269" i="38"/>
  <c r="C270" i="38"/>
  <c r="C271" i="38"/>
  <c r="C272" i="38"/>
  <c r="C273" i="38"/>
  <c r="C274" i="38"/>
  <c r="C275" i="38"/>
  <c r="C276" i="38"/>
  <c r="C277" i="38"/>
  <c r="C278" i="38"/>
  <c r="C279" i="38"/>
  <c r="C280" i="38"/>
  <c r="C281" i="38"/>
  <c r="C282" i="38"/>
  <c r="C283" i="38"/>
  <c r="C284" i="38"/>
  <c r="H284" i="38" s="1"/>
  <c r="C285" i="38"/>
  <c r="C286" i="38"/>
  <c r="H286" i="38" s="1"/>
  <c r="C287" i="38"/>
  <c r="C288" i="38"/>
  <c r="C289" i="38"/>
  <c r="C290" i="38"/>
  <c r="C291" i="38"/>
  <c r="C292" i="38"/>
  <c r="H292" i="38" s="1"/>
  <c r="C293" i="38"/>
  <c r="C294" i="38"/>
  <c r="H294" i="38" s="1"/>
  <c r="C295" i="38"/>
  <c r="C296" i="38"/>
  <c r="C297" i="38"/>
  <c r="C298" i="38"/>
  <c r="C299" i="38"/>
  <c r="C300" i="38"/>
  <c r="H300" i="38" s="1"/>
  <c r="C301" i="38"/>
  <c r="C302" i="38"/>
  <c r="H302" i="38" s="1"/>
  <c r="C303" i="38"/>
  <c r="C304" i="38"/>
  <c r="C305" i="38"/>
  <c r="C306" i="38"/>
  <c r="C307" i="38"/>
  <c r="C308" i="38"/>
  <c r="H308" i="38" s="1"/>
  <c r="C309" i="38"/>
  <c r="C310" i="38"/>
  <c r="H310" i="38" s="1"/>
  <c r="C311" i="38"/>
  <c r="C312" i="38"/>
  <c r="C313" i="38"/>
  <c r="C314" i="38"/>
  <c r="C315" i="38"/>
  <c r="C316" i="38"/>
  <c r="H316" i="38" s="1"/>
  <c r="C317" i="38"/>
  <c r="C318" i="38"/>
  <c r="H318" i="38" s="1"/>
  <c r="C319" i="38"/>
  <c r="C320" i="38"/>
  <c r="C321" i="38"/>
  <c r="C322" i="38"/>
  <c r="C323" i="38"/>
  <c r="C324" i="38"/>
  <c r="H324" i="38" s="1"/>
  <c r="C325" i="38"/>
  <c r="C326" i="38"/>
  <c r="H326" i="38" s="1"/>
  <c r="C327" i="38"/>
  <c r="C328" i="38"/>
  <c r="C329" i="38"/>
  <c r="C330" i="38"/>
  <c r="C331" i="38"/>
  <c r="C332" i="38"/>
  <c r="H332" i="38" s="1"/>
  <c r="C333" i="38"/>
  <c r="C334" i="38"/>
  <c r="H334" i="38" s="1"/>
  <c r="C335" i="38"/>
  <c r="C336" i="38"/>
  <c r="C337" i="38"/>
  <c r="C338" i="38"/>
  <c r="C339" i="38"/>
  <c r="C340" i="38"/>
  <c r="H340" i="38" s="1"/>
  <c r="C341" i="38"/>
  <c r="C342" i="38"/>
  <c r="H342" i="38" s="1"/>
  <c r="C343" i="38"/>
  <c r="C344" i="38"/>
  <c r="C345" i="38"/>
  <c r="C346" i="38"/>
  <c r="H346" i="38" s="1"/>
  <c r="C347" i="38"/>
  <c r="C348" i="38"/>
  <c r="H348" i="38" s="1"/>
  <c r="C349" i="38"/>
  <c r="C350" i="38"/>
  <c r="H350" i="38" s="1"/>
  <c r="C351" i="38"/>
  <c r="C352" i="38"/>
  <c r="C353" i="38"/>
  <c r="C354" i="38"/>
  <c r="C355" i="38"/>
  <c r="C356" i="38"/>
  <c r="H356" i="38" s="1"/>
  <c r="C357" i="38"/>
  <c r="C358" i="38"/>
  <c r="H358" i="38" s="1"/>
  <c r="C359" i="38"/>
  <c r="C360" i="38"/>
  <c r="C361" i="38"/>
  <c r="C362" i="38"/>
  <c r="H362" i="38" s="1"/>
  <c r="C363" i="38"/>
  <c r="C364" i="38"/>
  <c r="H364" i="38" s="1"/>
  <c r="C365" i="38"/>
  <c r="C366" i="38"/>
  <c r="H366" i="38" s="1"/>
  <c r="C367" i="38"/>
  <c r="C368" i="38"/>
  <c r="C369" i="38"/>
  <c r="C370" i="38"/>
  <c r="C371" i="38"/>
  <c r="C372" i="38"/>
  <c r="H372" i="38" s="1"/>
  <c r="C373" i="38"/>
  <c r="C374" i="38"/>
  <c r="H374" i="38" s="1"/>
  <c r="C375" i="38"/>
  <c r="C376" i="38"/>
  <c r="C377" i="38"/>
  <c r="C378" i="38"/>
  <c r="H378" i="38" s="1"/>
  <c r="C379" i="38"/>
  <c r="C380" i="38"/>
  <c r="H380" i="38" s="1"/>
  <c r="C381" i="38"/>
  <c r="C382" i="38"/>
  <c r="H382" i="38" s="1"/>
  <c r="C383" i="38"/>
  <c r="C384" i="38"/>
  <c r="C385" i="38"/>
  <c r="C386" i="38"/>
  <c r="C387" i="38"/>
  <c r="C388" i="38"/>
  <c r="H388" i="38" s="1"/>
  <c r="C389" i="38"/>
  <c r="C390" i="38"/>
  <c r="H390" i="38" s="1"/>
  <c r="C391" i="38"/>
  <c r="C392" i="38"/>
  <c r="C393" i="38"/>
  <c r="C394" i="38"/>
  <c r="H394" i="38" s="1"/>
  <c r="C395" i="38"/>
  <c r="C396" i="38"/>
  <c r="H396" i="38" s="1"/>
  <c r="C397" i="38"/>
  <c r="C398" i="38"/>
  <c r="H398" i="38" s="1"/>
  <c r="C399" i="38"/>
  <c r="C400" i="38"/>
  <c r="C401" i="38"/>
  <c r="C402" i="38"/>
  <c r="H402" i="38" s="1"/>
  <c r="C403" i="38"/>
  <c r="C404" i="38"/>
  <c r="H404" i="38" s="1"/>
  <c r="C405" i="38"/>
  <c r="C406" i="38"/>
  <c r="H406" i="38" s="1"/>
  <c r="C407" i="38"/>
  <c r="C408" i="38"/>
  <c r="C409" i="38"/>
  <c r="C410" i="38"/>
  <c r="H410" i="38" s="1"/>
  <c r="C411" i="38"/>
  <c r="C412" i="38"/>
  <c r="H412" i="38" s="1"/>
  <c r="C413" i="38"/>
  <c r="C414" i="38"/>
  <c r="H414" i="38" s="1"/>
  <c r="C415" i="38"/>
  <c r="C416" i="38"/>
  <c r="C417" i="38"/>
  <c r="C418" i="38"/>
  <c r="C419" i="38"/>
  <c r="C420" i="38"/>
  <c r="H420" i="38" s="1"/>
  <c r="C421" i="38"/>
  <c r="C422" i="38"/>
  <c r="H422" i="38" s="1"/>
  <c r="C423" i="38"/>
  <c r="C424" i="38"/>
  <c r="C425" i="38"/>
  <c r="C426" i="38"/>
  <c r="H426" i="38" s="1"/>
  <c r="C427" i="38"/>
  <c r="C428" i="38"/>
  <c r="H428" i="38" s="1"/>
  <c r="C429" i="38"/>
  <c r="C430" i="38"/>
  <c r="C431" i="38"/>
  <c r="C432" i="38"/>
  <c r="C433" i="38"/>
  <c r="C434" i="38"/>
  <c r="C435" i="38"/>
  <c r="C436" i="38"/>
  <c r="C437" i="38"/>
  <c r="C438" i="38"/>
  <c r="C439" i="38"/>
  <c r="C440" i="38"/>
  <c r="C441" i="38"/>
  <c r="C442" i="38"/>
  <c r="C443" i="38"/>
  <c r="C444" i="38"/>
  <c r="C445" i="38"/>
  <c r="C446" i="38"/>
  <c r="C447" i="38"/>
  <c r="C448" i="38"/>
  <c r="C449" i="38"/>
  <c r="C450" i="38"/>
  <c r="C451" i="38"/>
  <c r="C452" i="38"/>
  <c r="C453" i="38"/>
  <c r="C454" i="38"/>
  <c r="C455" i="38"/>
  <c r="C456" i="38"/>
  <c r="C457" i="38"/>
  <c r="C458" i="38"/>
  <c r="C459" i="38"/>
  <c r="C460" i="38"/>
  <c r="C461" i="38"/>
  <c r="C462" i="38"/>
  <c r="C463" i="38"/>
  <c r="C464" i="38"/>
  <c r="C465" i="38"/>
  <c r="C466" i="38"/>
  <c r="C467" i="38"/>
  <c r="C468" i="38"/>
  <c r="C469" i="38"/>
  <c r="C470" i="38"/>
  <c r="C471" i="38"/>
  <c r="C472" i="38"/>
  <c r="C473" i="38"/>
  <c r="C474" i="38"/>
  <c r="C475" i="38"/>
  <c r="C476" i="38"/>
  <c r="C477" i="38"/>
  <c r="C478" i="38"/>
  <c r="C479" i="38"/>
  <c r="E109" i="38"/>
  <c r="E110" i="38"/>
  <c r="E111" i="38"/>
  <c r="E112" i="38"/>
  <c r="E113" i="38"/>
  <c r="E114" i="38"/>
  <c r="E115" i="38"/>
  <c r="E116" i="38"/>
  <c r="E117" i="38"/>
  <c r="E118" i="38"/>
  <c r="E119" i="38"/>
  <c r="E120" i="38"/>
  <c r="E121" i="38"/>
  <c r="E122" i="38"/>
  <c r="E123" i="38"/>
  <c r="E124" i="38"/>
  <c r="E125" i="38"/>
  <c r="E126" i="38"/>
  <c r="E127" i="38"/>
  <c r="E128" i="38"/>
  <c r="E129" i="38"/>
  <c r="E130" i="38"/>
  <c r="E131" i="38"/>
  <c r="E132" i="38"/>
  <c r="E133" i="38"/>
  <c r="E134" i="38"/>
  <c r="E135" i="38"/>
  <c r="E136" i="38"/>
  <c r="E137" i="38"/>
  <c r="E138" i="38"/>
  <c r="E139" i="38"/>
  <c r="E140" i="38"/>
  <c r="E141" i="38"/>
  <c r="E142" i="38"/>
  <c r="E143" i="38"/>
  <c r="E144" i="38"/>
  <c r="E145" i="38"/>
  <c r="E146" i="38"/>
  <c r="E147" i="38"/>
  <c r="E148" i="38"/>
  <c r="E149" i="38"/>
  <c r="E150" i="38"/>
  <c r="E151" i="38"/>
  <c r="E152" i="38"/>
  <c r="E153" i="38"/>
  <c r="E154" i="38"/>
  <c r="E155" i="38"/>
  <c r="E156" i="38"/>
  <c r="E157" i="38"/>
  <c r="E158" i="38"/>
  <c r="E159" i="38"/>
  <c r="E160" i="38"/>
  <c r="E161" i="38"/>
  <c r="E162" i="38"/>
  <c r="E163" i="38"/>
  <c r="E164" i="38"/>
  <c r="E165" i="38"/>
  <c r="E166" i="38"/>
  <c r="E167" i="38"/>
  <c r="E168" i="38"/>
  <c r="E169" i="38"/>
  <c r="E170" i="38"/>
  <c r="E171" i="38"/>
  <c r="E172" i="38"/>
  <c r="E173" i="38"/>
  <c r="E174" i="38"/>
  <c r="E175" i="38"/>
  <c r="E176" i="38"/>
  <c r="E177" i="38"/>
  <c r="E178" i="38"/>
  <c r="E179" i="38"/>
  <c r="E180" i="38"/>
  <c r="E181" i="38"/>
  <c r="E182" i="38"/>
  <c r="E183" i="38"/>
  <c r="E184" i="38"/>
  <c r="E185" i="38"/>
  <c r="E186" i="38"/>
  <c r="E187" i="38"/>
  <c r="E188" i="38"/>
  <c r="E189" i="38"/>
  <c r="E190" i="38"/>
  <c r="E191" i="38"/>
  <c r="E192" i="38"/>
  <c r="E193" i="38"/>
  <c r="E194" i="38"/>
  <c r="E195" i="38"/>
  <c r="E196" i="38"/>
  <c r="E197" i="38"/>
  <c r="E198" i="38"/>
  <c r="E199" i="38"/>
  <c r="E200" i="38"/>
  <c r="E201" i="38"/>
  <c r="E202" i="38"/>
  <c r="E203" i="38"/>
  <c r="E204" i="38"/>
  <c r="E205" i="38"/>
  <c r="E206" i="38"/>
  <c r="E207" i="38"/>
  <c r="E208" i="38"/>
  <c r="E209" i="38"/>
  <c r="E210" i="38"/>
  <c r="E211" i="38"/>
  <c r="E212" i="38"/>
  <c r="E213" i="38"/>
  <c r="E214" i="38"/>
  <c r="E215" i="38"/>
  <c r="E216" i="38"/>
  <c r="E217" i="38"/>
  <c r="E218" i="38"/>
  <c r="E219" i="38"/>
  <c r="E220" i="38"/>
  <c r="E221" i="38"/>
  <c r="E222" i="38"/>
  <c r="E223" i="38"/>
  <c r="E224" i="38"/>
  <c r="E225" i="38"/>
  <c r="E226" i="38"/>
  <c r="E227" i="38"/>
  <c r="E228" i="38"/>
  <c r="E229" i="38"/>
  <c r="E230" i="38"/>
  <c r="E231" i="38"/>
  <c r="E232" i="38"/>
  <c r="E233" i="38"/>
  <c r="E234" i="38"/>
  <c r="E235" i="38"/>
  <c r="E236" i="38"/>
  <c r="E237" i="38"/>
  <c r="E238" i="38"/>
  <c r="E239" i="38"/>
  <c r="E240" i="38"/>
  <c r="E241" i="38"/>
  <c r="E242" i="38"/>
  <c r="E243" i="38"/>
  <c r="E244" i="38"/>
  <c r="E245" i="38"/>
  <c r="E246" i="38"/>
  <c r="E247" i="38"/>
  <c r="E248" i="38"/>
  <c r="E249" i="38"/>
  <c r="E250" i="38"/>
  <c r="E251" i="38"/>
  <c r="E252" i="38"/>
  <c r="E253" i="38"/>
  <c r="E254" i="38"/>
  <c r="E255" i="38"/>
  <c r="E256" i="38"/>
  <c r="E257" i="38"/>
  <c r="E258" i="38"/>
  <c r="E259" i="38"/>
  <c r="E260" i="38"/>
  <c r="E261" i="38"/>
  <c r="E262" i="38"/>
  <c r="E263" i="38"/>
  <c r="E264" i="38"/>
  <c r="E265" i="38"/>
  <c r="E266" i="38"/>
  <c r="E267" i="38"/>
  <c r="E268" i="38"/>
  <c r="E269" i="38"/>
  <c r="E270" i="38"/>
  <c r="E271" i="38"/>
  <c r="E272" i="38"/>
  <c r="E273" i="38"/>
  <c r="E274" i="38"/>
  <c r="E275" i="38"/>
  <c r="E276" i="38"/>
  <c r="E277" i="38"/>
  <c r="E278" i="38"/>
  <c r="E279" i="38"/>
  <c r="E280" i="38"/>
  <c r="E281" i="38"/>
  <c r="E282" i="38"/>
  <c r="E283" i="38"/>
  <c r="E284" i="38"/>
  <c r="E285" i="38"/>
  <c r="E286" i="38"/>
  <c r="E287" i="38"/>
  <c r="E288" i="38"/>
  <c r="E289" i="38"/>
  <c r="E290" i="38"/>
  <c r="E291" i="38"/>
  <c r="E292" i="38"/>
  <c r="E293" i="38"/>
  <c r="E294" i="38"/>
  <c r="E295" i="38"/>
  <c r="E296" i="38"/>
  <c r="E297" i="38"/>
  <c r="E298" i="38"/>
  <c r="E299" i="38"/>
  <c r="E300" i="38"/>
  <c r="E301" i="38"/>
  <c r="E302" i="38"/>
  <c r="E303" i="38"/>
  <c r="E304" i="38"/>
  <c r="E305" i="38"/>
  <c r="E306" i="38"/>
  <c r="E307" i="38"/>
  <c r="E308" i="38"/>
  <c r="E309" i="38"/>
  <c r="E310" i="38"/>
  <c r="E311" i="38"/>
  <c r="E312" i="38"/>
  <c r="E313" i="38"/>
  <c r="E314" i="38"/>
  <c r="E315" i="38"/>
  <c r="E316" i="38"/>
  <c r="E317" i="38"/>
  <c r="E318" i="38"/>
  <c r="E319" i="38"/>
  <c r="E320" i="38"/>
  <c r="E321" i="38"/>
  <c r="E322" i="38"/>
  <c r="E323" i="38"/>
  <c r="E324" i="38"/>
  <c r="E325" i="38"/>
  <c r="E326" i="38"/>
  <c r="E327" i="38"/>
  <c r="E328" i="38"/>
  <c r="E329" i="38"/>
  <c r="E330" i="38"/>
  <c r="E331" i="38"/>
  <c r="E332" i="38"/>
  <c r="E333" i="38"/>
  <c r="E334" i="38"/>
  <c r="E335" i="38"/>
  <c r="E336" i="38"/>
  <c r="E337" i="38"/>
  <c r="E338" i="38"/>
  <c r="E339" i="38"/>
  <c r="E340" i="38"/>
  <c r="E341" i="38"/>
  <c r="E342" i="38"/>
  <c r="E343" i="38"/>
  <c r="E344" i="38"/>
  <c r="E345" i="38"/>
  <c r="E346" i="38"/>
  <c r="E347" i="38"/>
  <c r="E348" i="38"/>
  <c r="E349" i="38"/>
  <c r="E350" i="38"/>
  <c r="E351" i="38"/>
  <c r="E352" i="38"/>
  <c r="E353" i="38"/>
  <c r="E354" i="38"/>
  <c r="E355" i="38"/>
  <c r="E356" i="38"/>
  <c r="E357" i="38"/>
  <c r="E358" i="38"/>
  <c r="E359" i="38"/>
  <c r="E360" i="38"/>
  <c r="E361" i="38"/>
  <c r="E362" i="38"/>
  <c r="E363" i="38"/>
  <c r="E364" i="38"/>
  <c r="E365" i="38"/>
  <c r="E366" i="38"/>
  <c r="E367" i="38"/>
  <c r="E368" i="38"/>
  <c r="E369" i="38"/>
  <c r="E370" i="38"/>
  <c r="E371" i="38"/>
  <c r="E372" i="38"/>
  <c r="E373" i="38"/>
  <c r="E374" i="38"/>
  <c r="E375" i="38"/>
  <c r="E376" i="38"/>
  <c r="E377" i="38"/>
  <c r="E378" i="38"/>
  <c r="E379" i="38"/>
  <c r="E380" i="38"/>
  <c r="E381" i="38"/>
  <c r="E382" i="38"/>
  <c r="E383" i="38"/>
  <c r="E384" i="38"/>
  <c r="E385" i="38"/>
  <c r="E386" i="38"/>
  <c r="E387" i="38"/>
  <c r="E388" i="38"/>
  <c r="E389" i="38"/>
  <c r="E390" i="38"/>
  <c r="E391" i="38"/>
  <c r="E392" i="38"/>
  <c r="E393" i="38"/>
  <c r="E394" i="38"/>
  <c r="E395" i="38"/>
  <c r="E396" i="38"/>
  <c r="E397" i="38"/>
  <c r="E398" i="38"/>
  <c r="E399" i="38"/>
  <c r="E400" i="38"/>
  <c r="E401" i="38"/>
  <c r="E402" i="38"/>
  <c r="E403" i="38"/>
  <c r="E404" i="38"/>
  <c r="E405" i="38"/>
  <c r="E406" i="38"/>
  <c r="E407" i="38"/>
  <c r="E408" i="38"/>
  <c r="E409" i="38"/>
  <c r="E410" i="38"/>
  <c r="E411" i="38"/>
  <c r="E412" i="38"/>
  <c r="E413" i="38"/>
  <c r="E414" i="38"/>
  <c r="E415" i="38"/>
  <c r="E416" i="38"/>
  <c r="E417" i="38"/>
  <c r="E418" i="38"/>
  <c r="E419" i="38"/>
  <c r="E420" i="38"/>
  <c r="E421" i="38"/>
  <c r="E422" i="38"/>
  <c r="E423" i="38"/>
  <c r="E424" i="38"/>
  <c r="E425" i="38"/>
  <c r="E426" i="38"/>
  <c r="E427" i="38"/>
  <c r="E428" i="38"/>
  <c r="E429" i="38"/>
  <c r="E430" i="38"/>
  <c r="E431" i="38"/>
  <c r="E432" i="38"/>
  <c r="E433" i="38"/>
  <c r="E434" i="38"/>
  <c r="E435" i="38"/>
  <c r="E436" i="38"/>
  <c r="E437" i="38"/>
  <c r="E438" i="38"/>
  <c r="E439" i="38"/>
  <c r="E440" i="38"/>
  <c r="E441" i="38"/>
  <c r="E442" i="38"/>
  <c r="E443" i="38"/>
  <c r="E444" i="38"/>
  <c r="E445" i="38"/>
  <c r="E446" i="38"/>
  <c r="E447" i="38"/>
  <c r="E448" i="38"/>
  <c r="E449" i="38"/>
  <c r="E450" i="38"/>
  <c r="E451" i="38"/>
  <c r="E452" i="38"/>
  <c r="E453" i="38"/>
  <c r="E454" i="38"/>
  <c r="E455" i="38"/>
  <c r="E456" i="38"/>
  <c r="E457" i="38"/>
  <c r="E458" i="38"/>
  <c r="E459" i="38"/>
  <c r="E460" i="38"/>
  <c r="E461" i="38"/>
  <c r="E462" i="38"/>
  <c r="E463" i="38"/>
  <c r="E464" i="38"/>
  <c r="E465" i="38"/>
  <c r="E466" i="38"/>
  <c r="E467" i="38"/>
  <c r="E468" i="38"/>
  <c r="E469" i="38"/>
  <c r="E470" i="38"/>
  <c r="E471" i="38"/>
  <c r="E472" i="38"/>
  <c r="E473" i="38"/>
  <c r="E474" i="38"/>
  <c r="E475" i="38"/>
  <c r="E476" i="38"/>
  <c r="E477" i="38"/>
  <c r="E478" i="38"/>
  <c r="E479" i="38"/>
  <c r="E480" i="38"/>
  <c r="E481" i="38"/>
  <c r="E482" i="38"/>
  <c r="E483" i="38"/>
  <c r="E484" i="38"/>
  <c r="E485" i="38"/>
  <c r="E486" i="38"/>
  <c r="E487" i="38"/>
  <c r="E488" i="38"/>
  <c r="E489" i="38"/>
  <c r="E490" i="38"/>
  <c r="E491" i="38"/>
  <c r="E492" i="38"/>
  <c r="E493" i="38"/>
  <c r="E494" i="38"/>
  <c r="E495" i="38"/>
  <c r="E496" i="38"/>
  <c r="E497" i="38"/>
  <c r="E498" i="38"/>
  <c r="E499" i="38"/>
  <c r="E500" i="38"/>
  <c r="E501" i="38"/>
  <c r="E502" i="38"/>
  <c r="E503" i="38"/>
  <c r="E504" i="38"/>
  <c r="E505" i="38"/>
  <c r="E506" i="38"/>
  <c r="E507" i="38"/>
  <c r="E508" i="38"/>
  <c r="E509" i="38"/>
  <c r="E510" i="38"/>
  <c r="E511" i="38"/>
  <c r="E512" i="38"/>
  <c r="E513" i="38"/>
  <c r="E514" i="38"/>
  <c r="E515" i="38"/>
  <c r="E516" i="38"/>
  <c r="E517" i="38"/>
  <c r="E518" i="38"/>
  <c r="E519" i="38"/>
  <c r="E520" i="38"/>
  <c r="E521" i="38"/>
  <c r="E522" i="38"/>
  <c r="E523" i="38"/>
  <c r="E524" i="38"/>
  <c r="E525" i="38"/>
  <c r="E526" i="38"/>
  <c r="E527" i="38"/>
  <c r="E528" i="38"/>
  <c r="E529" i="38"/>
  <c r="E530" i="38"/>
  <c r="E531" i="38"/>
  <c r="E532" i="38"/>
  <c r="E533" i="38"/>
  <c r="E534" i="38"/>
  <c r="E535" i="38"/>
  <c r="H290" i="38"/>
  <c r="H298" i="38"/>
  <c r="H306" i="38"/>
  <c r="H314" i="38"/>
  <c r="H322" i="38"/>
  <c r="H330" i="38"/>
  <c r="H338" i="38"/>
  <c r="H354" i="38"/>
  <c r="H370" i="38"/>
  <c r="H386" i="38"/>
  <c r="H418" i="38"/>
  <c r="D79" i="38"/>
  <c r="D129" i="38"/>
  <c r="D179" i="38"/>
  <c r="H283" i="38"/>
  <c r="H285" i="38"/>
  <c r="H287" i="38"/>
  <c r="H289" i="38"/>
  <c r="H291" i="38"/>
  <c r="H293" i="38"/>
  <c r="H295" i="38"/>
  <c r="H297" i="38"/>
  <c r="H299" i="38"/>
  <c r="H301" i="38"/>
  <c r="H303" i="38"/>
  <c r="H305" i="38"/>
  <c r="H307" i="38"/>
  <c r="H309" i="38"/>
  <c r="H311" i="38"/>
  <c r="H313" i="38"/>
  <c r="H315" i="38"/>
  <c r="H317" i="38"/>
  <c r="H319" i="38"/>
  <c r="H321" i="38"/>
  <c r="H323" i="38"/>
  <c r="H325" i="38"/>
  <c r="H327" i="38"/>
  <c r="H329" i="38"/>
  <c r="H331" i="38"/>
  <c r="H333" i="38"/>
  <c r="H335" i="38"/>
  <c r="H337" i="38"/>
  <c r="H339" i="38"/>
  <c r="H341" i="38"/>
  <c r="H343" i="38"/>
  <c r="H345" i="38"/>
  <c r="H347" i="38"/>
  <c r="H349" i="38"/>
  <c r="H351" i="38"/>
  <c r="H353" i="38"/>
  <c r="H355" i="38"/>
  <c r="H357" i="38"/>
  <c r="H359" i="38"/>
  <c r="H361" i="38"/>
  <c r="H363" i="38"/>
  <c r="H365" i="38"/>
  <c r="H367" i="38"/>
  <c r="H369" i="38"/>
  <c r="H371" i="38"/>
  <c r="H373" i="38"/>
  <c r="H375" i="38"/>
  <c r="H377" i="38"/>
  <c r="H379" i="38"/>
  <c r="H381" i="38"/>
  <c r="H383" i="38"/>
  <c r="H385" i="38"/>
  <c r="H387" i="38"/>
  <c r="H389" i="38"/>
  <c r="H391" i="38"/>
  <c r="H393" i="38"/>
  <c r="H395" i="38"/>
  <c r="H397" i="38"/>
  <c r="H399" i="38"/>
  <c r="H401" i="38"/>
  <c r="H403" i="38"/>
  <c r="H405" i="38"/>
  <c r="H407" i="38"/>
  <c r="H409" i="38"/>
  <c r="H411" i="38"/>
  <c r="H413" i="38"/>
  <c r="H415" i="38"/>
  <c r="H417" i="38"/>
  <c r="H419" i="38"/>
  <c r="H421" i="38"/>
  <c r="H423" i="38"/>
  <c r="H425" i="38"/>
  <c r="H427" i="38"/>
  <c r="H429" i="38"/>
  <c r="B527" i="38"/>
  <c r="B526" i="38"/>
  <c r="B525" i="38"/>
  <c r="B524" i="38"/>
  <c r="B523" i="38"/>
  <c r="B522" i="38"/>
  <c r="B521" i="38"/>
  <c r="B520" i="38"/>
  <c r="B519" i="38"/>
  <c r="B518" i="38"/>
  <c r="B517" i="38"/>
  <c r="B516" i="38"/>
  <c r="B515" i="38"/>
  <c r="B514" i="38"/>
  <c r="B513" i="38"/>
  <c r="B512" i="38"/>
  <c r="B511" i="38"/>
  <c r="B510" i="38"/>
  <c r="B509" i="38"/>
  <c r="B508" i="38"/>
  <c r="B507" i="38"/>
  <c r="B506" i="38"/>
  <c r="B505" i="38"/>
  <c r="B504" i="38"/>
  <c r="B503" i="38"/>
  <c r="B502" i="38"/>
  <c r="B501" i="38"/>
  <c r="B500" i="38"/>
  <c r="B499" i="38"/>
  <c r="B498" i="38"/>
  <c r="B497" i="38"/>
  <c r="B496" i="38"/>
  <c r="B495" i="38"/>
  <c r="B494" i="38"/>
  <c r="B493" i="38"/>
  <c r="B492" i="38"/>
  <c r="B491" i="38"/>
  <c r="B490" i="38"/>
  <c r="B489" i="38"/>
  <c r="B488" i="38"/>
  <c r="B487" i="38"/>
  <c r="B486" i="38"/>
  <c r="B485" i="38"/>
  <c r="B484" i="38"/>
  <c r="B483" i="38"/>
  <c r="B482" i="38"/>
  <c r="B481" i="38"/>
  <c r="B480" i="38"/>
  <c r="B479" i="38"/>
  <c r="B478" i="38"/>
  <c r="B477" i="38"/>
  <c r="B476" i="38"/>
  <c r="B475" i="38"/>
  <c r="B474" i="38"/>
  <c r="B473" i="38"/>
  <c r="B472" i="38"/>
  <c r="B471" i="38"/>
  <c r="B470" i="38"/>
  <c r="B469" i="38"/>
  <c r="B468" i="38"/>
  <c r="B467" i="38"/>
  <c r="B466" i="38"/>
  <c r="B465" i="38"/>
  <c r="B464" i="38"/>
  <c r="B463" i="38"/>
  <c r="B462" i="38"/>
  <c r="B461" i="38"/>
  <c r="B460" i="38"/>
  <c r="B459" i="38"/>
  <c r="B458" i="38"/>
  <c r="B457" i="38"/>
  <c r="B456" i="38"/>
  <c r="B455" i="38"/>
  <c r="B454" i="38"/>
  <c r="B453" i="38"/>
  <c r="B452" i="38"/>
  <c r="B451" i="38"/>
  <c r="B450" i="38"/>
  <c r="B449" i="38"/>
  <c r="B448" i="38"/>
  <c r="B447" i="38"/>
  <c r="B446" i="38"/>
  <c r="B445" i="38"/>
  <c r="B444" i="38"/>
  <c r="B443" i="38"/>
  <c r="B442" i="38"/>
  <c r="B441" i="38"/>
  <c r="B440" i="38"/>
  <c r="B439" i="38"/>
  <c r="B438" i="38"/>
  <c r="B437" i="38"/>
  <c r="B436" i="38"/>
  <c r="B435" i="38"/>
  <c r="B434" i="38"/>
  <c r="B433" i="38"/>
  <c r="B432" i="38"/>
  <c r="B431" i="38"/>
  <c r="B430" i="38"/>
  <c r="B429" i="38"/>
  <c r="B428" i="38"/>
  <c r="B427" i="38"/>
  <c r="B426" i="38"/>
  <c r="B425" i="38"/>
  <c r="B424" i="38"/>
  <c r="B423" i="38"/>
  <c r="B422" i="38"/>
  <c r="B421" i="38"/>
  <c r="B420" i="38"/>
  <c r="B419" i="38"/>
  <c r="B418" i="38"/>
  <c r="B417" i="38"/>
  <c r="B416" i="38"/>
  <c r="B415" i="38"/>
  <c r="B414" i="38"/>
  <c r="B413" i="38"/>
  <c r="B412" i="38"/>
  <c r="B411" i="38"/>
  <c r="B410" i="38"/>
  <c r="B409" i="38"/>
  <c r="B408" i="38"/>
  <c r="B407" i="38"/>
  <c r="B406" i="38"/>
  <c r="B405" i="38"/>
  <c r="B404" i="38"/>
  <c r="B403" i="38"/>
  <c r="B402" i="38"/>
  <c r="B401" i="38"/>
  <c r="B400" i="38"/>
  <c r="B399" i="38"/>
  <c r="B398" i="38"/>
  <c r="B397" i="38"/>
  <c r="B396" i="38"/>
  <c r="B395" i="38"/>
  <c r="B394" i="38"/>
  <c r="B393" i="38"/>
  <c r="B392" i="38"/>
  <c r="B391" i="38"/>
  <c r="B390" i="38"/>
  <c r="B389" i="38"/>
  <c r="B388" i="38"/>
  <c r="B387" i="38"/>
  <c r="B386" i="38"/>
  <c r="B385" i="38"/>
  <c r="B384" i="38"/>
  <c r="B383" i="38"/>
  <c r="B382" i="38"/>
  <c r="B381" i="38"/>
  <c r="B380" i="38"/>
  <c r="B379" i="38"/>
  <c r="B378" i="38"/>
  <c r="B377" i="38"/>
  <c r="B376" i="38"/>
  <c r="B375" i="38"/>
  <c r="B374" i="38"/>
  <c r="B373" i="38"/>
  <c r="B372" i="38"/>
  <c r="B371" i="38"/>
  <c r="B370" i="38"/>
  <c r="B369" i="38"/>
  <c r="B368" i="38"/>
  <c r="B367" i="38"/>
  <c r="B366" i="38"/>
  <c r="B365" i="38"/>
  <c r="B364" i="38"/>
  <c r="B363" i="38"/>
  <c r="B362" i="38"/>
  <c r="B361" i="38"/>
  <c r="B360" i="38"/>
  <c r="B359" i="38"/>
  <c r="B358" i="38"/>
  <c r="B357" i="38"/>
  <c r="B356" i="38"/>
  <c r="B355" i="38"/>
  <c r="B354" i="38"/>
  <c r="B353" i="38"/>
  <c r="B352" i="38"/>
  <c r="B351" i="38"/>
  <c r="B350" i="38"/>
  <c r="B349" i="38"/>
  <c r="B348" i="38"/>
  <c r="B347" i="38"/>
  <c r="B346" i="38"/>
  <c r="B345" i="38"/>
  <c r="B344" i="38"/>
  <c r="B343" i="38"/>
  <c r="B342" i="38"/>
  <c r="B341" i="38"/>
  <c r="B340" i="38"/>
  <c r="B339" i="38"/>
  <c r="B338" i="38"/>
  <c r="B337" i="38"/>
  <c r="B336" i="38"/>
  <c r="B335" i="38"/>
  <c r="B334" i="38"/>
  <c r="B333" i="38"/>
  <c r="B332" i="38"/>
  <c r="B331" i="38"/>
  <c r="B330" i="38"/>
  <c r="B329" i="38"/>
  <c r="B328" i="38"/>
  <c r="B327" i="38"/>
  <c r="B326" i="38"/>
  <c r="B325" i="38"/>
  <c r="B324" i="38"/>
  <c r="B323" i="38"/>
  <c r="B322" i="38"/>
  <c r="B321" i="38"/>
  <c r="B320" i="38"/>
  <c r="B319" i="38"/>
  <c r="B318" i="38"/>
  <c r="B317" i="38"/>
  <c r="B316" i="38"/>
  <c r="B315" i="38"/>
  <c r="B314" i="38"/>
  <c r="B313" i="38"/>
  <c r="B312" i="38"/>
  <c r="B311" i="38"/>
  <c r="B310" i="38"/>
  <c r="B309" i="38"/>
  <c r="B308" i="38"/>
  <c r="B307" i="38"/>
  <c r="B306" i="38"/>
  <c r="B305" i="38"/>
  <c r="B304" i="38"/>
  <c r="B303" i="38"/>
  <c r="B302" i="38"/>
  <c r="B301" i="38"/>
  <c r="B300" i="38"/>
  <c r="B299" i="38"/>
  <c r="B298" i="38"/>
  <c r="B297" i="38"/>
  <c r="B296" i="38"/>
  <c r="B295" i="38"/>
  <c r="B294" i="38"/>
  <c r="B293" i="38"/>
  <c r="B292" i="38"/>
  <c r="B291" i="38"/>
  <c r="B290" i="38"/>
  <c r="B289" i="38"/>
  <c r="B288" i="38"/>
  <c r="B287" i="38"/>
  <c r="B286" i="38"/>
  <c r="B285" i="38"/>
  <c r="B284" i="38"/>
  <c r="B283" i="38"/>
  <c r="B282" i="38"/>
  <c r="B281" i="38"/>
  <c r="B280" i="38"/>
  <c r="B279" i="38"/>
  <c r="B278" i="38"/>
  <c r="B277" i="38"/>
  <c r="B276" i="38"/>
  <c r="B275" i="38"/>
  <c r="B274" i="38"/>
  <c r="B273" i="38"/>
  <c r="B272" i="38"/>
  <c r="B271" i="38"/>
  <c r="B270" i="38"/>
  <c r="B269" i="38"/>
  <c r="B268" i="38"/>
  <c r="B267" i="38"/>
  <c r="B266" i="38"/>
  <c r="B265" i="38"/>
  <c r="B264" i="38"/>
  <c r="B263" i="38"/>
  <c r="B262" i="38"/>
  <c r="B261" i="38"/>
  <c r="B260" i="38"/>
  <c r="B259" i="38"/>
  <c r="B258" i="38"/>
  <c r="B257" i="38"/>
  <c r="B256" i="38"/>
  <c r="B255" i="38"/>
  <c r="B254" i="38"/>
  <c r="B253" i="38"/>
  <c r="B252" i="38"/>
  <c r="B251" i="38"/>
  <c r="B250" i="38"/>
  <c r="B249" i="38"/>
  <c r="B248" i="38"/>
  <c r="B247" i="38"/>
  <c r="B246" i="38"/>
  <c r="B245" i="38"/>
  <c r="B244" i="38"/>
  <c r="B243" i="38"/>
  <c r="B242" i="38"/>
  <c r="B241" i="38"/>
  <c r="B240" i="38"/>
  <c r="B239" i="38"/>
  <c r="B238" i="38"/>
  <c r="B237" i="38"/>
  <c r="B236" i="38"/>
  <c r="B235" i="38"/>
  <c r="B234" i="38"/>
  <c r="B233" i="38"/>
  <c r="B232" i="38"/>
  <c r="B231" i="38"/>
  <c r="B230" i="38"/>
  <c r="B229" i="38"/>
  <c r="B228" i="38"/>
  <c r="B227" i="38"/>
  <c r="B226" i="38"/>
  <c r="B225" i="38"/>
  <c r="B224" i="38"/>
  <c r="B223" i="38"/>
  <c r="B222" i="38"/>
  <c r="B221" i="38"/>
  <c r="B220" i="38"/>
  <c r="B219" i="38"/>
  <c r="B218" i="38"/>
  <c r="B217" i="38"/>
  <c r="B216" i="38"/>
  <c r="B215" i="38"/>
  <c r="B214" i="38"/>
  <c r="B213" i="38"/>
  <c r="B212" i="38"/>
  <c r="B211" i="38"/>
  <c r="B210" i="38"/>
  <c r="B209" i="38"/>
  <c r="B208" i="38"/>
  <c r="B207" i="38"/>
  <c r="B206" i="38"/>
  <c r="B205" i="38"/>
  <c r="B204" i="38"/>
  <c r="B203" i="38"/>
  <c r="B202" i="38"/>
  <c r="B201" i="38"/>
  <c r="B200" i="38"/>
  <c r="B199" i="38"/>
  <c r="B198" i="38"/>
  <c r="B197" i="38"/>
  <c r="B196" i="38"/>
  <c r="B195" i="38"/>
  <c r="B194" i="38"/>
  <c r="B193" i="38"/>
  <c r="B192" i="38"/>
  <c r="B191" i="38"/>
  <c r="B190" i="38"/>
  <c r="B189" i="38"/>
  <c r="B188" i="38"/>
  <c r="B187" i="38"/>
  <c r="B186" i="38"/>
  <c r="B185" i="38"/>
  <c r="B184" i="38"/>
  <c r="B183" i="38"/>
  <c r="B182" i="38"/>
  <c r="B181" i="38"/>
  <c r="B180" i="38"/>
  <c r="B179" i="38"/>
  <c r="B178" i="38"/>
  <c r="B177" i="38"/>
  <c r="B176" i="38"/>
  <c r="B175" i="38"/>
  <c r="B174" i="38"/>
  <c r="B173" i="38"/>
  <c r="B172" i="38"/>
  <c r="B171" i="38"/>
  <c r="B170" i="38"/>
  <c r="B169" i="38"/>
  <c r="B168" i="38"/>
  <c r="B167" i="38"/>
  <c r="B166" i="38"/>
  <c r="B165" i="38"/>
  <c r="B164" i="38"/>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119" i="38"/>
  <c r="B118" i="38"/>
  <c r="B117" i="38"/>
  <c r="B116" i="38"/>
  <c r="B115" i="38"/>
  <c r="B114" i="38"/>
  <c r="B113" i="38"/>
  <c r="B112" i="38"/>
  <c r="B111" i="38"/>
  <c r="B110" i="38"/>
  <c r="B109" i="38"/>
  <c r="B108" i="38"/>
  <c r="B107" i="38"/>
  <c r="B106" i="38"/>
  <c r="B105" i="38"/>
  <c r="B104" i="38"/>
  <c r="B103" i="38"/>
  <c r="B102" i="38"/>
  <c r="B101" i="38"/>
  <c r="B100" i="38"/>
  <c r="B99" i="38"/>
  <c r="B98" i="38"/>
  <c r="B97" i="38"/>
  <c r="B96" i="38"/>
  <c r="B95" i="38"/>
  <c r="B94" i="38"/>
  <c r="B93" i="38"/>
  <c r="B92" i="38"/>
  <c r="B91" i="38"/>
  <c r="B90" i="38"/>
  <c r="B89" i="38"/>
  <c r="B88" i="38"/>
  <c r="B87" i="38"/>
  <c r="B86" i="38"/>
  <c r="B85" i="38"/>
  <c r="B84" i="38"/>
  <c r="B83" i="38"/>
  <c r="B82" i="38"/>
  <c r="B81" i="38"/>
  <c r="B80" i="38"/>
  <c r="B79" i="38"/>
  <c r="B78" i="38"/>
  <c r="B77" i="38"/>
  <c r="B76" i="38"/>
  <c r="B75" i="38"/>
  <c r="B74" i="38"/>
  <c r="B73" i="38"/>
  <c r="B72" i="38"/>
  <c r="B71" i="38"/>
  <c r="B70" i="38"/>
  <c r="B69" i="38"/>
  <c r="B68" i="38"/>
  <c r="B67" i="38"/>
  <c r="B66" i="38"/>
  <c r="B65" i="38"/>
  <c r="B64" i="38"/>
  <c r="B63" i="38"/>
  <c r="B62" i="38"/>
  <c r="B61" i="38"/>
  <c r="B60" i="38"/>
  <c r="B59" i="38"/>
  <c r="B58" i="38"/>
  <c r="B57" i="38"/>
  <c r="B56" i="38"/>
  <c r="B55" i="38"/>
  <c r="B54" i="38"/>
  <c r="B53" i="38"/>
  <c r="B52" i="38"/>
  <c r="B51" i="38"/>
  <c r="B50" i="38"/>
  <c r="B49" i="38"/>
  <c r="B48" i="38"/>
  <c r="B47" i="38"/>
  <c r="B46" i="38"/>
  <c r="B45" i="38"/>
  <c r="B44" i="38"/>
  <c r="B43" i="38"/>
  <c r="B42" i="38"/>
  <c r="B41" i="38"/>
  <c r="B40" i="38"/>
  <c r="B39" i="38"/>
  <c r="B38" i="38"/>
  <c r="B37" i="38"/>
  <c r="B36" i="38"/>
  <c r="B35" i="38"/>
  <c r="B34" i="38"/>
  <c r="B33" i="38"/>
  <c r="B32" i="38"/>
  <c r="B31" i="38"/>
  <c r="B30" i="38"/>
  <c r="B29" i="38"/>
  <c r="B28" i="38"/>
  <c r="B27" i="38"/>
  <c r="B26" i="38"/>
  <c r="B25" i="38"/>
  <c r="B24" i="38"/>
  <c r="B23" i="38"/>
  <c r="B22" i="38"/>
  <c r="B21" i="38"/>
  <c r="B20" i="38"/>
  <c r="B19" i="38"/>
  <c r="B18" i="38"/>
  <c r="B17" i="38"/>
  <c r="B16" i="38"/>
  <c r="B15" i="38"/>
  <c r="B14" i="38"/>
  <c r="B13" i="38"/>
  <c r="B12" i="38"/>
  <c r="B11" i="38"/>
  <c r="B10" i="38"/>
  <c r="B9" i="38"/>
  <c r="B8" i="38"/>
  <c r="B7" i="38"/>
  <c r="B6" i="38"/>
  <c r="B5" i="38"/>
  <c r="B4" i="38"/>
  <c r="B3" i="38"/>
  <c r="B2" i="38"/>
  <c r="C18" i="11"/>
  <c r="C16" i="11"/>
  <c r="B16" i="11"/>
  <c r="B18" i="11"/>
  <c r="H424" i="38"/>
  <c r="H416" i="38"/>
  <c r="H408" i="38"/>
  <c r="H400" i="38"/>
  <c r="H392" i="38"/>
  <c r="H384" i="38"/>
  <c r="H376" i="38"/>
  <c r="H368" i="38"/>
  <c r="H360" i="38"/>
  <c r="H352" i="38"/>
  <c r="H344" i="38"/>
  <c r="H336" i="38"/>
  <c r="H328" i="38"/>
  <c r="H320" i="38"/>
  <c r="H312" i="38"/>
  <c r="H304" i="38"/>
  <c r="H296" i="38"/>
  <c r="H288" i="38"/>
  <c r="F284" i="38"/>
  <c r="D229" i="38"/>
  <c r="F16" i="11" l="1"/>
  <c r="D279" i="38"/>
  <c r="L8" i="11" l="1"/>
  <c r="L3" i="11" l="1"/>
  <c r="L2" i="11"/>
  <c r="L4" i="11" l="1"/>
  <c r="C22" i="34"/>
  <c r="B22" i="34"/>
  <c r="C21" i="34"/>
  <c r="B21" i="34"/>
  <c r="C20" i="34"/>
  <c r="M22" i="34" s="1"/>
  <c r="B20" i="34"/>
  <c r="L22" i="34" s="1"/>
  <c r="C19" i="34"/>
  <c r="B19" i="34"/>
  <c r="C18" i="33"/>
  <c r="B18" i="33"/>
  <c r="C17" i="33"/>
  <c r="B17" i="33"/>
  <c r="F2" i="33"/>
  <c r="F6" i="33" s="1"/>
  <c r="F1" i="33"/>
  <c r="C21" i="32"/>
  <c r="B21" i="32"/>
  <c r="C20" i="32"/>
  <c r="B20" i="32"/>
  <c r="C19" i="32"/>
  <c r="F17" i="32" s="1"/>
  <c r="B19" i="32"/>
  <c r="F2" i="32"/>
  <c r="F6" i="32" s="1"/>
  <c r="F1" i="32"/>
  <c r="F2" i="11"/>
  <c r="F6" i="11" s="1"/>
  <c r="F1" i="11"/>
  <c r="C17" i="11"/>
  <c r="C20" i="25"/>
  <c r="B20" i="25"/>
  <c r="B17" i="11"/>
  <c r="F2" i="25"/>
  <c r="F3" i="11" l="1"/>
  <c r="F4" i="11" s="1"/>
  <c r="F5" i="11" s="1"/>
  <c r="F8" i="11" s="1"/>
  <c r="F3" i="32"/>
  <c r="F4" i="32" s="1"/>
  <c r="F5" i="32" s="1"/>
  <c r="F8" i="32" s="1"/>
  <c r="F3" i="33"/>
  <c r="F4" i="33" s="1"/>
  <c r="L9" i="11"/>
  <c r="L10" i="11" s="1"/>
  <c r="L20" i="34"/>
  <c r="M20" i="34"/>
  <c r="F7" i="11" l="1"/>
  <c r="F7" i="32"/>
  <c r="F5" i="33"/>
  <c r="F7" i="33"/>
  <c r="L21" i="34"/>
  <c r="L23" i="34" s="1"/>
  <c r="L5" i="11"/>
  <c r="L6" i="11" s="1"/>
  <c r="C19" i="25"/>
  <c r="B19" i="25"/>
  <c r="C21" i="25"/>
  <c r="B21" i="25"/>
  <c r="F1" i="25"/>
  <c r="F3" i="25" s="1"/>
  <c r="F4" i="25" s="1"/>
  <c r="C19" i="11"/>
  <c r="B19" i="11"/>
  <c r="F17" i="25" l="1"/>
  <c r="F5" i="25"/>
  <c r="F7" i="25"/>
</calcChain>
</file>

<file path=xl/sharedStrings.xml><?xml version="1.0" encoding="utf-8"?>
<sst xmlns="http://schemas.openxmlformats.org/spreadsheetml/2006/main" count="623" uniqueCount="78">
  <si>
    <t>Experimental Group</t>
  </si>
  <si>
    <t>Sum of Squares Within</t>
  </si>
  <si>
    <t>Mean</t>
  </si>
  <si>
    <t>=DEVSQ(ExpGroup)+DEVSQ(ControlGroup)</t>
  </si>
  <si>
    <t>Control Group</t>
  </si>
  <si>
    <t>Std. Dev.</t>
  </si>
  <si>
    <t>Variance</t>
  </si>
  <si>
    <t>t statistic</t>
  </si>
  <si>
    <t>Observations</t>
  </si>
  <si>
    <t>df</t>
  </si>
  <si>
    <t>t Stat</t>
  </si>
  <si>
    <t>P(T&lt;=t) one-tail</t>
  </si>
  <si>
    <t>t Critical one-tail</t>
  </si>
  <si>
    <t>P(T&lt;=t) two-tail</t>
  </si>
  <si>
    <t>t Critical two-tail</t>
  </si>
  <si>
    <t>Pooled Variance</t>
  </si>
  <si>
    <t>c</t>
  </si>
  <si>
    <t>Critical value</t>
  </si>
  <si>
    <t>Plot</t>
  </si>
  <si>
    <t>Yield</t>
  </si>
  <si>
    <t>Count of Yield</t>
  </si>
  <si>
    <t>Grand Total</t>
  </si>
  <si>
    <t>Group</t>
  </si>
  <si>
    <t>All Plots</t>
  </si>
  <si>
    <t>Std Dev</t>
  </si>
  <si>
    <t>Pooled Within Groups Variance</t>
  </si>
  <si>
    <t>Standard Error of Difference Between Means</t>
  </si>
  <si>
    <t>Degrees of Freedom (df)</t>
  </si>
  <si>
    <t>=(COUNT(ExpGroup)-1)+(COUNT(ControlGroup)-1)</t>
  </si>
  <si>
    <t>Farm</t>
  </si>
  <si>
    <t>McDonald's</t>
  </si>
  <si>
    <t>Maggie's</t>
  </si>
  <si>
    <t>Population</t>
  </si>
  <si>
    <t>Sample</t>
  </si>
  <si>
    <t>Sex</t>
  </si>
  <si>
    <t>Men</t>
  </si>
  <si>
    <t>Women</t>
  </si>
  <si>
    <t>HDL Cholesterol Variance</t>
  </si>
  <si>
    <t>McDonald's Farm</t>
  </si>
  <si>
    <t>Maggie's Farm</t>
  </si>
  <si>
    <t>Count</t>
  </si>
  <si>
    <t>=T.TEST(ExpGroup,ControlGroup,2,2)</t>
  </si>
  <si>
    <t>=T.INV(0.975,df)</t>
  </si>
  <si>
    <t>=(B19-C19)/F4</t>
  </si>
  <si>
    <r>
      <t xml:space="preserve">t-Test: Two-Sample Assuming </t>
    </r>
    <r>
      <rPr>
        <b/>
        <sz val="11"/>
        <color rgb="FFFF0000"/>
        <rFont val="Calibri"/>
        <family val="2"/>
        <scheme val="minor"/>
      </rPr>
      <t>Equal</t>
    </r>
    <r>
      <rPr>
        <sz val="11"/>
        <color theme="1"/>
        <rFont val="Calibri"/>
        <family val="2"/>
        <scheme val="minor"/>
      </rPr>
      <t xml:space="preserve"> Variances</t>
    </r>
  </si>
  <si>
    <r>
      <t xml:space="preserve">t-Test: Two-Sample Assuming </t>
    </r>
    <r>
      <rPr>
        <b/>
        <sz val="11"/>
        <color rgb="FFFF0000"/>
        <rFont val="Calibri"/>
        <family val="2"/>
        <scheme val="minor"/>
      </rPr>
      <t>Unequal</t>
    </r>
    <r>
      <rPr>
        <sz val="11"/>
        <color theme="1"/>
        <rFont val="Calibri"/>
        <family val="2"/>
        <scheme val="minor"/>
      </rPr>
      <t xml:space="preserve"> Variances</t>
    </r>
  </si>
  <si>
    <t>SEM</t>
  </si>
  <si>
    <t>v</t>
  </si>
  <si>
    <t>Don't bother to keep this</t>
  </si>
  <si>
    <t>for video</t>
  </si>
  <si>
    <t>p(t[22])</t>
  </si>
  <si>
    <t>t</t>
  </si>
  <si>
    <t>X Axis labels</t>
  </si>
  <si>
    <t>Relative Frequency, Null</t>
  </si>
  <si>
    <t>Standard Deviation Locations, Null</t>
  </si>
  <si>
    <t>Relative Frequency, Sample</t>
  </si>
  <si>
    <t>Mean, Sample</t>
  </si>
  <si>
    <t>Observed Standard Error of the Difference</t>
  </si>
  <si>
    <t>Hypothesized mean difference</t>
  </si>
  <si>
    <t>Observed mean difference</t>
  </si>
  <si>
    <t>Alpha</t>
  </si>
  <si>
    <t>Critical value, .05, directional</t>
  </si>
  <si>
    <t>Critical value, .05, nondirectional</t>
  </si>
  <si>
    <t>=T.INV(0.95,df)</t>
  </si>
  <si>
    <t>=T.DIST.2T(t_stat,df)</t>
  </si>
  <si>
    <t>=Sum_of_Squares_Within/df</t>
  </si>
  <si>
    <t>=SQRT(Pooled_Variance*(1/COUNT(ExpGroup)+1/COUNT(ControlGroup)))</t>
  </si>
  <si>
    <t>Difference between group means</t>
  </si>
  <si>
    <t>Critical value, .05, nondirectional, in bushels</t>
  </si>
  <si>
    <t>Critical value, .05, directional, in bushels</t>
  </si>
  <si>
    <t>Plot Yield in Bushels</t>
  </si>
  <si>
    <t>=Critical_value_t*StdError</t>
  </si>
  <si>
    <t>=(AVERAGE(ExpGroup)-AVERAGE(ControlGroup))/StdError</t>
  </si>
  <si>
    <t>=T.DIST.RT(t_stat,df)</t>
  </si>
  <si>
    <t>Varance</t>
  </si>
  <si>
    <t>Between Groups</t>
  </si>
  <si>
    <t>Within Groups</t>
  </si>
  <si>
    <t>=T.TEST(ExpGroup,ControlGroup,1,2)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</si>
</sst>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0"/>
    <numFmt numFmtId="167" formatCode="0.0000000000000000"/>
    <numFmt numFmtId="168" formatCode="0.0%"/>
  </numFmts>
  <fonts count="9" x14ac:knownFonts="1">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
      <sz val="10"/>
      <name val="Arial"/>
      <family val="2"/>
    </font>
    <font>
      <sz val="11"/>
      <color rgb="FFFF0000"/>
      <name val="Calibri"/>
      <family val="2"/>
      <scheme val="minor"/>
    </font>
    <font>
      <sz val="18"/>
      <color theme="1"/>
      <name val="Calibri"/>
      <family val="2"/>
      <scheme val="minor"/>
    </font>
    <font>
      <sz val="16"/>
      <color theme="1"/>
      <name val="Calibri"/>
      <family val="2"/>
      <scheme val="minor"/>
    </font>
    <font>
      <sz val="11"/>
      <color theme="1"/>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0" fontId="4" fillId="0" borderId="0"/>
    <xf numFmtId="9" fontId="8" fillId="0" borderId="0" applyFont="0" applyFill="0" applyBorder="0" applyAlignment="0" applyProtection="0"/>
  </cellStyleXfs>
  <cellXfs count="100">
    <xf numFmtId="0" fontId="0" fillId="0" borderId="0" xfId="0"/>
    <xf numFmtId="164" fontId="0" fillId="0" borderId="0" xfId="0" applyNumberFormat="1"/>
    <xf numFmtId="0" fontId="0" fillId="0" borderId="0" xfId="0" applyAlignment="1">
      <alignment horizontal="right"/>
    </xf>
    <xf numFmtId="0" fontId="1" fillId="0" borderId="0" xfId="0" applyFont="1" applyAlignment="1">
      <alignment horizontal="center" wrapText="1"/>
    </xf>
    <xf numFmtId="0" fontId="0" fillId="0" borderId="0" xfId="0" applyFill="1"/>
    <xf numFmtId="0" fontId="0" fillId="0" borderId="0" xfId="0" applyNumberFormat="1"/>
    <xf numFmtId="165" fontId="0" fillId="0" borderId="0" xfId="0" applyNumberFormat="1"/>
    <xf numFmtId="166" fontId="0" fillId="0" borderId="0" xfId="0" applyNumberFormat="1"/>
    <xf numFmtId="0" fontId="0" fillId="0" borderId="0" xfId="0" applyBorder="1"/>
    <xf numFmtId="0" fontId="0" fillId="0" borderId="1" xfId="0" applyBorder="1"/>
    <xf numFmtId="167" fontId="0" fillId="0" borderId="0" xfId="0" applyNumberFormat="1"/>
    <xf numFmtId="0" fontId="0" fillId="0" borderId="0" xfId="0" applyFill="1" applyBorder="1" applyAlignment="1"/>
    <xf numFmtId="0" fontId="0" fillId="0" borderId="7" xfId="0" applyFill="1" applyBorder="1" applyAlignment="1"/>
    <xf numFmtId="165" fontId="0" fillId="0" borderId="0" xfId="0" applyNumberFormat="1" applyFill="1" applyBorder="1" applyAlignment="1"/>
    <xf numFmtId="165" fontId="0" fillId="0" borderId="7" xfId="0" applyNumberFormat="1" applyFill="1" applyBorder="1" applyAlignment="1"/>
    <xf numFmtId="0" fontId="0" fillId="0" borderId="3" xfId="0" applyBorder="1"/>
    <xf numFmtId="0" fontId="0" fillId="0" borderId="4" xfId="0" applyBorder="1"/>
    <xf numFmtId="165" fontId="0" fillId="0" borderId="0" xfId="0" applyNumberFormat="1" applyBorder="1"/>
    <xf numFmtId="0" fontId="0" fillId="0" borderId="0" xfId="0" applyBorder="1" applyAlignment="1">
      <alignment horizontal="right" wrapText="1"/>
    </xf>
    <xf numFmtId="164" fontId="0" fillId="0" borderId="0" xfId="0" applyNumberFormat="1" applyBorder="1"/>
    <xf numFmtId="0" fontId="0" fillId="0" borderId="0" xfId="0" quotePrefix="1" applyBorder="1"/>
    <xf numFmtId="0" fontId="0" fillId="0" borderId="0" xfId="0" applyBorder="1" applyAlignment="1">
      <alignment horizontal="right"/>
    </xf>
    <xf numFmtId="0" fontId="0" fillId="0" borderId="0" xfId="0" quotePrefix="1" applyFill="1" applyBorder="1"/>
    <xf numFmtId="0" fontId="0" fillId="0" borderId="5" xfId="0" applyBorder="1"/>
    <xf numFmtId="0" fontId="0" fillId="0" borderId="2" xfId="0" applyBorder="1"/>
    <xf numFmtId="0" fontId="0" fillId="0" borderId="9" xfId="0" applyBorder="1"/>
    <xf numFmtId="0" fontId="2" fillId="0" borderId="8" xfId="0" applyFont="1" applyFill="1" applyBorder="1" applyAlignment="1">
      <alignment horizontal="center"/>
    </xf>
    <xf numFmtId="164" fontId="0" fillId="0" borderId="0" xfId="0" applyNumberFormat="1" applyFill="1" applyBorder="1" applyAlignment="1"/>
    <xf numFmtId="0" fontId="1" fillId="0" borderId="0" xfId="0" applyFont="1" applyAlignment="1">
      <alignment horizontal="center"/>
    </xf>
    <xf numFmtId="0" fontId="0" fillId="0" borderId="0" xfId="0" applyAlignment="1">
      <alignment horizontal="left"/>
    </xf>
    <xf numFmtId="0" fontId="0" fillId="0" borderId="6" xfId="0" applyBorder="1"/>
    <xf numFmtId="0" fontId="0" fillId="0" borderId="10" xfId="0" applyBorder="1"/>
    <xf numFmtId="0" fontId="0" fillId="0" borderId="11" xfId="0" applyBorder="1"/>
    <xf numFmtId="165" fontId="0" fillId="0" borderId="4" xfId="0" applyNumberFormat="1" applyBorder="1"/>
    <xf numFmtId="165" fontId="0" fillId="0" borderId="6" xfId="0" applyNumberFormat="1" applyBorder="1"/>
    <xf numFmtId="2" fontId="0" fillId="0" borderId="0" xfId="0" applyNumberFormat="1" applyFill="1" applyBorder="1"/>
    <xf numFmtId="0" fontId="0" fillId="0" borderId="0" xfId="0" applyFill="1" applyBorder="1" applyAlignment="1">
      <alignment horizontal="right" wrapText="1"/>
    </xf>
    <xf numFmtId="1" fontId="0" fillId="0" borderId="0" xfId="0" applyNumberFormat="1"/>
    <xf numFmtId="0" fontId="0" fillId="0" borderId="0" xfId="0" quotePrefix="1"/>
    <xf numFmtId="0" fontId="6" fillId="0" borderId="1" xfId="0" applyFont="1" applyBorder="1"/>
    <xf numFmtId="0" fontId="6" fillId="0" borderId="2" xfId="0" applyFont="1" applyBorder="1"/>
    <xf numFmtId="0" fontId="6" fillId="0" borderId="3" xfId="0" applyFont="1" applyBorder="1"/>
    <xf numFmtId="0" fontId="6" fillId="0" borderId="5" xfId="0" applyFont="1" applyBorder="1"/>
    <xf numFmtId="0" fontId="7" fillId="0" borderId="0" xfId="0" applyFont="1" applyAlignment="1">
      <alignment horizontal="centerContinuous"/>
    </xf>
    <xf numFmtId="164" fontId="5" fillId="0" borderId="4" xfId="0" applyNumberFormat="1" applyFont="1" applyBorder="1"/>
    <xf numFmtId="164" fontId="5" fillId="0" borderId="6" xfId="0" applyNumberFormat="1" applyFont="1" applyBorder="1"/>
    <xf numFmtId="0" fontId="5" fillId="0" borderId="4" xfId="0" applyFont="1" applyBorder="1"/>
    <xf numFmtId="164" fontId="5" fillId="0" borderId="2" xfId="0" applyNumberFormat="1" applyFont="1" applyBorder="1"/>
    <xf numFmtId="164" fontId="5" fillId="0" borderId="1" xfId="0" applyNumberFormat="1" applyFont="1" applyBorder="1"/>
    <xf numFmtId="0" fontId="5" fillId="0" borderId="3" xfId="0" applyFont="1" applyBorder="1"/>
    <xf numFmtId="164" fontId="5" fillId="0" borderId="3" xfId="0" applyNumberFormat="1" applyFont="1" applyBorder="1"/>
    <xf numFmtId="164" fontId="5" fillId="0" borderId="5" xfId="0" applyNumberFormat="1" applyFont="1" applyBorder="1"/>
    <xf numFmtId="0" fontId="0" fillId="0" borderId="7" xfId="0" applyBorder="1"/>
    <xf numFmtId="0" fontId="6" fillId="0" borderId="12" xfId="0" applyFont="1" applyBorder="1"/>
    <xf numFmtId="0" fontId="6" fillId="0" borderId="13" xfId="0" applyFont="1" applyBorder="1"/>
    <xf numFmtId="0" fontId="6" fillId="0" borderId="14" xfId="0" applyFont="1" applyBorder="1"/>
    <xf numFmtId="0" fontId="5" fillId="0" borderId="0" xfId="0" applyFont="1"/>
    <xf numFmtId="0" fontId="0" fillId="0" borderId="12" xfId="0" applyBorder="1"/>
    <xf numFmtId="165" fontId="0" fillId="0" borderId="15" xfId="0" applyNumberFormat="1" applyBorder="1"/>
    <xf numFmtId="165" fontId="0" fillId="0" borderId="14" xfId="0" applyNumberFormat="1" applyBorder="1"/>
    <xf numFmtId="168" fontId="1" fillId="0" borderId="0" xfId="2" applyNumberFormat="1" applyFont="1" applyAlignment="1">
      <alignment horizontal="center" wrapText="1"/>
    </xf>
    <xf numFmtId="0" fontId="1" fillId="0" borderId="0" xfId="0" applyFont="1"/>
    <xf numFmtId="168" fontId="0" fillId="0" borderId="0" xfId="0" applyNumberFormat="1"/>
    <xf numFmtId="168" fontId="0" fillId="0" borderId="0" xfId="2" applyNumberFormat="1" applyFont="1"/>
    <xf numFmtId="0" fontId="1" fillId="0" borderId="1" xfId="0" applyFont="1" applyBorder="1" applyAlignment="1">
      <alignment horizontal="center" wrapText="1"/>
    </xf>
    <xf numFmtId="0" fontId="1" fillId="0" borderId="9" xfId="0" applyFont="1" applyBorder="1" applyAlignment="1">
      <alignment horizontal="center" wrapText="1"/>
    </xf>
    <xf numFmtId="0" fontId="1" fillId="0" borderId="2" xfId="0" applyFont="1" applyBorder="1" applyAlignment="1">
      <alignment horizontal="center" wrapText="1"/>
    </xf>
    <xf numFmtId="164" fontId="5" fillId="0" borderId="0" xfId="0" applyNumberFormat="1" applyFont="1" applyBorder="1"/>
    <xf numFmtId="0" fontId="5" fillId="0" borderId="0" xfId="0" applyFont="1" applyBorder="1"/>
    <xf numFmtId="164" fontId="5" fillId="0" borderId="9" xfId="0" applyNumberFormat="1" applyFont="1" applyBorder="1"/>
    <xf numFmtId="166" fontId="0" fillId="0" borderId="4" xfId="0" applyNumberFormat="1" applyBorder="1"/>
    <xf numFmtId="164" fontId="5" fillId="0" borderId="7" xfId="0" applyNumberFormat="1" applyFont="1" applyBorder="1"/>
    <xf numFmtId="166" fontId="0" fillId="0" borderId="6" xfId="0" applyNumberFormat="1" applyBorder="1"/>
    <xf numFmtId="2" fontId="5" fillId="0" borderId="2" xfId="0" applyNumberFormat="1" applyFont="1" applyBorder="1"/>
    <xf numFmtId="0" fontId="0" fillId="0" borderId="1" xfId="0" applyFill="1" applyBorder="1" applyAlignment="1">
      <alignment horizontal="right" wrapText="1"/>
    </xf>
    <xf numFmtId="165" fontId="0" fillId="0" borderId="9" xfId="0" applyNumberFormat="1" applyBorder="1"/>
    <xf numFmtId="0" fontId="0" fillId="0" borderId="2" xfId="0" quotePrefix="1" applyBorder="1"/>
    <xf numFmtId="0" fontId="0" fillId="0" borderId="5" xfId="0" applyFill="1" applyBorder="1" applyAlignment="1">
      <alignment horizontal="right" wrapText="1"/>
    </xf>
    <xf numFmtId="0" fontId="0" fillId="0" borderId="6" xfId="0" quotePrefix="1" applyFill="1" applyBorder="1"/>
    <xf numFmtId="0" fontId="0" fillId="0" borderId="2" xfId="0" quotePrefix="1" applyFill="1" applyBorder="1"/>
    <xf numFmtId="165" fontId="0" fillId="0" borderId="7" xfId="0" applyNumberFormat="1" applyBorder="1"/>
    <xf numFmtId="0" fontId="1" fillId="0" borderId="0" xfId="0" applyFont="1" applyAlignment="1">
      <alignment horizontal="centerContinuous"/>
    </xf>
    <xf numFmtId="0" fontId="0" fillId="0" borderId="15" xfId="0" applyBorder="1"/>
    <xf numFmtId="0" fontId="0" fillId="0" borderId="13" xfId="0" applyBorder="1"/>
    <xf numFmtId="0" fontId="0" fillId="0" borderId="14" xfId="0" applyBorder="1"/>
    <xf numFmtId="0" fontId="0" fillId="0" borderId="1" xfId="0" applyBorder="1" applyAlignment="1">
      <alignment horizontal="right"/>
    </xf>
    <xf numFmtId="1" fontId="5" fillId="0" borderId="1" xfId="0" applyNumberFormat="1" applyFont="1" applyBorder="1"/>
    <xf numFmtId="1" fontId="5" fillId="0" borderId="9" xfId="0" applyNumberFormat="1" applyFont="1" applyBorder="1"/>
    <xf numFmtId="1" fontId="5" fillId="0" borderId="2" xfId="0" applyNumberFormat="1" applyFont="1" applyBorder="1"/>
    <xf numFmtId="1" fontId="5" fillId="0" borderId="0" xfId="0" applyNumberFormat="1" applyFont="1" applyBorder="1"/>
    <xf numFmtId="0" fontId="7" fillId="0" borderId="1" xfId="0" applyFont="1" applyBorder="1" applyAlignment="1">
      <alignment horizontal="centerContinuous"/>
    </xf>
    <xf numFmtId="0" fontId="7" fillId="0" borderId="9" xfId="0" applyFont="1" applyBorder="1" applyAlignment="1">
      <alignment horizontal="centerContinuous"/>
    </xf>
    <xf numFmtId="0" fontId="0" fillId="0" borderId="2" xfId="0" applyBorder="1" applyAlignment="1">
      <alignment horizontal="centerContinuous"/>
    </xf>
    <xf numFmtId="0" fontId="6" fillId="0" borderId="2" xfId="0" applyFont="1" applyBorder="1" applyAlignment="1">
      <alignment horizontal="center" vertical="center"/>
    </xf>
    <xf numFmtId="0" fontId="0" fillId="0" borderId="6" xfId="0" applyBorder="1" applyAlignment="1">
      <alignment horizontal="center" vertical="center"/>
    </xf>
    <xf numFmtId="0" fontId="6" fillId="0" borderId="13" xfId="0" applyFont="1" applyBorder="1" applyAlignment="1">
      <alignment horizontal="center"/>
    </xf>
    <xf numFmtId="0" fontId="6" fillId="0" borderId="14" xfId="0" applyFont="1" applyBorder="1" applyAlignment="1">
      <alignment horizontal="center"/>
    </xf>
    <xf numFmtId="2" fontId="5" fillId="0" borderId="0" xfId="0" applyNumberFormat="1" applyFont="1" applyFill="1" applyBorder="1"/>
    <xf numFmtId="1" fontId="0" fillId="0" borderId="3" xfId="0" applyNumberFormat="1" applyBorder="1"/>
    <xf numFmtId="1" fontId="0" fillId="0" borderId="5" xfId="0" applyNumberFormat="1" applyBorder="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chartsheet" Target="chartsheets/sheet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pivotFmt>
    </c:pivotFmts>
    <c:plotArea>
      <c:layout/>
      <c:barChart>
        <c:barDir val="col"/>
        <c:grouping val="clustered"/>
        <c:varyColors val="0"/>
        <c:ser>
          <c:idx val="0"/>
          <c:order val="0"/>
          <c:tx>
            <c:v>Maggie's</c:v>
          </c:tx>
          <c:invertIfNegative val="0"/>
          <c:cat>
            <c:strLit>
              <c:ptCount val="23"/>
              <c:pt idx="0">
                <c:v>15</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strLit>
          </c:cat>
          <c:val>
            <c:numLit>
              <c:formatCode>General</c:formatCode>
              <c:ptCount val="23"/>
              <c:pt idx="0">
                <c:v>0</c:v>
              </c:pt>
              <c:pt idx="1">
                <c:v>1</c:v>
              </c:pt>
              <c:pt idx="2">
                <c:v>0</c:v>
              </c:pt>
              <c:pt idx="3">
                <c:v>2</c:v>
              </c:pt>
              <c:pt idx="4">
                <c:v>4</c:v>
              </c:pt>
              <c:pt idx="5">
                <c:v>4</c:v>
              </c:pt>
              <c:pt idx="6">
                <c:v>4</c:v>
              </c:pt>
              <c:pt idx="7">
                <c:v>5</c:v>
              </c:pt>
              <c:pt idx="8">
                <c:v>6</c:v>
              </c:pt>
              <c:pt idx="9">
                <c:v>7</c:v>
              </c:pt>
              <c:pt idx="10">
                <c:v>10</c:v>
              </c:pt>
              <c:pt idx="11">
                <c:v>8</c:v>
              </c:pt>
              <c:pt idx="12">
                <c:v>5</c:v>
              </c:pt>
              <c:pt idx="13">
                <c:v>9</c:v>
              </c:pt>
              <c:pt idx="14">
                <c:v>6</c:v>
              </c:pt>
              <c:pt idx="15">
                <c:v>4</c:v>
              </c:pt>
              <c:pt idx="16">
                <c:v>6</c:v>
              </c:pt>
              <c:pt idx="17">
                <c:v>4</c:v>
              </c:pt>
              <c:pt idx="18">
                <c:v>4</c:v>
              </c:pt>
              <c:pt idx="19">
                <c:v>2</c:v>
              </c:pt>
              <c:pt idx="20">
                <c:v>3</c:v>
              </c:pt>
              <c:pt idx="21">
                <c:v>3</c:v>
              </c:pt>
              <c:pt idx="22">
                <c:v>3</c:v>
              </c:pt>
            </c:numLit>
          </c:val>
        </c:ser>
        <c:ser>
          <c:idx val="1"/>
          <c:order val="1"/>
          <c:tx>
            <c:v>McDonald's</c:v>
          </c:tx>
          <c:invertIfNegative val="0"/>
          <c:cat>
            <c:strLit>
              <c:ptCount val="23"/>
              <c:pt idx="0">
                <c:v>15</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strLit>
          </c:cat>
          <c:val>
            <c:numLit>
              <c:formatCode>General</c:formatCode>
              <c:ptCount val="23"/>
              <c:pt idx="0">
                <c:v>1</c:v>
              </c:pt>
              <c:pt idx="1">
                <c:v>2</c:v>
              </c:pt>
              <c:pt idx="2">
                <c:v>1</c:v>
              </c:pt>
              <c:pt idx="3">
                <c:v>1</c:v>
              </c:pt>
              <c:pt idx="4">
                <c:v>3</c:v>
              </c:pt>
              <c:pt idx="5">
                <c:v>2</c:v>
              </c:pt>
              <c:pt idx="6">
                <c:v>4</c:v>
              </c:pt>
              <c:pt idx="7">
                <c:v>3</c:v>
              </c:pt>
              <c:pt idx="8">
                <c:v>5</c:v>
              </c:pt>
              <c:pt idx="9">
                <c:v>7</c:v>
              </c:pt>
              <c:pt idx="10">
                <c:v>10</c:v>
              </c:pt>
              <c:pt idx="11">
                <c:v>7</c:v>
              </c:pt>
              <c:pt idx="12">
                <c:v>6</c:v>
              </c:pt>
              <c:pt idx="13">
                <c:v>8</c:v>
              </c:pt>
              <c:pt idx="14">
                <c:v>6</c:v>
              </c:pt>
              <c:pt idx="15">
                <c:v>8</c:v>
              </c:pt>
              <c:pt idx="16">
                <c:v>6</c:v>
              </c:pt>
              <c:pt idx="17">
                <c:v>7</c:v>
              </c:pt>
              <c:pt idx="18">
                <c:v>4</c:v>
              </c:pt>
              <c:pt idx="19">
                <c:v>4</c:v>
              </c:pt>
              <c:pt idx="20">
                <c:v>2</c:v>
              </c:pt>
              <c:pt idx="21">
                <c:v>2</c:v>
              </c:pt>
              <c:pt idx="22">
                <c:v>1</c:v>
              </c:pt>
            </c:numLit>
          </c:val>
        </c:ser>
        <c:dLbls>
          <c:showLegendKey val="0"/>
          <c:showVal val="0"/>
          <c:showCatName val="0"/>
          <c:showSerName val="0"/>
          <c:showPercent val="0"/>
          <c:showBubbleSize val="0"/>
        </c:dLbls>
        <c:gapWidth val="150"/>
        <c:axId val="144658816"/>
        <c:axId val="144660736"/>
      </c:barChart>
      <c:catAx>
        <c:axId val="144658816"/>
        <c:scaling>
          <c:orientation val="minMax"/>
        </c:scaling>
        <c:delete val="0"/>
        <c:axPos val="b"/>
        <c:title>
          <c:tx>
            <c:rich>
              <a:bodyPr/>
              <a:lstStyle/>
              <a:p>
                <a:pPr>
                  <a:defRPr/>
                </a:pPr>
                <a:r>
                  <a:rPr lang="en-US"/>
                  <a:t>Yield in Bushels</a:t>
                </a:r>
              </a:p>
            </c:rich>
          </c:tx>
          <c:overlay val="0"/>
        </c:title>
        <c:majorTickMark val="out"/>
        <c:minorTickMark val="none"/>
        <c:tickLblPos val="nextTo"/>
        <c:crossAx val="144660736"/>
        <c:crosses val="autoZero"/>
        <c:auto val="1"/>
        <c:lblAlgn val="ctr"/>
        <c:lblOffset val="100"/>
        <c:noMultiLvlLbl val="0"/>
      </c:catAx>
      <c:valAx>
        <c:axId val="144660736"/>
        <c:scaling>
          <c:orientation val="minMax"/>
        </c:scaling>
        <c:delete val="0"/>
        <c:axPos val="l"/>
        <c:majorGridlines/>
        <c:numFmt formatCode="General" sourceLinked="1"/>
        <c:majorTickMark val="out"/>
        <c:minorTickMark val="none"/>
        <c:tickLblPos val="nextTo"/>
        <c:crossAx val="144658816"/>
        <c:crosses val="autoZero"/>
        <c:crossBetween val="between"/>
      </c:valAx>
    </c:plotArea>
    <c:legend>
      <c:legendPos val="b"/>
      <c:overlay val="0"/>
      <c:txPr>
        <a:bodyPr/>
        <a:lstStyle/>
        <a:p>
          <a:pPr>
            <a:defRPr sz="1200"/>
          </a:pPr>
          <a:endParaRPr lang="en-US"/>
        </a:p>
      </c:txPr>
    </c:legend>
    <c:plotVisOnly val="1"/>
    <c:dispBlanksAs val="gap"/>
    <c:showDLblsOverMax val="0"/>
  </c:chart>
  <c:printSettings>
    <c:headerFooter/>
    <c:pageMargins b="0.75" l="0.7" r="0.7" t="0.75" header="0.3" footer="0.3"/>
    <c:pageSetup/>
  </c:printSettings>
  <c:userShapes r:id="rId1"/>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v>Maggie's</c:v>
          </c:tx>
          <c:invertIfNegative val="0"/>
          <c:cat>
            <c:strLit>
              <c:ptCount val="33"/>
              <c:pt idx="0">
                <c:v>15</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General</c:formatCode>
              <c:ptCount val="33"/>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4</c:v>
              </c:pt>
              <c:pt idx="15">
                <c:v>4</c:v>
              </c:pt>
              <c:pt idx="16">
                <c:v>4</c:v>
              </c:pt>
              <c:pt idx="17">
                <c:v>5</c:v>
              </c:pt>
              <c:pt idx="18">
                <c:v>6</c:v>
              </c:pt>
              <c:pt idx="19">
                <c:v>7</c:v>
              </c:pt>
              <c:pt idx="20">
                <c:v>10</c:v>
              </c:pt>
              <c:pt idx="21">
                <c:v>8</c:v>
              </c:pt>
              <c:pt idx="22">
                <c:v>5</c:v>
              </c:pt>
              <c:pt idx="23">
                <c:v>9</c:v>
              </c:pt>
              <c:pt idx="24">
                <c:v>6</c:v>
              </c:pt>
              <c:pt idx="25">
                <c:v>4</c:v>
              </c:pt>
              <c:pt idx="26">
                <c:v>6</c:v>
              </c:pt>
              <c:pt idx="27">
                <c:v>4</c:v>
              </c:pt>
              <c:pt idx="28">
                <c:v>4</c:v>
              </c:pt>
              <c:pt idx="29">
                <c:v>2</c:v>
              </c:pt>
              <c:pt idx="30">
                <c:v>3</c:v>
              </c:pt>
              <c:pt idx="31">
                <c:v>3</c:v>
              </c:pt>
              <c:pt idx="32">
                <c:v>3</c:v>
              </c:pt>
            </c:numLit>
          </c:val>
        </c:ser>
        <c:ser>
          <c:idx val="1"/>
          <c:order val="1"/>
          <c:tx>
            <c:v>McDonald's</c:v>
          </c:tx>
          <c:invertIfNegative val="0"/>
          <c:cat>
            <c:strLit>
              <c:ptCount val="33"/>
              <c:pt idx="0">
                <c:v>15</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General</c:formatCode>
              <c:ptCount val="33"/>
              <c:pt idx="0">
                <c:v>1</c:v>
              </c:pt>
              <c:pt idx="1">
                <c:v>2</c:v>
              </c:pt>
              <c:pt idx="2">
                <c:v>1</c:v>
              </c:pt>
              <c:pt idx="3">
                <c:v>1</c:v>
              </c:pt>
              <c:pt idx="4">
                <c:v>3</c:v>
              </c:pt>
              <c:pt idx="5">
                <c:v>2</c:v>
              </c:pt>
              <c:pt idx="6">
                <c:v>4</c:v>
              </c:pt>
              <c:pt idx="7">
                <c:v>3</c:v>
              </c:pt>
              <c:pt idx="8">
                <c:v>5</c:v>
              </c:pt>
              <c:pt idx="9">
                <c:v>7</c:v>
              </c:pt>
              <c:pt idx="10">
                <c:v>10</c:v>
              </c:pt>
              <c:pt idx="11">
                <c:v>7</c:v>
              </c:pt>
              <c:pt idx="12">
                <c:v>6</c:v>
              </c:pt>
              <c:pt idx="13">
                <c:v>8</c:v>
              </c:pt>
              <c:pt idx="14">
                <c:v>6</c:v>
              </c:pt>
              <c:pt idx="15">
                <c:v>8</c:v>
              </c:pt>
              <c:pt idx="16">
                <c:v>6</c:v>
              </c:pt>
              <c:pt idx="17">
                <c:v>7</c:v>
              </c:pt>
              <c:pt idx="18">
                <c:v>4</c:v>
              </c:pt>
              <c:pt idx="19">
                <c:v>4</c:v>
              </c:pt>
              <c:pt idx="20">
                <c:v>2</c:v>
              </c:pt>
              <c:pt idx="21">
                <c:v>2</c:v>
              </c:pt>
              <c:pt idx="22">
                <c:v>1</c:v>
              </c:pt>
              <c:pt idx="23">
                <c:v>0</c:v>
              </c:pt>
              <c:pt idx="24">
                <c:v>0</c:v>
              </c:pt>
              <c:pt idx="25">
                <c:v>0</c:v>
              </c:pt>
              <c:pt idx="26">
                <c:v>0</c:v>
              </c:pt>
              <c:pt idx="27">
                <c:v>0</c:v>
              </c:pt>
              <c:pt idx="28">
                <c:v>0</c:v>
              </c:pt>
              <c:pt idx="29">
                <c:v>0</c:v>
              </c:pt>
              <c:pt idx="30">
                <c:v>0</c:v>
              </c:pt>
              <c:pt idx="31">
                <c:v>0</c:v>
              </c:pt>
              <c:pt idx="32">
                <c:v>0</c:v>
              </c:pt>
            </c:numLit>
          </c:val>
        </c:ser>
        <c:dLbls>
          <c:showLegendKey val="0"/>
          <c:showVal val="0"/>
          <c:showCatName val="0"/>
          <c:showSerName val="0"/>
          <c:showPercent val="0"/>
          <c:showBubbleSize val="0"/>
        </c:dLbls>
        <c:gapWidth val="150"/>
        <c:axId val="147877888"/>
        <c:axId val="147893248"/>
      </c:barChart>
      <c:catAx>
        <c:axId val="147877888"/>
        <c:scaling>
          <c:orientation val="minMax"/>
        </c:scaling>
        <c:delete val="0"/>
        <c:axPos val="b"/>
        <c:title>
          <c:tx>
            <c:rich>
              <a:bodyPr/>
              <a:lstStyle/>
              <a:p>
                <a:pPr>
                  <a:defRPr/>
                </a:pPr>
                <a:r>
                  <a:rPr lang="en-US"/>
                  <a:t>Yield in Bushels</a:t>
                </a:r>
              </a:p>
            </c:rich>
          </c:tx>
          <c:layout/>
          <c:overlay val="0"/>
        </c:title>
        <c:majorTickMark val="out"/>
        <c:minorTickMark val="none"/>
        <c:tickLblPos val="nextTo"/>
        <c:crossAx val="147893248"/>
        <c:crosses val="autoZero"/>
        <c:auto val="1"/>
        <c:lblAlgn val="ctr"/>
        <c:lblOffset val="100"/>
        <c:noMultiLvlLbl val="0"/>
      </c:catAx>
      <c:valAx>
        <c:axId val="147893248"/>
        <c:scaling>
          <c:orientation val="minMax"/>
        </c:scaling>
        <c:delete val="0"/>
        <c:axPos val="l"/>
        <c:majorGridlines/>
        <c:numFmt formatCode="General" sourceLinked="1"/>
        <c:majorTickMark val="out"/>
        <c:minorTickMark val="none"/>
        <c:tickLblPos val="nextTo"/>
        <c:crossAx val="147877888"/>
        <c:crosses val="autoZero"/>
        <c:crossBetween val="between"/>
      </c:valAx>
    </c:plotArea>
    <c:legend>
      <c:legendPos val="b"/>
      <c:legendEntry>
        <c:idx val="0"/>
        <c:txPr>
          <a:bodyPr/>
          <a:lstStyle/>
          <a:p>
            <a:pPr>
              <a:defRPr sz="1200"/>
            </a:pPr>
            <a:endParaRPr lang="en-US"/>
          </a:p>
        </c:txPr>
      </c:legendEntry>
      <c:legendEntry>
        <c:idx val="1"/>
        <c:txPr>
          <a:bodyPr/>
          <a:lstStyle/>
          <a:p>
            <a:pPr>
              <a:defRPr sz="1200"/>
            </a:pPr>
            <a:endParaRPr lang="en-US"/>
          </a:p>
        </c:txPr>
      </c:legendEntry>
      <c:layout/>
      <c:overlay val="0"/>
    </c:legend>
    <c:plotVisOnly val="1"/>
    <c:dispBlanksAs val="gap"/>
    <c:showDLblsOverMax val="0"/>
  </c:chart>
  <c:printSettings>
    <c:headerFooter/>
    <c:pageMargins b="0.75" l="0.7" r="0.7" t="0.75" header="0.3" footer="0.3"/>
    <c:pageSetup/>
  </c:printSettings>
  <c:userShapes r:id="rId1"/>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466576296469636E-2"/>
          <c:y val="4.036794864703163E-2"/>
          <c:w val="0.83574051291779194"/>
          <c:h val="0.81935384582951232"/>
        </c:manualLayout>
      </c:layout>
      <c:areaChart>
        <c:grouping val="standard"/>
        <c:varyColors val="0"/>
        <c:ser>
          <c:idx val="1"/>
          <c:order val="0"/>
          <c:tx>
            <c:strRef>
              <c:f>'Data, Directional test chart'!$C$1</c:f>
              <c:strCache>
                <c:ptCount val="1"/>
                <c:pt idx="0">
                  <c:v>Relative Frequency, Null</c:v>
                </c:pt>
              </c:strCache>
            </c:strRef>
          </c:tx>
          <c:spPr>
            <a:gradFill>
              <a:gsLst>
                <a:gs pos="64000">
                  <a:schemeClr val="accent1">
                    <a:tint val="66000"/>
                    <a:satMod val="160000"/>
                  </a:schemeClr>
                </a:gs>
                <a:gs pos="80000">
                  <a:schemeClr val="accent1">
                    <a:tint val="44500"/>
                    <a:satMod val="160000"/>
                  </a:schemeClr>
                </a:gs>
                <a:gs pos="100000">
                  <a:schemeClr val="accent1">
                    <a:tint val="23500"/>
                    <a:satMod val="160000"/>
                  </a:schemeClr>
                </a:gs>
              </a:gsLst>
              <a:lin ang="5400000" scaled="0"/>
            </a:gradFill>
            <a:ln>
              <a:solidFill>
                <a:schemeClr val="tx1"/>
              </a:solidFill>
            </a:ln>
          </c:spPr>
          <c:cat>
            <c:numRef>
              <c:f>'Data, Directional test chart'!$B$2:$B$429</c:f>
              <c:numCache>
                <c:formatCode>General</c:formatCode>
                <c:ptCount val="428"/>
                <c:pt idx="0">
                  <c:v>-14.906940000000001</c:v>
                </c:pt>
                <c:pt idx="1">
                  <c:v>-14.82272</c:v>
                </c:pt>
                <c:pt idx="2">
                  <c:v>-14.738500000000002</c:v>
                </c:pt>
                <c:pt idx="3">
                  <c:v>-14.654280000000002</c:v>
                </c:pt>
                <c:pt idx="4">
                  <c:v>-14.570060000000002</c:v>
                </c:pt>
                <c:pt idx="5">
                  <c:v>-14.485840000000001</c:v>
                </c:pt>
                <c:pt idx="6">
                  <c:v>-14.401620000000001</c:v>
                </c:pt>
                <c:pt idx="7">
                  <c:v>-14.317400000000001</c:v>
                </c:pt>
                <c:pt idx="8">
                  <c:v>-14.233180000000001</c:v>
                </c:pt>
                <c:pt idx="9">
                  <c:v>-14.148960000000001</c:v>
                </c:pt>
                <c:pt idx="10">
                  <c:v>-14.06474</c:v>
                </c:pt>
                <c:pt idx="11">
                  <c:v>-13.98052</c:v>
                </c:pt>
                <c:pt idx="12">
                  <c:v>-13.8963</c:v>
                </c:pt>
                <c:pt idx="13">
                  <c:v>-13.81208</c:v>
                </c:pt>
                <c:pt idx="14">
                  <c:v>-13.72786</c:v>
                </c:pt>
                <c:pt idx="15">
                  <c:v>-13.643640000000001</c:v>
                </c:pt>
                <c:pt idx="16">
                  <c:v>-13.559420000000001</c:v>
                </c:pt>
                <c:pt idx="17">
                  <c:v>-13.475200000000001</c:v>
                </c:pt>
                <c:pt idx="18">
                  <c:v>-13.390980000000001</c:v>
                </c:pt>
                <c:pt idx="19">
                  <c:v>-13.306760000000002</c:v>
                </c:pt>
                <c:pt idx="20">
                  <c:v>-13.222540000000002</c:v>
                </c:pt>
                <c:pt idx="21">
                  <c:v>-13.138320000000002</c:v>
                </c:pt>
                <c:pt idx="22">
                  <c:v>-13.054100000000002</c:v>
                </c:pt>
                <c:pt idx="23">
                  <c:v>-12.969880000000002</c:v>
                </c:pt>
                <c:pt idx="24">
                  <c:v>-12.885660000000001</c:v>
                </c:pt>
                <c:pt idx="25">
                  <c:v>-12.801440000000001</c:v>
                </c:pt>
                <c:pt idx="26">
                  <c:v>-12.717220000000001</c:v>
                </c:pt>
                <c:pt idx="27">
                  <c:v>-12.633000000000001</c:v>
                </c:pt>
                <c:pt idx="28">
                  <c:v>-12.548780000000001</c:v>
                </c:pt>
                <c:pt idx="29">
                  <c:v>-12.464560000000001</c:v>
                </c:pt>
                <c:pt idx="30">
                  <c:v>-12.38034</c:v>
                </c:pt>
                <c:pt idx="31">
                  <c:v>-12.29612</c:v>
                </c:pt>
                <c:pt idx="32">
                  <c:v>-12.2119</c:v>
                </c:pt>
                <c:pt idx="33">
                  <c:v>-12.12768</c:v>
                </c:pt>
                <c:pt idx="34">
                  <c:v>-12.04346</c:v>
                </c:pt>
                <c:pt idx="35">
                  <c:v>-11.959239999999999</c:v>
                </c:pt>
                <c:pt idx="36">
                  <c:v>-11.875020000000001</c:v>
                </c:pt>
                <c:pt idx="37">
                  <c:v>-11.790800000000001</c:v>
                </c:pt>
                <c:pt idx="38">
                  <c:v>-11.706580000000001</c:v>
                </c:pt>
                <c:pt idx="39">
                  <c:v>-11.62236</c:v>
                </c:pt>
                <c:pt idx="40">
                  <c:v>-11.538140000000002</c:v>
                </c:pt>
                <c:pt idx="41">
                  <c:v>-11.453920000000002</c:v>
                </c:pt>
                <c:pt idx="42">
                  <c:v>-11.369700000000002</c:v>
                </c:pt>
                <c:pt idx="43">
                  <c:v>-11.285480000000002</c:v>
                </c:pt>
                <c:pt idx="44">
                  <c:v>-11.201260000000001</c:v>
                </c:pt>
                <c:pt idx="45">
                  <c:v>-11.117040000000001</c:v>
                </c:pt>
                <c:pt idx="46">
                  <c:v>-11.032820000000001</c:v>
                </c:pt>
                <c:pt idx="47">
                  <c:v>-10.948600000000001</c:v>
                </c:pt>
                <c:pt idx="48">
                  <c:v>-10.864380000000001</c:v>
                </c:pt>
                <c:pt idx="49">
                  <c:v>-10.78016</c:v>
                </c:pt>
                <c:pt idx="50">
                  <c:v>-10.69594</c:v>
                </c:pt>
                <c:pt idx="51">
                  <c:v>-10.61172</c:v>
                </c:pt>
                <c:pt idx="52">
                  <c:v>-10.5275</c:v>
                </c:pt>
                <c:pt idx="53">
                  <c:v>-10.443280000000001</c:v>
                </c:pt>
                <c:pt idx="54">
                  <c:v>-10.359060000000001</c:v>
                </c:pt>
                <c:pt idx="55">
                  <c:v>-10.274840000000001</c:v>
                </c:pt>
                <c:pt idx="56">
                  <c:v>-10.190620000000001</c:v>
                </c:pt>
                <c:pt idx="57">
                  <c:v>-10.106400000000001</c:v>
                </c:pt>
                <c:pt idx="58">
                  <c:v>-10.022180000000001</c:v>
                </c:pt>
                <c:pt idx="59">
                  <c:v>-9.9379600000000003</c:v>
                </c:pt>
                <c:pt idx="60">
                  <c:v>-9.8537400000000002</c:v>
                </c:pt>
                <c:pt idx="61">
                  <c:v>-9.76952</c:v>
                </c:pt>
                <c:pt idx="62">
                  <c:v>-9.6852999999999998</c:v>
                </c:pt>
                <c:pt idx="63">
                  <c:v>-9.6010799999999996</c:v>
                </c:pt>
                <c:pt idx="64">
                  <c:v>-9.5168599999999994</c:v>
                </c:pt>
                <c:pt idx="65">
                  <c:v>-9.432640000000001</c:v>
                </c:pt>
                <c:pt idx="66">
                  <c:v>-9.3484200000000008</c:v>
                </c:pt>
                <c:pt idx="67">
                  <c:v>-9.2642000000000007</c:v>
                </c:pt>
                <c:pt idx="68">
                  <c:v>-9.1799800000000005</c:v>
                </c:pt>
                <c:pt idx="69">
                  <c:v>-9.0957600000000021</c:v>
                </c:pt>
                <c:pt idx="70">
                  <c:v>-9.0115400000000019</c:v>
                </c:pt>
                <c:pt idx="71">
                  <c:v>-8.9273200000000017</c:v>
                </c:pt>
                <c:pt idx="72">
                  <c:v>-8.8431000000000015</c:v>
                </c:pt>
                <c:pt idx="73">
                  <c:v>-8.7588800000000013</c:v>
                </c:pt>
                <c:pt idx="74">
                  <c:v>-8.6746600000000011</c:v>
                </c:pt>
                <c:pt idx="75">
                  <c:v>-8.590440000000001</c:v>
                </c:pt>
                <c:pt idx="76">
                  <c:v>-8.5062200000000008</c:v>
                </c:pt>
                <c:pt idx="77">
                  <c:v>-8.4220000000000006</c:v>
                </c:pt>
                <c:pt idx="78">
                  <c:v>-8.3377800000000004</c:v>
                </c:pt>
                <c:pt idx="79">
                  <c:v>-8.2535600000000002</c:v>
                </c:pt>
                <c:pt idx="80">
                  <c:v>-8.16934</c:v>
                </c:pt>
                <c:pt idx="81">
                  <c:v>-8.0851199999999999</c:v>
                </c:pt>
                <c:pt idx="82">
                  <c:v>-8.0008999999999997</c:v>
                </c:pt>
                <c:pt idx="83">
                  <c:v>-7.9166800000000004</c:v>
                </c:pt>
                <c:pt idx="84">
                  <c:v>-7.8324600000000011</c:v>
                </c:pt>
                <c:pt idx="85">
                  <c:v>-7.7482400000000009</c:v>
                </c:pt>
                <c:pt idx="86">
                  <c:v>-7.6640200000000007</c:v>
                </c:pt>
                <c:pt idx="87">
                  <c:v>-7.5798000000000005</c:v>
                </c:pt>
                <c:pt idx="88">
                  <c:v>-7.4955800000000004</c:v>
                </c:pt>
                <c:pt idx="89">
                  <c:v>-7.4113600000000002</c:v>
                </c:pt>
                <c:pt idx="90">
                  <c:v>-7.3271400000000009</c:v>
                </c:pt>
                <c:pt idx="91">
                  <c:v>-7.2429200000000007</c:v>
                </c:pt>
                <c:pt idx="92">
                  <c:v>-7.1587000000000005</c:v>
                </c:pt>
                <c:pt idx="93">
                  <c:v>-7.0744800000000003</c:v>
                </c:pt>
                <c:pt idx="94">
                  <c:v>-6.9902600000000001</c:v>
                </c:pt>
                <c:pt idx="95">
                  <c:v>-6.90604</c:v>
                </c:pt>
                <c:pt idx="96">
                  <c:v>-6.8218200000000007</c:v>
                </c:pt>
                <c:pt idx="97">
                  <c:v>-6.7376000000000005</c:v>
                </c:pt>
                <c:pt idx="98">
                  <c:v>-6.6533800000000012</c:v>
                </c:pt>
                <c:pt idx="99">
                  <c:v>-6.569160000000001</c:v>
                </c:pt>
                <c:pt idx="100">
                  <c:v>-6.4849400000000008</c:v>
                </c:pt>
                <c:pt idx="101">
                  <c:v>-6.4007200000000006</c:v>
                </c:pt>
                <c:pt idx="102">
                  <c:v>-6.3165000000000004</c:v>
                </c:pt>
                <c:pt idx="103">
                  <c:v>-6.2322800000000003</c:v>
                </c:pt>
                <c:pt idx="104">
                  <c:v>-6.1480600000000001</c:v>
                </c:pt>
                <c:pt idx="105">
                  <c:v>-6.0638399999999999</c:v>
                </c:pt>
                <c:pt idx="106">
                  <c:v>-5.9796199999999997</c:v>
                </c:pt>
                <c:pt idx="107">
                  <c:v>-5.8954000000000004</c:v>
                </c:pt>
                <c:pt idx="108">
                  <c:v>-5.8111800000000002</c:v>
                </c:pt>
                <c:pt idx="109">
                  <c:v>-5.7269600000000009</c:v>
                </c:pt>
                <c:pt idx="110">
                  <c:v>-5.6427400000000008</c:v>
                </c:pt>
                <c:pt idx="111">
                  <c:v>-5.5585200000000006</c:v>
                </c:pt>
                <c:pt idx="112">
                  <c:v>-5.4743000000000004</c:v>
                </c:pt>
                <c:pt idx="113">
                  <c:v>-5.3900800000000002</c:v>
                </c:pt>
                <c:pt idx="114">
                  <c:v>-5.30586</c:v>
                </c:pt>
                <c:pt idx="115">
                  <c:v>-5.2216400000000007</c:v>
                </c:pt>
                <c:pt idx="116">
                  <c:v>-5.1374200000000005</c:v>
                </c:pt>
                <c:pt idx="117">
                  <c:v>-5.0532000000000004</c:v>
                </c:pt>
                <c:pt idx="118">
                  <c:v>-4.9689800000000002</c:v>
                </c:pt>
                <c:pt idx="119">
                  <c:v>-4.88476</c:v>
                </c:pt>
                <c:pt idx="120">
                  <c:v>-4.8005399999999998</c:v>
                </c:pt>
                <c:pt idx="121">
                  <c:v>-4.7163200000000005</c:v>
                </c:pt>
                <c:pt idx="122">
                  <c:v>-4.6321000000000003</c:v>
                </c:pt>
                <c:pt idx="123">
                  <c:v>-4.547880000000001</c:v>
                </c:pt>
                <c:pt idx="124">
                  <c:v>-4.4636600000000008</c:v>
                </c:pt>
                <c:pt idx="125">
                  <c:v>-4.3794400000000007</c:v>
                </c:pt>
                <c:pt idx="126">
                  <c:v>-4.2952200000000005</c:v>
                </c:pt>
                <c:pt idx="127">
                  <c:v>-4.2110000000000003</c:v>
                </c:pt>
                <c:pt idx="128">
                  <c:v>-4.1267800000000001</c:v>
                </c:pt>
                <c:pt idx="129">
                  <c:v>-4.0425599999999999</c:v>
                </c:pt>
                <c:pt idx="130">
                  <c:v>-3.9583400000000002</c:v>
                </c:pt>
                <c:pt idx="131">
                  <c:v>-3.8741200000000005</c:v>
                </c:pt>
                <c:pt idx="132">
                  <c:v>-3.7899000000000003</c:v>
                </c:pt>
                <c:pt idx="133">
                  <c:v>-3.7056800000000001</c:v>
                </c:pt>
                <c:pt idx="134">
                  <c:v>-3.6214600000000003</c:v>
                </c:pt>
                <c:pt idx="135">
                  <c:v>-3.5372400000000002</c:v>
                </c:pt>
                <c:pt idx="136">
                  <c:v>-3.45302</c:v>
                </c:pt>
                <c:pt idx="137">
                  <c:v>-3.3688000000000002</c:v>
                </c:pt>
                <c:pt idx="138">
                  <c:v>-3.2845800000000005</c:v>
                </c:pt>
                <c:pt idx="139">
                  <c:v>-3.2003600000000003</c:v>
                </c:pt>
                <c:pt idx="140">
                  <c:v>-3.1161400000000001</c:v>
                </c:pt>
                <c:pt idx="141">
                  <c:v>-3.0319199999999999</c:v>
                </c:pt>
                <c:pt idx="142">
                  <c:v>-2.9477000000000002</c:v>
                </c:pt>
                <c:pt idx="143">
                  <c:v>-2.8634800000000005</c:v>
                </c:pt>
                <c:pt idx="144">
                  <c:v>-2.7792600000000003</c:v>
                </c:pt>
                <c:pt idx="145">
                  <c:v>-2.6950400000000001</c:v>
                </c:pt>
                <c:pt idx="146">
                  <c:v>-2.6108200000000004</c:v>
                </c:pt>
                <c:pt idx="147">
                  <c:v>-2.5266000000000002</c:v>
                </c:pt>
                <c:pt idx="148">
                  <c:v>-2.44238</c:v>
                </c:pt>
                <c:pt idx="149">
                  <c:v>-2.3581600000000003</c:v>
                </c:pt>
                <c:pt idx="150">
                  <c:v>-2.2739400000000005</c:v>
                </c:pt>
                <c:pt idx="151">
                  <c:v>-2.1897200000000003</c:v>
                </c:pt>
                <c:pt idx="152">
                  <c:v>-2.1055000000000001</c:v>
                </c:pt>
                <c:pt idx="153">
                  <c:v>-2.02128</c:v>
                </c:pt>
                <c:pt idx="154">
                  <c:v>-1.9370600000000002</c:v>
                </c:pt>
                <c:pt idx="155">
                  <c:v>-1.85284</c:v>
                </c:pt>
                <c:pt idx="156">
                  <c:v>-1.7686200000000001</c:v>
                </c:pt>
                <c:pt idx="157">
                  <c:v>-1.6844000000000001</c:v>
                </c:pt>
                <c:pt idx="158">
                  <c:v>-1.6001800000000002</c:v>
                </c:pt>
                <c:pt idx="159">
                  <c:v>-1.51596</c:v>
                </c:pt>
                <c:pt idx="160">
                  <c:v>-1.4317400000000002</c:v>
                </c:pt>
                <c:pt idx="161">
                  <c:v>-1.3475200000000001</c:v>
                </c:pt>
                <c:pt idx="162">
                  <c:v>-1.2633000000000001</c:v>
                </c:pt>
                <c:pt idx="163">
                  <c:v>-1.1790800000000001</c:v>
                </c:pt>
                <c:pt idx="164">
                  <c:v>-1.0948600000000002</c:v>
                </c:pt>
                <c:pt idx="165">
                  <c:v>-1.01064</c:v>
                </c:pt>
                <c:pt idx="166">
                  <c:v>-0.92642000000000002</c:v>
                </c:pt>
                <c:pt idx="167">
                  <c:v>-0.84220000000000006</c:v>
                </c:pt>
                <c:pt idx="168">
                  <c:v>-0.75797999999999999</c:v>
                </c:pt>
                <c:pt idx="169">
                  <c:v>-0.67376000000000003</c:v>
                </c:pt>
                <c:pt idx="170">
                  <c:v>-0.58954000000000006</c:v>
                </c:pt>
                <c:pt idx="171">
                  <c:v>-0.50531999999999999</c:v>
                </c:pt>
                <c:pt idx="172">
                  <c:v>-0.42110000000000003</c:v>
                </c:pt>
                <c:pt idx="173">
                  <c:v>-0.33688000000000046</c:v>
                </c:pt>
                <c:pt idx="174">
                  <c:v>-0.25266000000000044</c:v>
                </c:pt>
                <c:pt idx="175">
                  <c:v>-0.16844000000000001</c:v>
                </c:pt>
                <c:pt idx="176">
                  <c:v>-8.4220000000000003E-2</c:v>
                </c:pt>
                <c:pt idx="177">
                  <c:v>0</c:v>
                </c:pt>
                <c:pt idx="178">
                  <c:v>8.4220000000000003E-2</c:v>
                </c:pt>
                <c:pt idx="179">
                  <c:v>0.16844000000000001</c:v>
                </c:pt>
                <c:pt idx="180">
                  <c:v>0.25266000000000044</c:v>
                </c:pt>
                <c:pt idx="181">
                  <c:v>0.33688000000000046</c:v>
                </c:pt>
                <c:pt idx="182">
                  <c:v>0.42110000000000003</c:v>
                </c:pt>
                <c:pt idx="183">
                  <c:v>0.50531999999999999</c:v>
                </c:pt>
                <c:pt idx="184">
                  <c:v>0.58954000000000006</c:v>
                </c:pt>
                <c:pt idx="185">
                  <c:v>0.67376000000000003</c:v>
                </c:pt>
                <c:pt idx="186">
                  <c:v>0.75797999999999999</c:v>
                </c:pt>
                <c:pt idx="187">
                  <c:v>0.84220000000000006</c:v>
                </c:pt>
                <c:pt idx="188">
                  <c:v>0.92642000000000002</c:v>
                </c:pt>
                <c:pt idx="189">
                  <c:v>1.01064</c:v>
                </c:pt>
                <c:pt idx="190">
                  <c:v>1.0948600000000002</c:v>
                </c:pt>
                <c:pt idx="191">
                  <c:v>1.1790800000000001</c:v>
                </c:pt>
                <c:pt idx="192">
                  <c:v>1.2633000000000001</c:v>
                </c:pt>
                <c:pt idx="193">
                  <c:v>1.3475200000000001</c:v>
                </c:pt>
                <c:pt idx="194">
                  <c:v>1.4317400000000002</c:v>
                </c:pt>
                <c:pt idx="195">
                  <c:v>1.51596</c:v>
                </c:pt>
                <c:pt idx="196">
                  <c:v>1.6001800000000002</c:v>
                </c:pt>
                <c:pt idx="197">
                  <c:v>1.6844000000000001</c:v>
                </c:pt>
                <c:pt idx="198">
                  <c:v>1.7686200000000001</c:v>
                </c:pt>
                <c:pt idx="199">
                  <c:v>1.85284</c:v>
                </c:pt>
                <c:pt idx="200">
                  <c:v>1.9370600000000002</c:v>
                </c:pt>
                <c:pt idx="201">
                  <c:v>2.02128</c:v>
                </c:pt>
                <c:pt idx="202">
                  <c:v>2.1055000000000001</c:v>
                </c:pt>
                <c:pt idx="203">
                  <c:v>2.1897200000000003</c:v>
                </c:pt>
                <c:pt idx="204">
                  <c:v>2.2739400000000005</c:v>
                </c:pt>
                <c:pt idx="205">
                  <c:v>2.3581600000000003</c:v>
                </c:pt>
                <c:pt idx="206">
                  <c:v>2.44238</c:v>
                </c:pt>
                <c:pt idx="207">
                  <c:v>2.5266000000000002</c:v>
                </c:pt>
                <c:pt idx="208">
                  <c:v>2.6108200000000004</c:v>
                </c:pt>
                <c:pt idx="209">
                  <c:v>2.6950400000000001</c:v>
                </c:pt>
                <c:pt idx="210">
                  <c:v>2.7792600000000003</c:v>
                </c:pt>
                <c:pt idx="211">
                  <c:v>2.8634800000000005</c:v>
                </c:pt>
                <c:pt idx="212">
                  <c:v>2.9477000000000002</c:v>
                </c:pt>
                <c:pt idx="213">
                  <c:v>3.0319199999999999</c:v>
                </c:pt>
                <c:pt idx="214">
                  <c:v>3.1161400000000001</c:v>
                </c:pt>
                <c:pt idx="215">
                  <c:v>3.2003600000000003</c:v>
                </c:pt>
                <c:pt idx="216">
                  <c:v>3.2845800000000005</c:v>
                </c:pt>
                <c:pt idx="217">
                  <c:v>3.3688000000000002</c:v>
                </c:pt>
                <c:pt idx="218">
                  <c:v>3.45302</c:v>
                </c:pt>
                <c:pt idx="219">
                  <c:v>3.5372400000000002</c:v>
                </c:pt>
                <c:pt idx="220">
                  <c:v>3.6214600000000003</c:v>
                </c:pt>
                <c:pt idx="221">
                  <c:v>3.7056800000000001</c:v>
                </c:pt>
                <c:pt idx="222">
                  <c:v>3.7899000000000003</c:v>
                </c:pt>
                <c:pt idx="223">
                  <c:v>3.8741200000000005</c:v>
                </c:pt>
                <c:pt idx="224">
                  <c:v>3.9583400000000002</c:v>
                </c:pt>
                <c:pt idx="225">
                  <c:v>4.0425599999999999</c:v>
                </c:pt>
                <c:pt idx="226">
                  <c:v>4.1267800000000001</c:v>
                </c:pt>
                <c:pt idx="227">
                  <c:v>4.2110000000000003</c:v>
                </c:pt>
                <c:pt idx="228">
                  <c:v>4.2952200000000005</c:v>
                </c:pt>
                <c:pt idx="229">
                  <c:v>4.3794400000000007</c:v>
                </c:pt>
                <c:pt idx="230">
                  <c:v>4.4636600000000008</c:v>
                </c:pt>
                <c:pt idx="231">
                  <c:v>4.547880000000001</c:v>
                </c:pt>
                <c:pt idx="232">
                  <c:v>4.6321000000000003</c:v>
                </c:pt>
                <c:pt idx="233">
                  <c:v>4.7163200000000005</c:v>
                </c:pt>
                <c:pt idx="234">
                  <c:v>4.8005399999999998</c:v>
                </c:pt>
                <c:pt idx="235">
                  <c:v>4.88476</c:v>
                </c:pt>
                <c:pt idx="236">
                  <c:v>4.9689800000000002</c:v>
                </c:pt>
                <c:pt idx="237">
                  <c:v>5.0532000000000004</c:v>
                </c:pt>
                <c:pt idx="238">
                  <c:v>5.1374200000000005</c:v>
                </c:pt>
                <c:pt idx="239">
                  <c:v>5.2216400000000007</c:v>
                </c:pt>
                <c:pt idx="240">
                  <c:v>5.30586</c:v>
                </c:pt>
                <c:pt idx="241">
                  <c:v>5.3900800000000002</c:v>
                </c:pt>
                <c:pt idx="242">
                  <c:v>5.4743000000000004</c:v>
                </c:pt>
                <c:pt idx="243">
                  <c:v>5.5585200000000006</c:v>
                </c:pt>
                <c:pt idx="244">
                  <c:v>5.6427400000000008</c:v>
                </c:pt>
                <c:pt idx="245">
                  <c:v>5.7269600000000009</c:v>
                </c:pt>
                <c:pt idx="246">
                  <c:v>5.8111800000000002</c:v>
                </c:pt>
                <c:pt idx="247">
                  <c:v>5.8954000000000004</c:v>
                </c:pt>
                <c:pt idx="248">
                  <c:v>5.9796199999999997</c:v>
                </c:pt>
                <c:pt idx="249">
                  <c:v>6.0638399999999999</c:v>
                </c:pt>
                <c:pt idx="250">
                  <c:v>6.1480600000000001</c:v>
                </c:pt>
                <c:pt idx="251">
                  <c:v>6.2322800000000003</c:v>
                </c:pt>
                <c:pt idx="252">
                  <c:v>6.3165000000000004</c:v>
                </c:pt>
                <c:pt idx="253">
                  <c:v>6.4007200000000006</c:v>
                </c:pt>
                <c:pt idx="254">
                  <c:v>6.4849400000000008</c:v>
                </c:pt>
                <c:pt idx="255">
                  <c:v>6.569160000000001</c:v>
                </c:pt>
                <c:pt idx="256">
                  <c:v>6.6533800000000012</c:v>
                </c:pt>
                <c:pt idx="257">
                  <c:v>6.7376000000000005</c:v>
                </c:pt>
                <c:pt idx="258">
                  <c:v>6.8218200000000007</c:v>
                </c:pt>
                <c:pt idx="259">
                  <c:v>6.90604</c:v>
                </c:pt>
                <c:pt idx="260">
                  <c:v>6.9902600000000001</c:v>
                </c:pt>
                <c:pt idx="261">
                  <c:v>7.0744800000000003</c:v>
                </c:pt>
                <c:pt idx="262">
                  <c:v>7.1587000000000005</c:v>
                </c:pt>
                <c:pt idx="263">
                  <c:v>7.2429200000000007</c:v>
                </c:pt>
                <c:pt idx="264">
                  <c:v>7.3271400000000009</c:v>
                </c:pt>
                <c:pt idx="265">
                  <c:v>7.4113600000000002</c:v>
                </c:pt>
                <c:pt idx="266">
                  <c:v>7.4955800000000004</c:v>
                </c:pt>
                <c:pt idx="267">
                  <c:v>7.5798000000000005</c:v>
                </c:pt>
                <c:pt idx="268">
                  <c:v>7.6640200000000007</c:v>
                </c:pt>
                <c:pt idx="269">
                  <c:v>7.7482400000000009</c:v>
                </c:pt>
                <c:pt idx="270">
                  <c:v>7.8324600000000011</c:v>
                </c:pt>
                <c:pt idx="271">
                  <c:v>7.9166800000000004</c:v>
                </c:pt>
                <c:pt idx="272">
                  <c:v>8.0008999999999997</c:v>
                </c:pt>
                <c:pt idx="273">
                  <c:v>8.0851199999999999</c:v>
                </c:pt>
                <c:pt idx="274">
                  <c:v>8.16934</c:v>
                </c:pt>
                <c:pt idx="275">
                  <c:v>8.2535600000000002</c:v>
                </c:pt>
                <c:pt idx="276">
                  <c:v>8.3377800000000004</c:v>
                </c:pt>
                <c:pt idx="277">
                  <c:v>8.4220000000000006</c:v>
                </c:pt>
                <c:pt idx="278">
                  <c:v>8.5062200000000008</c:v>
                </c:pt>
                <c:pt idx="279">
                  <c:v>8.590440000000001</c:v>
                </c:pt>
                <c:pt idx="280">
                  <c:v>8.6746600000000011</c:v>
                </c:pt>
                <c:pt idx="281">
                  <c:v>8.7588800000000013</c:v>
                </c:pt>
                <c:pt idx="282">
                  <c:v>8.8431000000000015</c:v>
                </c:pt>
                <c:pt idx="283">
                  <c:v>8.9273200000000017</c:v>
                </c:pt>
                <c:pt idx="284">
                  <c:v>9.0115400000000019</c:v>
                </c:pt>
                <c:pt idx="285">
                  <c:v>9.0957600000000021</c:v>
                </c:pt>
                <c:pt idx="286">
                  <c:v>9.1799800000000431</c:v>
                </c:pt>
                <c:pt idx="287">
                  <c:v>9.2642000000000007</c:v>
                </c:pt>
                <c:pt idx="288">
                  <c:v>9.3484200000000008</c:v>
                </c:pt>
                <c:pt idx="289">
                  <c:v>9.432640000000001</c:v>
                </c:pt>
                <c:pt idx="290">
                  <c:v>9.5168600000000421</c:v>
                </c:pt>
                <c:pt idx="291">
                  <c:v>9.6010799999999996</c:v>
                </c:pt>
                <c:pt idx="292">
                  <c:v>9.6852999999999998</c:v>
                </c:pt>
                <c:pt idx="293">
                  <c:v>9.76952</c:v>
                </c:pt>
                <c:pt idx="294">
                  <c:v>9.8537400000000428</c:v>
                </c:pt>
                <c:pt idx="295">
                  <c:v>9.9379600000000003</c:v>
                </c:pt>
                <c:pt idx="296">
                  <c:v>10.022180000000001</c:v>
                </c:pt>
                <c:pt idx="297">
                  <c:v>10.106400000000001</c:v>
                </c:pt>
                <c:pt idx="298">
                  <c:v>10.190620000000044</c:v>
                </c:pt>
                <c:pt idx="299">
                  <c:v>10.274840000000001</c:v>
                </c:pt>
                <c:pt idx="300">
                  <c:v>10.359060000000001</c:v>
                </c:pt>
                <c:pt idx="301">
                  <c:v>10.443280000000001</c:v>
                </c:pt>
                <c:pt idx="302">
                  <c:v>10.527500000000044</c:v>
                </c:pt>
                <c:pt idx="303">
                  <c:v>10.61172</c:v>
                </c:pt>
                <c:pt idx="304">
                  <c:v>10.69594</c:v>
                </c:pt>
                <c:pt idx="305">
                  <c:v>10.78016</c:v>
                </c:pt>
                <c:pt idx="306">
                  <c:v>10.864380000000041</c:v>
                </c:pt>
                <c:pt idx="307">
                  <c:v>10.948600000000001</c:v>
                </c:pt>
                <c:pt idx="308">
                  <c:v>11.032820000000001</c:v>
                </c:pt>
                <c:pt idx="309">
                  <c:v>11.117040000000042</c:v>
                </c:pt>
                <c:pt idx="310">
                  <c:v>11.201260000000042</c:v>
                </c:pt>
                <c:pt idx="311">
                  <c:v>11.285480000000042</c:v>
                </c:pt>
                <c:pt idx="312">
                  <c:v>11.369700000000002</c:v>
                </c:pt>
                <c:pt idx="313">
                  <c:v>11.453920000000043</c:v>
                </c:pt>
                <c:pt idx="314">
                  <c:v>11.538140000000043</c:v>
                </c:pt>
                <c:pt idx="315">
                  <c:v>11.622360000000043</c:v>
                </c:pt>
                <c:pt idx="316">
                  <c:v>11.706580000000001</c:v>
                </c:pt>
                <c:pt idx="317">
                  <c:v>11.790800000000043</c:v>
                </c:pt>
                <c:pt idx="318">
                  <c:v>11.875020000000044</c:v>
                </c:pt>
                <c:pt idx="319">
                  <c:v>11.959240000000044</c:v>
                </c:pt>
                <c:pt idx="320">
                  <c:v>12.04346</c:v>
                </c:pt>
                <c:pt idx="321">
                  <c:v>12.127680000000044</c:v>
                </c:pt>
                <c:pt idx="322">
                  <c:v>12.211900000000044</c:v>
                </c:pt>
                <c:pt idx="323">
                  <c:v>12.296120000000043</c:v>
                </c:pt>
                <c:pt idx="324">
                  <c:v>12.38034</c:v>
                </c:pt>
                <c:pt idx="325">
                  <c:v>12.464560000000043</c:v>
                </c:pt>
                <c:pt idx="326">
                  <c:v>12.548780000000043</c:v>
                </c:pt>
                <c:pt idx="327">
                  <c:v>12.633000000000044</c:v>
                </c:pt>
                <c:pt idx="328">
                  <c:v>12.717220000000042</c:v>
                </c:pt>
                <c:pt idx="329">
                  <c:v>12.801440000000042</c:v>
                </c:pt>
                <c:pt idx="330">
                  <c:v>12.885660000000042</c:v>
                </c:pt>
                <c:pt idx="331">
                  <c:v>12.969880000000042</c:v>
                </c:pt>
                <c:pt idx="332">
                  <c:v>13.054100000000043</c:v>
                </c:pt>
                <c:pt idx="333">
                  <c:v>13.138320000000043</c:v>
                </c:pt>
                <c:pt idx="334">
                  <c:v>13.222540000000043</c:v>
                </c:pt>
                <c:pt idx="335">
                  <c:v>13.306760000000043</c:v>
                </c:pt>
                <c:pt idx="336">
                  <c:v>13.390980000000043</c:v>
                </c:pt>
                <c:pt idx="337">
                  <c:v>13.475200000000044</c:v>
                </c:pt>
                <c:pt idx="338">
                  <c:v>13.559420000000044</c:v>
                </c:pt>
                <c:pt idx="339">
                  <c:v>13.643640000000042</c:v>
                </c:pt>
                <c:pt idx="340">
                  <c:v>13.727860000000042</c:v>
                </c:pt>
                <c:pt idx="341">
                  <c:v>13.812080000000043</c:v>
                </c:pt>
                <c:pt idx="342">
                  <c:v>13.896300000000043</c:v>
                </c:pt>
                <c:pt idx="343">
                  <c:v>13.980520000000043</c:v>
                </c:pt>
                <c:pt idx="344">
                  <c:v>14.064740000000043</c:v>
                </c:pt>
                <c:pt idx="345">
                  <c:v>14.148960000000043</c:v>
                </c:pt>
                <c:pt idx="346">
                  <c:v>14.233180000000043</c:v>
                </c:pt>
                <c:pt idx="347">
                  <c:v>14.317400000000044</c:v>
                </c:pt>
                <c:pt idx="348">
                  <c:v>14.401620000000044</c:v>
                </c:pt>
                <c:pt idx="349">
                  <c:v>14.485840000000044</c:v>
                </c:pt>
                <c:pt idx="350">
                  <c:v>14.570060000000044</c:v>
                </c:pt>
                <c:pt idx="351">
                  <c:v>14.654280000000044</c:v>
                </c:pt>
                <c:pt idx="352">
                  <c:v>14.738500000000045</c:v>
                </c:pt>
                <c:pt idx="353">
                  <c:v>14.822720000000043</c:v>
                </c:pt>
                <c:pt idx="354">
                  <c:v>14.906940000000043</c:v>
                </c:pt>
                <c:pt idx="355">
                  <c:v>14.991160000000042</c:v>
                </c:pt>
                <c:pt idx="356">
                  <c:v>15.075380000000042</c:v>
                </c:pt>
                <c:pt idx="357">
                  <c:v>15.159600000000042</c:v>
                </c:pt>
                <c:pt idx="358">
                  <c:v>15.243820000000042</c:v>
                </c:pt>
                <c:pt idx="359">
                  <c:v>15.328040000000042</c:v>
                </c:pt>
                <c:pt idx="360">
                  <c:v>15.412260000000042</c:v>
                </c:pt>
                <c:pt idx="361">
                  <c:v>15.496480000000043</c:v>
                </c:pt>
                <c:pt idx="362">
                  <c:v>15.580700000000043</c:v>
                </c:pt>
                <c:pt idx="363">
                  <c:v>15.664920000000043</c:v>
                </c:pt>
                <c:pt idx="364">
                  <c:v>15.749140000000043</c:v>
                </c:pt>
                <c:pt idx="365">
                  <c:v>15.833360000000043</c:v>
                </c:pt>
                <c:pt idx="366">
                  <c:v>15.917580000000044</c:v>
                </c:pt>
                <c:pt idx="367">
                  <c:v>16.001800000000042</c:v>
                </c:pt>
                <c:pt idx="368">
                  <c:v>16.086020000000044</c:v>
                </c:pt>
                <c:pt idx="369">
                  <c:v>16.170240000000042</c:v>
                </c:pt>
                <c:pt idx="370">
                  <c:v>16.254460000000044</c:v>
                </c:pt>
                <c:pt idx="371">
                  <c:v>16.338680000000043</c:v>
                </c:pt>
                <c:pt idx="372">
                  <c:v>16.422900000000045</c:v>
                </c:pt>
                <c:pt idx="373">
                  <c:v>16.507120000000043</c:v>
                </c:pt>
                <c:pt idx="374">
                  <c:v>16.591340000000045</c:v>
                </c:pt>
                <c:pt idx="375">
                  <c:v>16.675560000000043</c:v>
                </c:pt>
                <c:pt idx="376">
                  <c:v>16.759780000000045</c:v>
                </c:pt>
                <c:pt idx="377">
                  <c:v>16.844000000000044</c:v>
                </c:pt>
                <c:pt idx="378">
                  <c:v>16.928220000000046</c:v>
                </c:pt>
                <c:pt idx="379">
                  <c:v>17.012440000000044</c:v>
                </c:pt>
                <c:pt idx="380">
                  <c:v>17.096660000000046</c:v>
                </c:pt>
                <c:pt idx="381">
                  <c:v>17.180880000000041</c:v>
                </c:pt>
                <c:pt idx="382">
                  <c:v>17.265100000000043</c:v>
                </c:pt>
                <c:pt idx="383">
                  <c:v>17.349320000000041</c:v>
                </c:pt>
                <c:pt idx="384">
                  <c:v>17.433540000000043</c:v>
                </c:pt>
                <c:pt idx="385">
                  <c:v>17.517760000000042</c:v>
                </c:pt>
                <c:pt idx="386">
                  <c:v>17.601980000000044</c:v>
                </c:pt>
                <c:pt idx="387">
                  <c:v>17.686200000000042</c:v>
                </c:pt>
                <c:pt idx="388">
                  <c:v>17.770420000000044</c:v>
                </c:pt>
                <c:pt idx="389">
                  <c:v>17.854640000000003</c:v>
                </c:pt>
                <c:pt idx="390">
                  <c:v>17.938859999999959</c:v>
                </c:pt>
                <c:pt idx="391">
                  <c:v>18.023079999999915</c:v>
                </c:pt>
                <c:pt idx="392">
                  <c:v>18.107299999999874</c:v>
                </c:pt>
                <c:pt idx="393">
                  <c:v>18.191519999999834</c:v>
                </c:pt>
                <c:pt idx="394">
                  <c:v>18.275739999999793</c:v>
                </c:pt>
                <c:pt idx="395">
                  <c:v>18.359959999999749</c:v>
                </c:pt>
                <c:pt idx="396">
                  <c:v>18.444179999999704</c:v>
                </c:pt>
                <c:pt idx="397">
                  <c:v>18.528399999999667</c:v>
                </c:pt>
                <c:pt idx="398">
                  <c:v>18.612619999999623</c:v>
                </c:pt>
                <c:pt idx="399">
                  <c:v>18.696839999999579</c:v>
                </c:pt>
                <c:pt idx="400">
                  <c:v>18.781059999999538</c:v>
                </c:pt>
                <c:pt idx="401">
                  <c:v>18.865279999999494</c:v>
                </c:pt>
                <c:pt idx="402">
                  <c:v>18.949499999999457</c:v>
                </c:pt>
                <c:pt idx="403">
                  <c:v>19.033719999999413</c:v>
                </c:pt>
                <c:pt idx="404">
                  <c:v>19.117939999999368</c:v>
                </c:pt>
                <c:pt idx="405">
                  <c:v>19.202159999999328</c:v>
                </c:pt>
                <c:pt idx="406">
                  <c:v>19.286379999999287</c:v>
                </c:pt>
                <c:pt idx="407">
                  <c:v>19.370599999999243</c:v>
                </c:pt>
                <c:pt idx="408">
                  <c:v>19.454819999999202</c:v>
                </c:pt>
                <c:pt idx="409">
                  <c:v>19.539039999999158</c:v>
                </c:pt>
                <c:pt idx="410">
                  <c:v>19.623259999999117</c:v>
                </c:pt>
                <c:pt idx="411">
                  <c:v>19.707479999999077</c:v>
                </c:pt>
                <c:pt idx="412">
                  <c:v>19.791699999999032</c:v>
                </c:pt>
                <c:pt idx="413">
                  <c:v>19.875919999998992</c:v>
                </c:pt>
                <c:pt idx="414">
                  <c:v>19.960139999998948</c:v>
                </c:pt>
                <c:pt idx="415">
                  <c:v>20.044359999998907</c:v>
                </c:pt>
                <c:pt idx="416">
                  <c:v>20.128579999998866</c:v>
                </c:pt>
                <c:pt idx="417">
                  <c:v>20.212799999998783</c:v>
                </c:pt>
                <c:pt idx="418">
                  <c:v>20.297019999998739</c:v>
                </c:pt>
                <c:pt idx="419">
                  <c:v>20.381239999998694</c:v>
                </c:pt>
                <c:pt idx="420">
                  <c:v>20.465459999998654</c:v>
                </c:pt>
                <c:pt idx="421">
                  <c:v>20.549679999998613</c:v>
                </c:pt>
                <c:pt idx="422">
                  <c:v>20.633899999998569</c:v>
                </c:pt>
                <c:pt idx="423">
                  <c:v>20.718119999998528</c:v>
                </c:pt>
                <c:pt idx="424">
                  <c:v>20.802339999998484</c:v>
                </c:pt>
                <c:pt idx="425">
                  <c:v>20.886559999998443</c:v>
                </c:pt>
                <c:pt idx="426">
                  <c:v>20.970779999998403</c:v>
                </c:pt>
                <c:pt idx="427">
                  <c:v>21.054999999998358</c:v>
                </c:pt>
              </c:numCache>
            </c:numRef>
          </c:cat>
          <c:val>
            <c:numRef>
              <c:f>'Data, Directional test chart'!$C$2:$C$429</c:f>
              <c:numCache>
                <c:formatCode>General</c:formatCode>
                <c:ptCount val="428"/>
                <c:pt idx="0">
                  <c:v>2.3828222444834874E-3</c:v>
                </c:pt>
                <c:pt idx="1">
                  <c:v>2.4941773206933861E-3</c:v>
                </c:pt>
                <c:pt idx="2">
                  <c:v>2.6105772275963452E-3</c:v>
                </c:pt>
                <c:pt idx="3">
                  <c:v>2.7322383352874555E-3</c:v>
                </c:pt>
                <c:pt idx="4">
                  <c:v>2.8593854358352671E-3</c:v>
                </c:pt>
                <c:pt idx="5">
                  <c:v>2.9922520132058916E-3</c:v>
                </c:pt>
                <c:pt idx="6">
                  <c:v>3.1310805179487634E-3</c:v>
                </c:pt>
                <c:pt idx="7">
                  <c:v>3.2761226464425503E-3</c:v>
                </c:pt>
                <c:pt idx="8">
                  <c:v>3.4276396244723737E-3</c:v>
                </c:pt>
                <c:pt idx="9">
                  <c:v>3.5859024948811805E-3</c:v>
                </c:pt>
                <c:pt idx="10">
                  <c:v>3.7511924090074247E-3</c:v>
                </c:pt>
                <c:pt idx="11">
                  <c:v>3.923800921589728E-3</c:v>
                </c:pt>
                <c:pt idx="12">
                  <c:v>4.104030288785092E-3</c:v>
                </c:pt>
                <c:pt idx="13">
                  <c:v>4.2921937689122469E-3</c:v>
                </c:pt>
                <c:pt idx="14">
                  <c:v>4.4886159254942902E-3</c:v>
                </c:pt>
                <c:pt idx="15">
                  <c:v>4.6936329321360425E-3</c:v>
                </c:pt>
                <c:pt idx="16">
                  <c:v>4.9075928787306738E-3</c:v>
                </c:pt>
                <c:pt idx="17">
                  <c:v>5.1308560784476074E-3</c:v>
                </c:pt>
                <c:pt idx="18">
                  <c:v>5.3637953749095905E-3</c:v>
                </c:pt>
                <c:pt idx="19">
                  <c:v>5.6067964489200702E-3</c:v>
                </c:pt>
                <c:pt idx="20">
                  <c:v>5.860258124054653E-3</c:v>
                </c:pt>
                <c:pt idx="21">
                  <c:v>6.1245926703800248E-3</c:v>
                </c:pt>
                <c:pt idx="22">
                  <c:v>6.4002261055124444E-3</c:v>
                </c:pt>
                <c:pt idx="23">
                  <c:v>6.6875984921745037E-3</c:v>
                </c:pt>
                <c:pt idx="24">
                  <c:v>6.9871642313536018E-3</c:v>
                </c:pt>
                <c:pt idx="25">
                  <c:v>7.2993923501091596E-3</c:v>
                </c:pt>
                <c:pt idx="26">
                  <c:v>7.6247667830171492E-3</c:v>
                </c:pt>
                <c:pt idx="27">
                  <c:v>7.9637866461806615E-3</c:v>
                </c:pt>
                <c:pt idx="28">
                  <c:v>8.3169665026742966E-3</c:v>
                </c:pt>
                <c:pt idx="29">
                  <c:v>8.6848366182273005E-3</c:v>
                </c:pt>
                <c:pt idx="30">
                  <c:v>9.067943205887068E-3</c:v>
                </c:pt>
                <c:pt idx="31">
                  <c:v>9.4668486583397247E-3</c:v>
                </c:pt>
                <c:pt idx="32">
                  <c:v>9.8821317664987245E-3</c:v>
                </c:pt>
                <c:pt idx="33">
                  <c:v>1.0314387922906652E-2</c:v>
                </c:pt>
                <c:pt idx="34">
                  <c:v>1.0764229308427875E-2</c:v>
                </c:pt>
                <c:pt idx="35">
                  <c:v>1.1232285060643091E-2</c:v>
                </c:pt>
                <c:pt idx="36">
                  <c:v>1.1719201422289435E-2</c:v>
                </c:pt>
                <c:pt idx="37">
                  <c:v>1.2225641868022562E-2</c:v>
                </c:pt>
                <c:pt idx="38">
                  <c:v>1.2752287207710763E-2</c:v>
                </c:pt>
                <c:pt idx="39">
                  <c:v>1.3299835664405324E-2</c:v>
                </c:pt>
                <c:pt idx="40">
                  <c:v>1.3869002925066111E-2</c:v>
                </c:pt>
                <c:pt idx="41">
                  <c:v>1.4460522162058558E-2</c:v>
                </c:pt>
                <c:pt idx="42">
                  <c:v>1.5075144023375718E-2</c:v>
                </c:pt>
                <c:pt idx="43">
                  <c:v>1.5713636589480429E-2</c:v>
                </c:pt>
                <c:pt idx="44">
                  <c:v>1.6376785294604759E-2</c:v>
                </c:pt>
                <c:pt idx="45">
                  <c:v>1.7065392810290288E-2</c:v>
                </c:pt>
                <c:pt idx="46">
                  <c:v>1.7780278888902237E-2</c:v>
                </c:pt>
                <c:pt idx="47">
                  <c:v>1.8522280164803128E-2</c:v>
                </c:pt>
                <c:pt idx="48">
                  <c:v>1.9292249910830082E-2</c:v>
                </c:pt>
                <c:pt idx="49">
                  <c:v>2.0091057747681846E-2</c:v>
                </c:pt>
                <c:pt idx="50">
                  <c:v>2.0919589303789812E-2</c:v>
                </c:pt>
                <c:pt idx="51">
                  <c:v>2.1778745823221417E-2</c:v>
                </c:pt>
                <c:pt idx="52">
                  <c:v>2.2669443719144873E-2</c:v>
                </c:pt>
                <c:pt idx="53">
                  <c:v>2.359261407037181E-2</c:v>
                </c:pt>
                <c:pt idx="54">
                  <c:v>2.4549202058490309E-2</c:v>
                </c:pt>
                <c:pt idx="55">
                  <c:v>2.5540166343104718E-2</c:v>
                </c:pt>
                <c:pt idx="56">
                  <c:v>2.6566478372711273E-2</c:v>
                </c:pt>
                <c:pt idx="57">
                  <c:v>2.7629121628762382E-2</c:v>
                </c:pt>
                <c:pt idx="58">
                  <c:v>2.8729090800504262E-2</c:v>
                </c:pt>
                <c:pt idx="59">
                  <c:v>2.9867390888217625E-2</c:v>
                </c:pt>
                <c:pt idx="60">
                  <c:v>3.1045036232546945E-2</c:v>
                </c:pt>
                <c:pt idx="61">
                  <c:v>3.226304946767105E-2</c:v>
                </c:pt>
                <c:pt idx="62">
                  <c:v>3.3522460396149908E-2</c:v>
                </c:pt>
                <c:pt idx="63">
                  <c:v>3.4824304783376364E-2</c:v>
                </c:pt>
                <c:pt idx="64">
                  <c:v>3.6169623069670698E-2</c:v>
                </c:pt>
                <c:pt idx="65">
                  <c:v>3.7559458998179272E-2</c:v>
                </c:pt>
                <c:pt idx="66">
                  <c:v>3.8994858156877837E-2</c:v>
                </c:pt>
                <c:pt idx="67">
                  <c:v>4.0476866433134216E-2</c:v>
                </c:pt>
                <c:pt idx="68">
                  <c:v>4.2006528379457085E-2</c:v>
                </c:pt>
                <c:pt idx="69">
                  <c:v>4.358488548924476E-2</c:v>
                </c:pt>
                <c:pt idx="70">
                  <c:v>4.5212974381553889E-2</c:v>
                </c:pt>
                <c:pt idx="71">
                  <c:v>4.6891824894130227E-2</c:v>
                </c:pt>
                <c:pt idx="72">
                  <c:v>4.8622458084184639E-2</c:v>
                </c:pt>
                <c:pt idx="73">
                  <c:v>5.0405884136655976E-2</c:v>
                </c:pt>
                <c:pt idx="74">
                  <c:v>5.2243100179980406E-2</c:v>
                </c:pt>
                <c:pt idx="75">
                  <c:v>5.4135088009680164E-2</c:v>
                </c:pt>
                <c:pt idx="76">
                  <c:v>5.6082811720401041E-2</c:v>
                </c:pt>
                <c:pt idx="77">
                  <c:v>5.808721524735698E-2</c:v>
                </c:pt>
                <c:pt idx="78">
                  <c:v>6.0149219818491431E-2</c:v>
                </c:pt>
                <c:pt idx="79">
                  <c:v>6.2269721319032585E-2</c:v>
                </c:pt>
                <c:pt idx="80">
                  <c:v>6.444958757050237E-2</c:v>
                </c:pt>
                <c:pt idx="81">
                  <c:v>6.6689655526642688E-2</c:v>
                </c:pt>
                <c:pt idx="82">
                  <c:v>6.8990728389136849E-2</c:v>
                </c:pt>
                <c:pt idx="83">
                  <c:v>7.1353572646438213E-2</c:v>
                </c:pt>
                <c:pt idx="84">
                  <c:v>7.3778915039463558E-2</c:v>
                </c:pt>
                <c:pt idx="85">
                  <c:v>7.6267439458367253E-2</c:v>
                </c:pt>
                <c:pt idx="86">
                  <c:v>7.8819783775085361E-2</c:v>
                </c:pt>
                <c:pt idx="87">
                  <c:v>8.1436536616818281E-2</c:v>
                </c:pt>
                <c:pt idx="88">
                  <c:v>8.4118234086112659E-2</c:v>
                </c:pt>
                <c:pt idx="89">
                  <c:v>8.6865356433700094E-2</c:v>
                </c:pt>
                <c:pt idx="90">
                  <c:v>8.9678324690753375E-2</c:v>
                </c:pt>
                <c:pt idx="91">
                  <c:v>9.2557497267728231E-2</c:v>
                </c:pt>
                <c:pt idx="92">
                  <c:v>9.5503166527465391E-2</c:v>
                </c:pt>
                <c:pt idx="93">
                  <c:v>9.8515555340735209E-2</c:v>
                </c:pt>
                <c:pt idx="94">
                  <c:v>0.10159481363291027</c:v>
                </c:pt>
                <c:pt idx="95">
                  <c:v>0.10474101493094871</c:v>
                </c:pt>
                <c:pt idx="96">
                  <c:v>0.10795415292036063</c:v>
                </c:pt>
                <c:pt idx="97">
                  <c:v>0.11123413802230511</c:v>
                </c:pt>
                <c:pt idx="98">
                  <c:v>0.11458079400143106</c:v>
                </c:pt>
                <c:pt idx="99">
                  <c:v>0.11799385461551856</c:v>
                </c:pt>
                <c:pt idx="100">
                  <c:v>0.12147296031840289</c:v>
                </c:pt>
                <c:pt idx="101">
                  <c:v>0.125017655028065</c:v>
                </c:pt>
                <c:pt idx="102">
                  <c:v>0.12862738297214607</c:v>
                </c:pt>
                <c:pt idx="103">
                  <c:v>0.13230148562348742</c:v>
                </c:pt>
                <c:pt idx="104">
                  <c:v>0.13603919873860865</c:v>
                </c:pt>
                <c:pt idx="105">
                  <c:v>0.13983964951230846</c:v>
                </c:pt>
                <c:pt idx="106">
                  <c:v>0.14370185386180698</c:v>
                </c:pt>
                <c:pt idx="107">
                  <c:v>0.14762471385403808</c:v>
                </c:pt>
                <c:pt idx="108">
                  <c:v>0.15160701528984166</c:v>
                </c:pt>
                <c:pt idx="109">
                  <c:v>0.15564742545889926</c:v>
                </c:pt>
                <c:pt idx="110">
                  <c:v>0.15974449107929753</c:v>
                </c:pt>
                <c:pt idx="111">
                  <c:v>0.16389663643558372</c:v>
                </c:pt>
                <c:pt idx="112">
                  <c:v>0.16810216172910808</c:v>
                </c:pt>
                <c:pt idx="113">
                  <c:v>0.17235924165430599</c:v>
                </c:pt>
                <c:pt idx="114">
                  <c:v>0.17666592421437724</c:v>
                </c:pt>
                <c:pt idx="115">
                  <c:v>0.18102012978955009</c:v>
                </c:pt>
                <c:pt idx="116">
                  <c:v>0.18541965047078812</c:v>
                </c:pt>
                <c:pt idx="117">
                  <c:v>0.18986214967139056</c:v>
                </c:pt>
                <c:pt idx="118">
                  <c:v>0.19434516202846697</c:v>
                </c:pt>
                <c:pt idx="119">
                  <c:v>0.19886609360571966</c:v>
                </c:pt>
                <c:pt idx="120">
                  <c:v>0.2034222224083512</c:v>
                </c:pt>
                <c:pt idx="121">
                  <c:v>0.20801069922022322</c:v>
                </c:pt>
                <c:pt idx="122">
                  <c:v>0.21262854877263274</c:v>
                </c:pt>
                <c:pt idx="123">
                  <c:v>0.21727267125323765</c:v>
                </c:pt>
                <c:pt idx="124">
                  <c:v>0.22193984416275972</c:v>
                </c:pt>
                <c:pt idx="125">
                  <c:v>0.22662672452611984</c:v>
                </c:pt>
                <c:pt idx="126">
                  <c:v>0.2313298514636227</c:v>
                </c:pt>
                <c:pt idx="127">
                  <c:v>0.23604564912670095</c:v>
                </c:pt>
                <c:pt idx="128">
                  <c:v>0.24077043000156567</c:v>
                </c:pt>
                <c:pt idx="129">
                  <c:v>0.24550039858288425</c:v>
                </c:pt>
                <c:pt idx="130">
                  <c:v>0.25023165541833059</c:v>
                </c:pt>
                <c:pt idx="131">
                  <c:v>0.25496020152352172</c:v>
                </c:pt>
                <c:pt idx="132">
                  <c:v>0.25968194316548487</c:v>
                </c:pt>
                <c:pt idx="133">
                  <c:v>0.26439269701138279</c:v>
                </c:pt>
                <c:pt idx="134">
                  <c:v>0.2690881956377823</c:v>
                </c:pt>
                <c:pt idx="135">
                  <c:v>0.27376409339427149</c:v>
                </c:pt>
                <c:pt idx="136">
                  <c:v>0.2784159726137389</c:v>
                </c:pt>
                <c:pt idx="137">
                  <c:v>0.2830393501601145</c:v>
                </c:pt>
                <c:pt idx="138">
                  <c:v>0.28762968430285529</c:v>
                </c:pt>
                <c:pt idx="139">
                  <c:v>0.29218238190594109</c:v>
                </c:pt>
                <c:pt idx="140">
                  <c:v>0.29669280591763569</c:v>
                </c:pt>
                <c:pt idx="141">
                  <c:v>0.30115628314577447</c:v>
                </c:pt>
                <c:pt idx="142">
                  <c:v>0.30556811230187114</c:v>
                </c:pt>
                <c:pt idx="143">
                  <c:v>0.30992357229589873</c:v>
                </c:pt>
                <c:pt idx="144">
                  <c:v>0.31421793076220317</c:v>
                </c:pt>
                <c:pt idx="145">
                  <c:v>0.31844645279566086</c:v>
                </c:pt>
                <c:pt idx="146">
                  <c:v>0.32260440987590328</c:v>
                </c:pt>
                <c:pt idx="147">
                  <c:v>0.32668708895620474</c:v>
                </c:pt>
                <c:pt idx="148">
                  <c:v>0.33068980169248174</c:v>
                </c:pt>
                <c:pt idx="149">
                  <c:v>0.33460789378678191</c:v>
                </c:pt>
                <c:pt idx="150">
                  <c:v>0.33843675441866117</c:v>
                </c:pt>
                <c:pt idx="151">
                  <c:v>0.34217182573696409</c:v>
                </c:pt>
                <c:pt idx="152">
                  <c:v>0.34580861238374172</c:v>
                </c:pt>
                <c:pt idx="153">
                  <c:v>0.34934269102136989</c:v>
                </c:pt>
                <c:pt idx="154">
                  <c:v>0.35276971983337674</c:v>
                </c:pt>
                <c:pt idx="155">
                  <c:v>0.35608544796904912</c:v>
                </c:pt>
                <c:pt idx="156">
                  <c:v>0.35928572490158373</c:v>
                </c:pt>
                <c:pt idx="157">
                  <c:v>0.36236650966936146</c:v>
                </c:pt>
                <c:pt idx="158">
                  <c:v>0.36532387996988069</c:v>
                </c:pt>
                <c:pt idx="159">
                  <c:v>0.36815404107597061</c:v>
                </c:pt>
                <c:pt idx="160">
                  <c:v>0.37085333454413</c:v>
                </c:pt>
                <c:pt idx="161">
                  <c:v>0.37341824668520018</c:v>
                </c:pt>
                <c:pt idx="162">
                  <c:v>0.37584541676808375</c:v>
                </c:pt>
                <c:pt idx="163">
                  <c:v>0.37813164492785617</c:v>
                </c:pt>
                <c:pt idx="164">
                  <c:v>0.38027389975039794</c:v>
                </c:pt>
                <c:pt idx="165">
                  <c:v>0.38226932550658155</c:v>
                </c:pt>
                <c:pt idx="166">
                  <c:v>0.38411524901009092</c:v>
                </c:pt>
                <c:pt idx="167">
                  <c:v>0.38580918607411929</c:v>
                </c:pt>
                <c:pt idx="168">
                  <c:v>0.38734884754348131</c:v>
                </c:pt>
                <c:pt idx="169">
                  <c:v>0.38873214488008778</c:v>
                </c:pt>
                <c:pt idx="170">
                  <c:v>0.38995719528124601</c:v>
                </c:pt>
                <c:pt idx="171">
                  <c:v>0.39102232631187539</c:v>
                </c:pt>
                <c:pt idx="172">
                  <c:v>0.39192608003344531</c:v>
                </c:pt>
                <c:pt idx="173">
                  <c:v>0.39266721661425202</c:v>
                </c:pt>
                <c:pt idx="174">
                  <c:v>0.39324471740753536</c:v>
                </c:pt>
                <c:pt idx="175">
                  <c:v>0.39365778748589259</c:v>
                </c:pt>
                <c:pt idx="176">
                  <c:v>0.39390585762246466</c:v>
                </c:pt>
                <c:pt idx="177">
                  <c:v>0.39398858571143264</c:v>
                </c:pt>
                <c:pt idx="178">
                  <c:v>0.39390585762246466</c:v>
                </c:pt>
                <c:pt idx="179">
                  <c:v>0.39365778748589259</c:v>
                </c:pt>
                <c:pt idx="180">
                  <c:v>0.39324471740753536</c:v>
                </c:pt>
                <c:pt idx="181">
                  <c:v>0.39266721661425202</c:v>
                </c:pt>
                <c:pt idx="182">
                  <c:v>0.39192608003344531</c:v>
                </c:pt>
                <c:pt idx="183">
                  <c:v>0.39102232631187539</c:v>
                </c:pt>
                <c:pt idx="184">
                  <c:v>0.38995719528124601</c:v>
                </c:pt>
                <c:pt idx="185">
                  <c:v>0.38873214488008778</c:v>
                </c:pt>
                <c:pt idx="186">
                  <c:v>0.38734884754348131</c:v>
                </c:pt>
                <c:pt idx="187">
                  <c:v>0.38580918607411929</c:v>
                </c:pt>
                <c:pt idx="188">
                  <c:v>0.38411524901009092</c:v>
                </c:pt>
                <c:pt idx="189">
                  <c:v>0.38226932550658155</c:v>
                </c:pt>
                <c:pt idx="190">
                  <c:v>0.38027389975039794</c:v>
                </c:pt>
                <c:pt idx="191">
                  <c:v>0.37813164492785617</c:v>
                </c:pt>
                <c:pt idx="192">
                  <c:v>0.37584541676808375</c:v>
                </c:pt>
                <c:pt idx="193">
                  <c:v>0.37341824668520018</c:v>
                </c:pt>
                <c:pt idx="194">
                  <c:v>0.37085333454413</c:v>
                </c:pt>
                <c:pt idx="195">
                  <c:v>0.36815404107597061</c:v>
                </c:pt>
                <c:pt idx="196">
                  <c:v>0.36532387996988069</c:v>
                </c:pt>
                <c:pt idx="197">
                  <c:v>0.36236650966936146</c:v>
                </c:pt>
                <c:pt idx="198">
                  <c:v>0.35928572490158373</c:v>
                </c:pt>
                <c:pt idx="199">
                  <c:v>0.35608544796904912</c:v>
                </c:pt>
                <c:pt idx="200">
                  <c:v>0.35276971983337674</c:v>
                </c:pt>
                <c:pt idx="201">
                  <c:v>0.34934269102136989</c:v>
                </c:pt>
                <c:pt idx="202">
                  <c:v>0.34580861238374172</c:v>
                </c:pt>
                <c:pt idx="203">
                  <c:v>0.34217182573696409</c:v>
                </c:pt>
                <c:pt idx="204">
                  <c:v>0.33843675441866117</c:v>
                </c:pt>
                <c:pt idx="205">
                  <c:v>0.33460789378678191</c:v>
                </c:pt>
                <c:pt idx="206">
                  <c:v>0.33068980169248174</c:v>
                </c:pt>
                <c:pt idx="207">
                  <c:v>0.32668708895620474</c:v>
                </c:pt>
                <c:pt idx="208">
                  <c:v>0.32260440987590328</c:v>
                </c:pt>
                <c:pt idx="209">
                  <c:v>0.31844645279566086</c:v>
                </c:pt>
                <c:pt idx="210">
                  <c:v>0.31421793076220317</c:v>
                </c:pt>
                <c:pt idx="211">
                  <c:v>0.30992357229589873</c:v>
                </c:pt>
                <c:pt idx="212">
                  <c:v>0.30556811230187114</c:v>
                </c:pt>
                <c:pt idx="213">
                  <c:v>0.30115628314577447</c:v>
                </c:pt>
                <c:pt idx="214">
                  <c:v>0.29669280591763569</c:v>
                </c:pt>
                <c:pt idx="215">
                  <c:v>0.29218238190594109</c:v>
                </c:pt>
                <c:pt idx="216">
                  <c:v>0.28762968430285529</c:v>
                </c:pt>
                <c:pt idx="217">
                  <c:v>0.2830393501601145</c:v>
                </c:pt>
                <c:pt idx="218">
                  <c:v>0.2784159726137389</c:v>
                </c:pt>
                <c:pt idx="219">
                  <c:v>0.27376409339427149</c:v>
                </c:pt>
                <c:pt idx="220">
                  <c:v>0.2690881956377823</c:v>
                </c:pt>
                <c:pt idx="221">
                  <c:v>0.26439269701138279</c:v>
                </c:pt>
                <c:pt idx="222">
                  <c:v>0.25968194316548487</c:v>
                </c:pt>
                <c:pt idx="223">
                  <c:v>0.25496020152352172</c:v>
                </c:pt>
                <c:pt idx="224">
                  <c:v>0.25023165541833059</c:v>
                </c:pt>
                <c:pt idx="225">
                  <c:v>0.24550039858288425</c:v>
                </c:pt>
                <c:pt idx="226">
                  <c:v>0.24077043000156567</c:v>
                </c:pt>
                <c:pt idx="227">
                  <c:v>0.23604564912670095</c:v>
                </c:pt>
                <c:pt idx="228">
                  <c:v>0.2313298514636227</c:v>
                </c:pt>
                <c:pt idx="229">
                  <c:v>0.22662672452611984</c:v>
                </c:pt>
                <c:pt idx="230">
                  <c:v>0.22193984416275972</c:v>
                </c:pt>
                <c:pt idx="231">
                  <c:v>0.21727267125323765</c:v>
                </c:pt>
                <c:pt idx="232">
                  <c:v>0.21262854877263274</c:v>
                </c:pt>
                <c:pt idx="233">
                  <c:v>0.20801069922022322</c:v>
                </c:pt>
                <c:pt idx="234">
                  <c:v>0.2034222224083512</c:v>
                </c:pt>
                <c:pt idx="235">
                  <c:v>0.19886609360571966</c:v>
                </c:pt>
                <c:pt idx="236">
                  <c:v>0.19434516202846697</c:v>
                </c:pt>
                <c:pt idx="237">
                  <c:v>0.18986214967139056</c:v>
                </c:pt>
                <c:pt idx="238">
                  <c:v>0.18541965047078812</c:v>
                </c:pt>
                <c:pt idx="239">
                  <c:v>0.18102012978955009</c:v>
                </c:pt>
                <c:pt idx="240">
                  <c:v>0.17666592421437724</c:v>
                </c:pt>
                <c:pt idx="241">
                  <c:v>0.17235924165430599</c:v>
                </c:pt>
                <c:pt idx="242">
                  <c:v>0.16810216172910808</c:v>
                </c:pt>
                <c:pt idx="243">
                  <c:v>0.16389663643558372</c:v>
                </c:pt>
                <c:pt idx="244">
                  <c:v>0.15974449107929753</c:v>
                </c:pt>
                <c:pt idx="245">
                  <c:v>0.15564742545889926</c:v>
                </c:pt>
                <c:pt idx="246">
                  <c:v>0.15160701528984166</c:v>
                </c:pt>
                <c:pt idx="247">
                  <c:v>0.14762471385403808</c:v>
                </c:pt>
                <c:pt idx="248">
                  <c:v>0.14370185386180698</c:v>
                </c:pt>
                <c:pt idx="249">
                  <c:v>0.13983964951230846</c:v>
                </c:pt>
                <c:pt idx="250">
                  <c:v>0.13603919873860865</c:v>
                </c:pt>
                <c:pt idx="251">
                  <c:v>0.13230148562348742</c:v>
                </c:pt>
                <c:pt idx="252">
                  <c:v>0.12862738297214607</c:v>
                </c:pt>
                <c:pt idx="253">
                  <c:v>0.125017655028065</c:v>
                </c:pt>
                <c:pt idx="254">
                  <c:v>0.12147296031840289</c:v>
                </c:pt>
                <c:pt idx="255">
                  <c:v>0.11799385461551856</c:v>
                </c:pt>
                <c:pt idx="256">
                  <c:v>0.11458079400143106</c:v>
                </c:pt>
                <c:pt idx="257">
                  <c:v>0.11123413802230511</c:v>
                </c:pt>
                <c:pt idx="258">
                  <c:v>0.10795415292036063</c:v>
                </c:pt>
                <c:pt idx="259">
                  <c:v>0.10474101493094871</c:v>
                </c:pt>
                <c:pt idx="260">
                  <c:v>0.10159481363291027</c:v>
                </c:pt>
                <c:pt idx="261">
                  <c:v>9.8515555340735209E-2</c:v>
                </c:pt>
                <c:pt idx="262">
                  <c:v>9.5503166527465391E-2</c:v>
                </c:pt>
                <c:pt idx="263">
                  <c:v>9.2557497267728231E-2</c:v>
                </c:pt>
                <c:pt idx="264">
                  <c:v>8.9678324690753375E-2</c:v>
                </c:pt>
                <c:pt idx="265">
                  <c:v>8.6865356433700094E-2</c:v>
                </c:pt>
                <c:pt idx="266">
                  <c:v>8.4118234086112659E-2</c:v>
                </c:pt>
                <c:pt idx="267">
                  <c:v>8.1436536616818281E-2</c:v>
                </c:pt>
                <c:pt idx="268">
                  <c:v>7.8819783775085361E-2</c:v>
                </c:pt>
                <c:pt idx="269">
                  <c:v>7.6267439458367253E-2</c:v>
                </c:pt>
                <c:pt idx="270">
                  <c:v>7.3778915039463558E-2</c:v>
                </c:pt>
                <c:pt idx="271">
                  <c:v>7.1353572646438213E-2</c:v>
                </c:pt>
                <c:pt idx="272">
                  <c:v>6.8990728389136849E-2</c:v>
                </c:pt>
                <c:pt idx="273">
                  <c:v>6.6689655526642688E-2</c:v>
                </c:pt>
                <c:pt idx="274">
                  <c:v>6.444958757050237E-2</c:v>
                </c:pt>
                <c:pt idx="275">
                  <c:v>6.2269721319032585E-2</c:v>
                </c:pt>
                <c:pt idx="276">
                  <c:v>6.0149219818491431E-2</c:v>
                </c:pt>
                <c:pt idx="277">
                  <c:v>5.808721524735698E-2</c:v>
                </c:pt>
                <c:pt idx="278">
                  <c:v>5.6082811720401041E-2</c:v>
                </c:pt>
                <c:pt idx="279">
                  <c:v>5.4135088009680164E-2</c:v>
                </c:pt>
                <c:pt idx="280">
                  <c:v>5.2243100179980406E-2</c:v>
                </c:pt>
                <c:pt idx="281">
                  <c:v>5.0405884136655976E-2</c:v>
                </c:pt>
                <c:pt idx="282">
                  <c:v>4.8622458084184639E-2</c:v>
                </c:pt>
                <c:pt idx="283">
                  <c:v>4.6891824894130227E-2</c:v>
                </c:pt>
                <c:pt idx="284">
                  <c:v>4.5212974381553889E-2</c:v>
                </c:pt>
                <c:pt idx="285">
                  <c:v>4.358488548924476E-2</c:v>
                </c:pt>
                <c:pt idx="286">
                  <c:v>4.2006528379456336E-2</c:v>
                </c:pt>
                <c:pt idx="287">
                  <c:v>4.0476866433134216E-2</c:v>
                </c:pt>
                <c:pt idx="288">
                  <c:v>3.8994858156877837E-2</c:v>
                </c:pt>
                <c:pt idx="289">
                  <c:v>3.7559458998179272E-2</c:v>
                </c:pt>
                <c:pt idx="290">
                  <c:v>3.6169623069669997E-2</c:v>
                </c:pt>
                <c:pt idx="291">
                  <c:v>3.4824304783376364E-2</c:v>
                </c:pt>
                <c:pt idx="292">
                  <c:v>3.3522460396149908E-2</c:v>
                </c:pt>
                <c:pt idx="293">
                  <c:v>3.226304946767105E-2</c:v>
                </c:pt>
                <c:pt idx="294">
                  <c:v>3.1045036232546327E-2</c:v>
                </c:pt>
                <c:pt idx="295">
                  <c:v>2.9867390888217625E-2</c:v>
                </c:pt>
                <c:pt idx="296">
                  <c:v>2.8729090800504262E-2</c:v>
                </c:pt>
                <c:pt idx="297">
                  <c:v>2.7629121628762382E-2</c:v>
                </c:pt>
                <c:pt idx="298">
                  <c:v>2.6566478372710742E-2</c:v>
                </c:pt>
                <c:pt idx="299">
                  <c:v>2.5540166343104718E-2</c:v>
                </c:pt>
                <c:pt idx="300">
                  <c:v>2.4549202058490309E-2</c:v>
                </c:pt>
                <c:pt idx="301">
                  <c:v>2.359261407037181E-2</c:v>
                </c:pt>
                <c:pt idx="302">
                  <c:v>2.2669443719144412E-2</c:v>
                </c:pt>
                <c:pt idx="303">
                  <c:v>2.1778745823221417E-2</c:v>
                </c:pt>
                <c:pt idx="304">
                  <c:v>2.0919589303789812E-2</c:v>
                </c:pt>
                <c:pt idx="305">
                  <c:v>2.0091057747681846E-2</c:v>
                </c:pt>
                <c:pt idx="306">
                  <c:v>1.9292249910829715E-2</c:v>
                </c:pt>
                <c:pt idx="307">
                  <c:v>1.8522280164803128E-2</c:v>
                </c:pt>
                <c:pt idx="308">
                  <c:v>1.7780278888902237E-2</c:v>
                </c:pt>
                <c:pt idx="309">
                  <c:v>1.7065392810289959E-2</c:v>
                </c:pt>
                <c:pt idx="310">
                  <c:v>1.6376785294604422E-2</c:v>
                </c:pt>
                <c:pt idx="311">
                  <c:v>1.5713636589480127E-2</c:v>
                </c:pt>
                <c:pt idx="312">
                  <c:v>1.5075144023375718E-2</c:v>
                </c:pt>
                <c:pt idx="313">
                  <c:v>1.4460522162058259E-2</c:v>
                </c:pt>
                <c:pt idx="314">
                  <c:v>1.3869002925065814E-2</c:v>
                </c:pt>
                <c:pt idx="315">
                  <c:v>1.329983566440503E-2</c:v>
                </c:pt>
                <c:pt idx="316">
                  <c:v>1.2752287207710763E-2</c:v>
                </c:pt>
                <c:pt idx="317">
                  <c:v>1.2225641868022297E-2</c:v>
                </c:pt>
                <c:pt idx="318">
                  <c:v>1.1719201422289188E-2</c:v>
                </c:pt>
                <c:pt idx="319">
                  <c:v>1.1232285060642855E-2</c:v>
                </c:pt>
                <c:pt idx="320">
                  <c:v>1.0764229308427875E-2</c:v>
                </c:pt>
                <c:pt idx="321">
                  <c:v>1.0314387922906431E-2</c:v>
                </c:pt>
                <c:pt idx="322">
                  <c:v>9.8821317664985111E-3</c:v>
                </c:pt>
                <c:pt idx="323">
                  <c:v>9.4668486583395148E-3</c:v>
                </c:pt>
                <c:pt idx="324">
                  <c:v>9.067943205887068E-3</c:v>
                </c:pt>
                <c:pt idx="325">
                  <c:v>8.6848366182271011E-3</c:v>
                </c:pt>
                <c:pt idx="326">
                  <c:v>8.3169665026741144E-3</c:v>
                </c:pt>
                <c:pt idx="327">
                  <c:v>7.9637866461804915E-3</c:v>
                </c:pt>
                <c:pt idx="328">
                  <c:v>7.6247667830169862E-3</c:v>
                </c:pt>
                <c:pt idx="329">
                  <c:v>7.2993923501090043E-3</c:v>
                </c:pt>
                <c:pt idx="330">
                  <c:v>6.9871642313534509E-3</c:v>
                </c:pt>
                <c:pt idx="331">
                  <c:v>6.687598492174365E-3</c:v>
                </c:pt>
                <c:pt idx="332">
                  <c:v>6.4002261055123126E-3</c:v>
                </c:pt>
                <c:pt idx="333">
                  <c:v>6.1245926703798947E-3</c:v>
                </c:pt>
                <c:pt idx="334">
                  <c:v>5.8602581240545281E-3</c:v>
                </c:pt>
                <c:pt idx="335">
                  <c:v>5.6067964489199557E-3</c:v>
                </c:pt>
                <c:pt idx="336">
                  <c:v>5.3637953749094813E-3</c:v>
                </c:pt>
                <c:pt idx="337">
                  <c:v>5.1308560784475059E-3</c:v>
                </c:pt>
                <c:pt idx="338">
                  <c:v>4.9075928787305689E-3</c:v>
                </c:pt>
                <c:pt idx="339">
                  <c:v>4.6936329321359506E-3</c:v>
                </c:pt>
                <c:pt idx="340">
                  <c:v>4.4886159254941887E-3</c:v>
                </c:pt>
                <c:pt idx="341">
                  <c:v>4.2921937689121472E-3</c:v>
                </c:pt>
                <c:pt idx="342">
                  <c:v>4.1040302887849957E-3</c:v>
                </c:pt>
                <c:pt idx="343">
                  <c:v>3.9238009215896439E-3</c:v>
                </c:pt>
                <c:pt idx="344">
                  <c:v>3.751192409007341E-3</c:v>
                </c:pt>
                <c:pt idx="345">
                  <c:v>3.5859024948810994E-3</c:v>
                </c:pt>
                <c:pt idx="346">
                  <c:v>3.427639624472293E-3</c:v>
                </c:pt>
                <c:pt idx="347">
                  <c:v>3.2761226464424731E-3</c:v>
                </c:pt>
                <c:pt idx="348">
                  <c:v>3.1310805179486879E-3</c:v>
                </c:pt>
                <c:pt idx="349">
                  <c:v>2.9922520132058192E-3</c:v>
                </c:pt>
                <c:pt idx="350">
                  <c:v>2.8593854358352029E-3</c:v>
                </c:pt>
                <c:pt idx="351">
                  <c:v>2.7322383352873895E-3</c:v>
                </c:pt>
                <c:pt idx="352">
                  <c:v>2.6105772275962871E-3</c:v>
                </c:pt>
                <c:pt idx="353">
                  <c:v>2.4941773206933323E-3</c:v>
                </c:pt>
                <c:pt idx="354">
                  <c:v>2.3828222444834363E-3</c:v>
                </c:pt>
                <c:pt idx="355">
                  <c:v>2.2763037858587807E-3</c:v>
                </c:pt>
                <c:pt idx="356">
                  <c:v>2.1744216288024226E-3</c:v>
                </c:pt>
                <c:pt idx="357">
                  <c:v>2.0769830997114636E-3</c:v>
                </c:pt>
                <c:pt idx="358">
                  <c:v>1.9838029180478563E-3</c:v>
                </c:pt>
                <c:pt idx="359">
                  <c:v>1.8947029524055939E-3</c:v>
                </c:pt>
                <c:pt idx="360">
                  <c:v>1.8095119820641051E-3</c:v>
                </c:pt>
                <c:pt idx="361">
                  <c:v>1.7280654640807085E-3</c:v>
                </c:pt>
                <c:pt idx="362">
                  <c:v>1.6502053059587458E-3</c:v>
                </c:pt>
                <c:pt idx="363">
                  <c:v>1.5757796439132142E-3</c:v>
                </c:pt>
                <c:pt idx="364">
                  <c:v>1.5046426267417816E-3</c:v>
                </c:pt>
                <c:pt idx="365">
                  <c:v>1.4366542052965251E-3</c:v>
                </c:pt>
                <c:pt idx="366">
                  <c:v>1.3716799275397601E-3</c:v>
                </c:pt>
                <c:pt idx="367">
                  <c:v>1.3095907391567465E-3</c:v>
                </c:pt>
                <c:pt idx="368">
                  <c:v>1.2502627896880713E-3</c:v>
                </c:pt>
                <c:pt idx="369">
                  <c:v>1.1935772441355075E-3</c:v>
                </c:pt>
                <c:pt idx="370">
                  <c:v>1.1394200999870505E-3</c:v>
                </c:pt>
                <c:pt idx="371">
                  <c:v>1.08768200959933E-3</c:v>
                </c:pt>
                <c:pt idx="372">
                  <c:v>1.0382581078689772E-3</c:v>
                </c:pt>
                <c:pt idx="373">
                  <c:v>9.9104784511853884E-4</c:v>
                </c:pt>
                <c:pt idx="374">
                  <c:v>9.4595482511720865E-4</c:v>
                </c:pt>
                <c:pt idx="375">
                  <c:v>9.0288664815193402E-4</c:v>
                </c:pt>
                <c:pt idx="376">
                  <c:v>8.6175475906031542E-4</c:v>
                </c:pt>
                <c:pt idx="377">
                  <c:v>8.2247430013312041E-4</c:v>
                </c:pt>
                <c:pt idx="378">
                  <c:v>7.8496396879120661E-4</c:v>
                </c:pt>
                <c:pt idx="379">
                  <c:v>7.4914587993893367E-4</c:v>
                </c:pt>
                <c:pt idx="380">
                  <c:v>7.1494543289407294E-4</c:v>
                </c:pt>
                <c:pt idx="381">
                  <c:v>6.8229118279239669E-4</c:v>
                </c:pt>
                <c:pt idx="382">
                  <c:v>6.5111471636378291E-4</c:v>
                </c:pt>
                <c:pt idx="383">
                  <c:v>6.213505319756634E-4</c:v>
                </c:pt>
                <c:pt idx="384">
                  <c:v>5.929359238388682E-4</c:v>
                </c:pt>
                <c:pt idx="385">
                  <c:v>5.6581087027064302E-4</c:v>
                </c:pt>
                <c:pt idx="386">
                  <c:v>5.3991792590937435E-4</c:v>
                </c:pt>
                <c:pt idx="387">
                  <c:v>5.1520211777580471E-4</c:v>
                </c:pt>
                <c:pt idx="388">
                  <c:v>4.9161084507578167E-4</c:v>
                </c:pt>
                <c:pt idx="389">
                  <c:v>4.6909378264031222E-4</c:v>
                </c:pt>
                <c:pt idx="390">
                  <c:v>4.4760278789924564E-4</c:v>
                </c:pt>
                <c:pt idx="391">
                  <c:v>4.2709181128617815E-4</c:v>
                </c:pt>
                <c:pt idx="392">
                  <c:v>4.0751680997295548E-4</c:v>
                </c:pt>
                <c:pt idx="393">
                  <c:v>3.8883566483362411E-4</c:v>
                </c:pt>
                <c:pt idx="394">
                  <c:v>3.7100810053897773E-4</c:v>
                </c:pt>
                <c:pt idx="395">
                  <c:v>3.5399560868433873E-4</c:v>
                </c:pt>
                <c:pt idx="396">
                  <c:v>3.3776137385484011E-4</c:v>
                </c:pt>
                <c:pt idx="397">
                  <c:v>3.2227020253411837E-4</c:v>
                </c:pt>
                <c:pt idx="398">
                  <c:v>3.074884547640911E-4</c:v>
                </c:pt>
                <c:pt idx="399">
                  <c:v>2.9338397846534058E-4</c:v>
                </c:pt>
                <c:pt idx="400">
                  <c:v>2.7992604632944842E-4</c:v>
                </c:pt>
                <c:pt idx="401">
                  <c:v>2.6708529519659495E-4</c:v>
                </c:pt>
                <c:pt idx="402">
                  <c:v>2.5483366783366379E-4</c:v>
                </c:pt>
                <c:pt idx="403">
                  <c:v>2.4314435703008303E-4</c:v>
                </c:pt>
                <c:pt idx="404">
                  <c:v>2.319917519306425E-4</c:v>
                </c:pt>
                <c:pt idx="405">
                  <c:v>2.2135138652655618E-4</c:v>
                </c:pt>
                <c:pt idx="406">
                  <c:v>2.1119989022803796E-4</c:v>
                </c:pt>
                <c:pt idx="407">
                  <c:v>2.0151494044373157E-4</c:v>
                </c:pt>
                <c:pt idx="408">
                  <c:v>1.9227521709432231E-4</c:v>
                </c:pt>
                <c:pt idx="409">
                  <c:v>1.8346035898971161E-4</c:v>
                </c:pt>
                <c:pt idx="410">
                  <c:v>1.7505092200112145E-4</c:v>
                </c:pt>
                <c:pt idx="411">
                  <c:v>1.6702833896150218E-4</c:v>
                </c:pt>
                <c:pt idx="412">
                  <c:v>1.5937488122958591E-4</c:v>
                </c:pt>
                <c:pt idx="413">
                  <c:v>1.520736218548764E-4</c:v>
                </c:pt>
                <c:pt idx="414">
                  <c:v>1.4510840028279852E-4</c:v>
                </c:pt>
                <c:pt idx="415">
                  <c:v>1.3846378854112334E-4</c:v>
                </c:pt>
                <c:pt idx="416">
                  <c:v>1.3212505885065558E-4</c:v>
                </c:pt>
                <c:pt idx="417">
                  <c:v>1.2607815260500625E-4</c:v>
                </c:pt>
                <c:pt idx="418">
                  <c:v>1.2030965066606156E-4</c:v>
                </c:pt>
                <c:pt idx="419">
                  <c:v>1.1480674492358275E-4</c:v>
                </c:pt>
                <c:pt idx="420">
                  <c:v>1.0955721106899969E-4</c:v>
                </c:pt>
                <c:pt idx="421">
                  <c:v>1.0454938253526305E-4</c:v>
                </c:pt>
                <c:pt idx="422">
                  <c:v>9.9772125556210183E-5</c:v>
                </c:pt>
                <c:pt idx="423">
                  <c:v>9.5214815300536434E-5</c:v>
                </c:pt>
                <c:pt idx="424">
                  <c:v>9.0867313037044903E-5</c:v>
                </c:pt>
                <c:pt idx="425">
                  <c:v>8.6719944289374837E-5</c:v>
                </c:pt>
                <c:pt idx="426">
                  <c:v>8.2763477939921777E-5</c:v>
                </c:pt>
                <c:pt idx="427">
                  <c:v>7.8989106244107139E-5</c:v>
                </c:pt>
              </c:numCache>
            </c:numRef>
          </c:val>
        </c:ser>
        <c:ser>
          <c:idx val="2"/>
          <c:order val="2"/>
          <c:tx>
            <c:v>Relative Frequency, Alternative</c:v>
          </c:tx>
          <c:spPr>
            <a:gradFill>
              <a:gsLst>
                <a:gs pos="0">
                  <a:schemeClr val="accent1">
                    <a:tint val="66000"/>
                    <a:satMod val="160000"/>
                    <a:alpha val="0"/>
                  </a:schemeClr>
                </a:gs>
                <a:gs pos="100000">
                  <a:schemeClr val="accent1">
                    <a:tint val="44500"/>
                    <a:satMod val="160000"/>
                  </a:schemeClr>
                </a:gs>
                <a:gs pos="100000">
                  <a:schemeClr val="accent1">
                    <a:tint val="23500"/>
                    <a:satMod val="160000"/>
                  </a:schemeClr>
                </a:gs>
              </a:gsLst>
              <a:lin ang="5400000" scaled="0"/>
            </a:gradFill>
            <a:ln>
              <a:solidFill>
                <a:schemeClr val="tx1"/>
              </a:solidFill>
              <a:round/>
            </a:ln>
          </c:spPr>
          <c:cat>
            <c:numRef>
              <c:f>'Data, Directional test chart'!$B$2:$B$429</c:f>
              <c:numCache>
                <c:formatCode>General</c:formatCode>
                <c:ptCount val="428"/>
                <c:pt idx="0">
                  <c:v>-14.906940000000001</c:v>
                </c:pt>
                <c:pt idx="1">
                  <c:v>-14.82272</c:v>
                </c:pt>
                <c:pt idx="2">
                  <c:v>-14.738500000000002</c:v>
                </c:pt>
                <c:pt idx="3">
                  <c:v>-14.654280000000002</c:v>
                </c:pt>
                <c:pt idx="4">
                  <c:v>-14.570060000000002</c:v>
                </c:pt>
                <c:pt idx="5">
                  <c:v>-14.485840000000001</c:v>
                </c:pt>
                <c:pt idx="6">
                  <c:v>-14.401620000000001</c:v>
                </c:pt>
                <c:pt idx="7">
                  <c:v>-14.317400000000001</c:v>
                </c:pt>
                <c:pt idx="8">
                  <c:v>-14.233180000000001</c:v>
                </c:pt>
                <c:pt idx="9">
                  <c:v>-14.148960000000001</c:v>
                </c:pt>
                <c:pt idx="10">
                  <c:v>-14.06474</c:v>
                </c:pt>
                <c:pt idx="11">
                  <c:v>-13.98052</c:v>
                </c:pt>
                <c:pt idx="12">
                  <c:v>-13.8963</c:v>
                </c:pt>
                <c:pt idx="13">
                  <c:v>-13.81208</c:v>
                </c:pt>
                <c:pt idx="14">
                  <c:v>-13.72786</c:v>
                </c:pt>
                <c:pt idx="15">
                  <c:v>-13.643640000000001</c:v>
                </c:pt>
                <c:pt idx="16">
                  <c:v>-13.559420000000001</c:v>
                </c:pt>
                <c:pt idx="17">
                  <c:v>-13.475200000000001</c:v>
                </c:pt>
                <c:pt idx="18">
                  <c:v>-13.390980000000001</c:v>
                </c:pt>
                <c:pt idx="19">
                  <c:v>-13.306760000000002</c:v>
                </c:pt>
                <c:pt idx="20">
                  <c:v>-13.222540000000002</c:v>
                </c:pt>
                <c:pt idx="21">
                  <c:v>-13.138320000000002</c:v>
                </c:pt>
                <c:pt idx="22">
                  <c:v>-13.054100000000002</c:v>
                </c:pt>
                <c:pt idx="23">
                  <c:v>-12.969880000000002</c:v>
                </c:pt>
                <c:pt idx="24">
                  <c:v>-12.885660000000001</c:v>
                </c:pt>
                <c:pt idx="25">
                  <c:v>-12.801440000000001</c:v>
                </c:pt>
                <c:pt idx="26">
                  <c:v>-12.717220000000001</c:v>
                </c:pt>
                <c:pt idx="27">
                  <c:v>-12.633000000000001</c:v>
                </c:pt>
                <c:pt idx="28">
                  <c:v>-12.548780000000001</c:v>
                </c:pt>
                <c:pt idx="29">
                  <c:v>-12.464560000000001</c:v>
                </c:pt>
                <c:pt idx="30">
                  <c:v>-12.38034</c:v>
                </c:pt>
                <c:pt idx="31">
                  <c:v>-12.29612</c:v>
                </c:pt>
                <c:pt idx="32">
                  <c:v>-12.2119</c:v>
                </c:pt>
                <c:pt idx="33">
                  <c:v>-12.12768</c:v>
                </c:pt>
                <c:pt idx="34">
                  <c:v>-12.04346</c:v>
                </c:pt>
                <c:pt idx="35">
                  <c:v>-11.959239999999999</c:v>
                </c:pt>
                <c:pt idx="36">
                  <c:v>-11.875020000000001</c:v>
                </c:pt>
                <c:pt idx="37">
                  <c:v>-11.790800000000001</c:v>
                </c:pt>
                <c:pt idx="38">
                  <c:v>-11.706580000000001</c:v>
                </c:pt>
                <c:pt idx="39">
                  <c:v>-11.62236</c:v>
                </c:pt>
                <c:pt idx="40">
                  <c:v>-11.538140000000002</c:v>
                </c:pt>
                <c:pt idx="41">
                  <c:v>-11.453920000000002</c:v>
                </c:pt>
                <c:pt idx="42">
                  <c:v>-11.369700000000002</c:v>
                </c:pt>
                <c:pt idx="43">
                  <c:v>-11.285480000000002</c:v>
                </c:pt>
                <c:pt idx="44">
                  <c:v>-11.201260000000001</c:v>
                </c:pt>
                <c:pt idx="45">
                  <c:v>-11.117040000000001</c:v>
                </c:pt>
                <c:pt idx="46">
                  <c:v>-11.032820000000001</c:v>
                </c:pt>
                <c:pt idx="47">
                  <c:v>-10.948600000000001</c:v>
                </c:pt>
                <c:pt idx="48">
                  <c:v>-10.864380000000001</c:v>
                </c:pt>
                <c:pt idx="49">
                  <c:v>-10.78016</c:v>
                </c:pt>
                <c:pt idx="50">
                  <c:v>-10.69594</c:v>
                </c:pt>
                <c:pt idx="51">
                  <c:v>-10.61172</c:v>
                </c:pt>
                <c:pt idx="52">
                  <c:v>-10.5275</c:v>
                </c:pt>
                <c:pt idx="53">
                  <c:v>-10.443280000000001</c:v>
                </c:pt>
                <c:pt idx="54">
                  <c:v>-10.359060000000001</c:v>
                </c:pt>
                <c:pt idx="55">
                  <c:v>-10.274840000000001</c:v>
                </c:pt>
                <c:pt idx="56">
                  <c:v>-10.190620000000001</c:v>
                </c:pt>
                <c:pt idx="57">
                  <c:v>-10.106400000000001</c:v>
                </c:pt>
                <c:pt idx="58">
                  <c:v>-10.022180000000001</c:v>
                </c:pt>
                <c:pt idx="59">
                  <c:v>-9.9379600000000003</c:v>
                </c:pt>
                <c:pt idx="60">
                  <c:v>-9.8537400000000002</c:v>
                </c:pt>
                <c:pt idx="61">
                  <c:v>-9.76952</c:v>
                </c:pt>
                <c:pt idx="62">
                  <c:v>-9.6852999999999998</c:v>
                </c:pt>
                <c:pt idx="63">
                  <c:v>-9.6010799999999996</c:v>
                </c:pt>
                <c:pt idx="64">
                  <c:v>-9.5168599999999994</c:v>
                </c:pt>
                <c:pt idx="65">
                  <c:v>-9.432640000000001</c:v>
                </c:pt>
                <c:pt idx="66">
                  <c:v>-9.3484200000000008</c:v>
                </c:pt>
                <c:pt idx="67">
                  <c:v>-9.2642000000000007</c:v>
                </c:pt>
                <c:pt idx="68">
                  <c:v>-9.1799800000000005</c:v>
                </c:pt>
                <c:pt idx="69">
                  <c:v>-9.0957600000000021</c:v>
                </c:pt>
                <c:pt idx="70">
                  <c:v>-9.0115400000000019</c:v>
                </c:pt>
                <c:pt idx="71">
                  <c:v>-8.9273200000000017</c:v>
                </c:pt>
                <c:pt idx="72">
                  <c:v>-8.8431000000000015</c:v>
                </c:pt>
                <c:pt idx="73">
                  <c:v>-8.7588800000000013</c:v>
                </c:pt>
                <c:pt idx="74">
                  <c:v>-8.6746600000000011</c:v>
                </c:pt>
                <c:pt idx="75">
                  <c:v>-8.590440000000001</c:v>
                </c:pt>
                <c:pt idx="76">
                  <c:v>-8.5062200000000008</c:v>
                </c:pt>
                <c:pt idx="77">
                  <c:v>-8.4220000000000006</c:v>
                </c:pt>
                <c:pt idx="78">
                  <c:v>-8.3377800000000004</c:v>
                </c:pt>
                <c:pt idx="79">
                  <c:v>-8.2535600000000002</c:v>
                </c:pt>
                <c:pt idx="80">
                  <c:v>-8.16934</c:v>
                </c:pt>
                <c:pt idx="81">
                  <c:v>-8.0851199999999999</c:v>
                </c:pt>
                <c:pt idx="82">
                  <c:v>-8.0008999999999997</c:v>
                </c:pt>
                <c:pt idx="83">
                  <c:v>-7.9166800000000004</c:v>
                </c:pt>
                <c:pt idx="84">
                  <c:v>-7.8324600000000011</c:v>
                </c:pt>
                <c:pt idx="85">
                  <c:v>-7.7482400000000009</c:v>
                </c:pt>
                <c:pt idx="86">
                  <c:v>-7.6640200000000007</c:v>
                </c:pt>
                <c:pt idx="87">
                  <c:v>-7.5798000000000005</c:v>
                </c:pt>
                <c:pt idx="88">
                  <c:v>-7.4955800000000004</c:v>
                </c:pt>
                <c:pt idx="89">
                  <c:v>-7.4113600000000002</c:v>
                </c:pt>
                <c:pt idx="90">
                  <c:v>-7.3271400000000009</c:v>
                </c:pt>
                <c:pt idx="91">
                  <c:v>-7.2429200000000007</c:v>
                </c:pt>
                <c:pt idx="92">
                  <c:v>-7.1587000000000005</c:v>
                </c:pt>
                <c:pt idx="93">
                  <c:v>-7.0744800000000003</c:v>
                </c:pt>
                <c:pt idx="94">
                  <c:v>-6.9902600000000001</c:v>
                </c:pt>
                <c:pt idx="95">
                  <c:v>-6.90604</c:v>
                </c:pt>
                <c:pt idx="96">
                  <c:v>-6.8218200000000007</c:v>
                </c:pt>
                <c:pt idx="97">
                  <c:v>-6.7376000000000005</c:v>
                </c:pt>
                <c:pt idx="98">
                  <c:v>-6.6533800000000012</c:v>
                </c:pt>
                <c:pt idx="99">
                  <c:v>-6.569160000000001</c:v>
                </c:pt>
                <c:pt idx="100">
                  <c:v>-6.4849400000000008</c:v>
                </c:pt>
                <c:pt idx="101">
                  <c:v>-6.4007200000000006</c:v>
                </c:pt>
                <c:pt idx="102">
                  <c:v>-6.3165000000000004</c:v>
                </c:pt>
                <c:pt idx="103">
                  <c:v>-6.2322800000000003</c:v>
                </c:pt>
                <c:pt idx="104">
                  <c:v>-6.1480600000000001</c:v>
                </c:pt>
                <c:pt idx="105">
                  <c:v>-6.0638399999999999</c:v>
                </c:pt>
                <c:pt idx="106">
                  <c:v>-5.9796199999999997</c:v>
                </c:pt>
                <c:pt idx="107">
                  <c:v>-5.8954000000000004</c:v>
                </c:pt>
                <c:pt idx="108">
                  <c:v>-5.8111800000000002</c:v>
                </c:pt>
                <c:pt idx="109">
                  <c:v>-5.7269600000000009</c:v>
                </c:pt>
                <c:pt idx="110">
                  <c:v>-5.6427400000000008</c:v>
                </c:pt>
                <c:pt idx="111">
                  <c:v>-5.5585200000000006</c:v>
                </c:pt>
                <c:pt idx="112">
                  <c:v>-5.4743000000000004</c:v>
                </c:pt>
                <c:pt idx="113">
                  <c:v>-5.3900800000000002</c:v>
                </c:pt>
                <c:pt idx="114">
                  <c:v>-5.30586</c:v>
                </c:pt>
                <c:pt idx="115">
                  <c:v>-5.2216400000000007</c:v>
                </c:pt>
                <c:pt idx="116">
                  <c:v>-5.1374200000000005</c:v>
                </c:pt>
                <c:pt idx="117">
                  <c:v>-5.0532000000000004</c:v>
                </c:pt>
                <c:pt idx="118">
                  <c:v>-4.9689800000000002</c:v>
                </c:pt>
                <c:pt idx="119">
                  <c:v>-4.88476</c:v>
                </c:pt>
                <c:pt idx="120">
                  <c:v>-4.8005399999999998</c:v>
                </c:pt>
                <c:pt idx="121">
                  <c:v>-4.7163200000000005</c:v>
                </c:pt>
                <c:pt idx="122">
                  <c:v>-4.6321000000000003</c:v>
                </c:pt>
                <c:pt idx="123">
                  <c:v>-4.547880000000001</c:v>
                </c:pt>
                <c:pt idx="124">
                  <c:v>-4.4636600000000008</c:v>
                </c:pt>
                <c:pt idx="125">
                  <c:v>-4.3794400000000007</c:v>
                </c:pt>
                <c:pt idx="126">
                  <c:v>-4.2952200000000005</c:v>
                </c:pt>
                <c:pt idx="127">
                  <c:v>-4.2110000000000003</c:v>
                </c:pt>
                <c:pt idx="128">
                  <c:v>-4.1267800000000001</c:v>
                </c:pt>
                <c:pt idx="129">
                  <c:v>-4.0425599999999999</c:v>
                </c:pt>
                <c:pt idx="130">
                  <c:v>-3.9583400000000002</c:v>
                </c:pt>
                <c:pt idx="131">
                  <c:v>-3.8741200000000005</c:v>
                </c:pt>
                <c:pt idx="132">
                  <c:v>-3.7899000000000003</c:v>
                </c:pt>
                <c:pt idx="133">
                  <c:v>-3.7056800000000001</c:v>
                </c:pt>
                <c:pt idx="134">
                  <c:v>-3.6214600000000003</c:v>
                </c:pt>
                <c:pt idx="135">
                  <c:v>-3.5372400000000002</c:v>
                </c:pt>
                <c:pt idx="136">
                  <c:v>-3.45302</c:v>
                </c:pt>
                <c:pt idx="137">
                  <c:v>-3.3688000000000002</c:v>
                </c:pt>
                <c:pt idx="138">
                  <c:v>-3.2845800000000005</c:v>
                </c:pt>
                <c:pt idx="139">
                  <c:v>-3.2003600000000003</c:v>
                </c:pt>
                <c:pt idx="140">
                  <c:v>-3.1161400000000001</c:v>
                </c:pt>
                <c:pt idx="141">
                  <c:v>-3.0319199999999999</c:v>
                </c:pt>
                <c:pt idx="142">
                  <c:v>-2.9477000000000002</c:v>
                </c:pt>
                <c:pt idx="143">
                  <c:v>-2.8634800000000005</c:v>
                </c:pt>
                <c:pt idx="144">
                  <c:v>-2.7792600000000003</c:v>
                </c:pt>
                <c:pt idx="145">
                  <c:v>-2.6950400000000001</c:v>
                </c:pt>
                <c:pt idx="146">
                  <c:v>-2.6108200000000004</c:v>
                </c:pt>
                <c:pt idx="147">
                  <c:v>-2.5266000000000002</c:v>
                </c:pt>
                <c:pt idx="148">
                  <c:v>-2.44238</c:v>
                </c:pt>
                <c:pt idx="149">
                  <c:v>-2.3581600000000003</c:v>
                </c:pt>
                <c:pt idx="150">
                  <c:v>-2.2739400000000005</c:v>
                </c:pt>
                <c:pt idx="151">
                  <c:v>-2.1897200000000003</c:v>
                </c:pt>
                <c:pt idx="152">
                  <c:v>-2.1055000000000001</c:v>
                </c:pt>
                <c:pt idx="153">
                  <c:v>-2.02128</c:v>
                </c:pt>
                <c:pt idx="154">
                  <c:v>-1.9370600000000002</c:v>
                </c:pt>
                <c:pt idx="155">
                  <c:v>-1.85284</c:v>
                </c:pt>
                <c:pt idx="156">
                  <c:v>-1.7686200000000001</c:v>
                </c:pt>
                <c:pt idx="157">
                  <c:v>-1.6844000000000001</c:v>
                </c:pt>
                <c:pt idx="158">
                  <c:v>-1.6001800000000002</c:v>
                </c:pt>
                <c:pt idx="159">
                  <c:v>-1.51596</c:v>
                </c:pt>
                <c:pt idx="160">
                  <c:v>-1.4317400000000002</c:v>
                </c:pt>
                <c:pt idx="161">
                  <c:v>-1.3475200000000001</c:v>
                </c:pt>
                <c:pt idx="162">
                  <c:v>-1.2633000000000001</c:v>
                </c:pt>
                <c:pt idx="163">
                  <c:v>-1.1790800000000001</c:v>
                </c:pt>
                <c:pt idx="164">
                  <c:v>-1.0948600000000002</c:v>
                </c:pt>
                <c:pt idx="165">
                  <c:v>-1.01064</c:v>
                </c:pt>
                <c:pt idx="166">
                  <c:v>-0.92642000000000002</c:v>
                </c:pt>
                <c:pt idx="167">
                  <c:v>-0.84220000000000006</c:v>
                </c:pt>
                <c:pt idx="168">
                  <c:v>-0.75797999999999999</c:v>
                </c:pt>
                <c:pt idx="169">
                  <c:v>-0.67376000000000003</c:v>
                </c:pt>
                <c:pt idx="170">
                  <c:v>-0.58954000000000006</c:v>
                </c:pt>
                <c:pt idx="171">
                  <c:v>-0.50531999999999999</c:v>
                </c:pt>
                <c:pt idx="172">
                  <c:v>-0.42110000000000003</c:v>
                </c:pt>
                <c:pt idx="173">
                  <c:v>-0.33688000000000046</c:v>
                </c:pt>
                <c:pt idx="174">
                  <c:v>-0.25266000000000044</c:v>
                </c:pt>
                <c:pt idx="175">
                  <c:v>-0.16844000000000001</c:v>
                </c:pt>
                <c:pt idx="176">
                  <c:v>-8.4220000000000003E-2</c:v>
                </c:pt>
                <c:pt idx="177">
                  <c:v>0</c:v>
                </c:pt>
                <c:pt idx="178">
                  <c:v>8.4220000000000003E-2</c:v>
                </c:pt>
                <c:pt idx="179">
                  <c:v>0.16844000000000001</c:v>
                </c:pt>
                <c:pt idx="180">
                  <c:v>0.25266000000000044</c:v>
                </c:pt>
                <c:pt idx="181">
                  <c:v>0.33688000000000046</c:v>
                </c:pt>
                <c:pt idx="182">
                  <c:v>0.42110000000000003</c:v>
                </c:pt>
                <c:pt idx="183">
                  <c:v>0.50531999999999999</c:v>
                </c:pt>
                <c:pt idx="184">
                  <c:v>0.58954000000000006</c:v>
                </c:pt>
                <c:pt idx="185">
                  <c:v>0.67376000000000003</c:v>
                </c:pt>
                <c:pt idx="186">
                  <c:v>0.75797999999999999</c:v>
                </c:pt>
                <c:pt idx="187">
                  <c:v>0.84220000000000006</c:v>
                </c:pt>
                <c:pt idx="188">
                  <c:v>0.92642000000000002</c:v>
                </c:pt>
                <c:pt idx="189">
                  <c:v>1.01064</c:v>
                </c:pt>
                <c:pt idx="190">
                  <c:v>1.0948600000000002</c:v>
                </c:pt>
                <c:pt idx="191">
                  <c:v>1.1790800000000001</c:v>
                </c:pt>
                <c:pt idx="192">
                  <c:v>1.2633000000000001</c:v>
                </c:pt>
                <c:pt idx="193">
                  <c:v>1.3475200000000001</c:v>
                </c:pt>
                <c:pt idx="194">
                  <c:v>1.4317400000000002</c:v>
                </c:pt>
                <c:pt idx="195">
                  <c:v>1.51596</c:v>
                </c:pt>
                <c:pt idx="196">
                  <c:v>1.6001800000000002</c:v>
                </c:pt>
                <c:pt idx="197">
                  <c:v>1.6844000000000001</c:v>
                </c:pt>
                <c:pt idx="198">
                  <c:v>1.7686200000000001</c:v>
                </c:pt>
                <c:pt idx="199">
                  <c:v>1.85284</c:v>
                </c:pt>
                <c:pt idx="200">
                  <c:v>1.9370600000000002</c:v>
                </c:pt>
                <c:pt idx="201">
                  <c:v>2.02128</c:v>
                </c:pt>
                <c:pt idx="202">
                  <c:v>2.1055000000000001</c:v>
                </c:pt>
                <c:pt idx="203">
                  <c:v>2.1897200000000003</c:v>
                </c:pt>
                <c:pt idx="204">
                  <c:v>2.2739400000000005</c:v>
                </c:pt>
                <c:pt idx="205">
                  <c:v>2.3581600000000003</c:v>
                </c:pt>
                <c:pt idx="206">
                  <c:v>2.44238</c:v>
                </c:pt>
                <c:pt idx="207">
                  <c:v>2.5266000000000002</c:v>
                </c:pt>
                <c:pt idx="208">
                  <c:v>2.6108200000000004</c:v>
                </c:pt>
                <c:pt idx="209">
                  <c:v>2.6950400000000001</c:v>
                </c:pt>
                <c:pt idx="210">
                  <c:v>2.7792600000000003</c:v>
                </c:pt>
                <c:pt idx="211">
                  <c:v>2.8634800000000005</c:v>
                </c:pt>
                <c:pt idx="212">
                  <c:v>2.9477000000000002</c:v>
                </c:pt>
                <c:pt idx="213">
                  <c:v>3.0319199999999999</c:v>
                </c:pt>
                <c:pt idx="214">
                  <c:v>3.1161400000000001</c:v>
                </c:pt>
                <c:pt idx="215">
                  <c:v>3.2003600000000003</c:v>
                </c:pt>
                <c:pt idx="216">
                  <c:v>3.2845800000000005</c:v>
                </c:pt>
                <c:pt idx="217">
                  <c:v>3.3688000000000002</c:v>
                </c:pt>
                <c:pt idx="218">
                  <c:v>3.45302</c:v>
                </c:pt>
                <c:pt idx="219">
                  <c:v>3.5372400000000002</c:v>
                </c:pt>
                <c:pt idx="220">
                  <c:v>3.6214600000000003</c:v>
                </c:pt>
                <c:pt idx="221">
                  <c:v>3.7056800000000001</c:v>
                </c:pt>
                <c:pt idx="222">
                  <c:v>3.7899000000000003</c:v>
                </c:pt>
                <c:pt idx="223">
                  <c:v>3.8741200000000005</c:v>
                </c:pt>
                <c:pt idx="224">
                  <c:v>3.9583400000000002</c:v>
                </c:pt>
                <c:pt idx="225">
                  <c:v>4.0425599999999999</c:v>
                </c:pt>
                <c:pt idx="226">
                  <c:v>4.1267800000000001</c:v>
                </c:pt>
                <c:pt idx="227">
                  <c:v>4.2110000000000003</c:v>
                </c:pt>
                <c:pt idx="228">
                  <c:v>4.2952200000000005</c:v>
                </c:pt>
                <c:pt idx="229">
                  <c:v>4.3794400000000007</c:v>
                </c:pt>
                <c:pt idx="230">
                  <c:v>4.4636600000000008</c:v>
                </c:pt>
                <c:pt idx="231">
                  <c:v>4.547880000000001</c:v>
                </c:pt>
                <c:pt idx="232">
                  <c:v>4.6321000000000003</c:v>
                </c:pt>
                <c:pt idx="233">
                  <c:v>4.7163200000000005</c:v>
                </c:pt>
                <c:pt idx="234">
                  <c:v>4.8005399999999998</c:v>
                </c:pt>
                <c:pt idx="235">
                  <c:v>4.88476</c:v>
                </c:pt>
                <c:pt idx="236">
                  <c:v>4.9689800000000002</c:v>
                </c:pt>
                <c:pt idx="237">
                  <c:v>5.0532000000000004</c:v>
                </c:pt>
                <c:pt idx="238">
                  <c:v>5.1374200000000005</c:v>
                </c:pt>
                <c:pt idx="239">
                  <c:v>5.2216400000000007</c:v>
                </c:pt>
                <c:pt idx="240">
                  <c:v>5.30586</c:v>
                </c:pt>
                <c:pt idx="241">
                  <c:v>5.3900800000000002</c:v>
                </c:pt>
                <c:pt idx="242">
                  <c:v>5.4743000000000004</c:v>
                </c:pt>
                <c:pt idx="243">
                  <c:v>5.5585200000000006</c:v>
                </c:pt>
                <c:pt idx="244">
                  <c:v>5.6427400000000008</c:v>
                </c:pt>
                <c:pt idx="245">
                  <c:v>5.7269600000000009</c:v>
                </c:pt>
                <c:pt idx="246">
                  <c:v>5.8111800000000002</c:v>
                </c:pt>
                <c:pt idx="247">
                  <c:v>5.8954000000000004</c:v>
                </c:pt>
                <c:pt idx="248">
                  <c:v>5.9796199999999997</c:v>
                </c:pt>
                <c:pt idx="249">
                  <c:v>6.0638399999999999</c:v>
                </c:pt>
                <c:pt idx="250">
                  <c:v>6.1480600000000001</c:v>
                </c:pt>
                <c:pt idx="251">
                  <c:v>6.2322800000000003</c:v>
                </c:pt>
                <c:pt idx="252">
                  <c:v>6.3165000000000004</c:v>
                </c:pt>
                <c:pt idx="253">
                  <c:v>6.4007200000000006</c:v>
                </c:pt>
                <c:pt idx="254">
                  <c:v>6.4849400000000008</c:v>
                </c:pt>
                <c:pt idx="255">
                  <c:v>6.569160000000001</c:v>
                </c:pt>
                <c:pt idx="256">
                  <c:v>6.6533800000000012</c:v>
                </c:pt>
                <c:pt idx="257">
                  <c:v>6.7376000000000005</c:v>
                </c:pt>
                <c:pt idx="258">
                  <c:v>6.8218200000000007</c:v>
                </c:pt>
                <c:pt idx="259">
                  <c:v>6.90604</c:v>
                </c:pt>
                <c:pt idx="260">
                  <c:v>6.9902600000000001</c:v>
                </c:pt>
                <c:pt idx="261">
                  <c:v>7.0744800000000003</c:v>
                </c:pt>
                <c:pt idx="262">
                  <c:v>7.1587000000000005</c:v>
                </c:pt>
                <c:pt idx="263">
                  <c:v>7.2429200000000007</c:v>
                </c:pt>
                <c:pt idx="264">
                  <c:v>7.3271400000000009</c:v>
                </c:pt>
                <c:pt idx="265">
                  <c:v>7.4113600000000002</c:v>
                </c:pt>
                <c:pt idx="266">
                  <c:v>7.4955800000000004</c:v>
                </c:pt>
                <c:pt idx="267">
                  <c:v>7.5798000000000005</c:v>
                </c:pt>
                <c:pt idx="268">
                  <c:v>7.6640200000000007</c:v>
                </c:pt>
                <c:pt idx="269">
                  <c:v>7.7482400000000009</c:v>
                </c:pt>
                <c:pt idx="270">
                  <c:v>7.8324600000000011</c:v>
                </c:pt>
                <c:pt idx="271">
                  <c:v>7.9166800000000004</c:v>
                </c:pt>
                <c:pt idx="272">
                  <c:v>8.0008999999999997</c:v>
                </c:pt>
                <c:pt idx="273">
                  <c:v>8.0851199999999999</c:v>
                </c:pt>
                <c:pt idx="274">
                  <c:v>8.16934</c:v>
                </c:pt>
                <c:pt idx="275">
                  <c:v>8.2535600000000002</c:v>
                </c:pt>
                <c:pt idx="276">
                  <c:v>8.3377800000000004</c:v>
                </c:pt>
                <c:pt idx="277">
                  <c:v>8.4220000000000006</c:v>
                </c:pt>
                <c:pt idx="278">
                  <c:v>8.5062200000000008</c:v>
                </c:pt>
                <c:pt idx="279">
                  <c:v>8.590440000000001</c:v>
                </c:pt>
                <c:pt idx="280">
                  <c:v>8.6746600000000011</c:v>
                </c:pt>
                <c:pt idx="281">
                  <c:v>8.7588800000000013</c:v>
                </c:pt>
                <c:pt idx="282">
                  <c:v>8.8431000000000015</c:v>
                </c:pt>
                <c:pt idx="283">
                  <c:v>8.9273200000000017</c:v>
                </c:pt>
                <c:pt idx="284">
                  <c:v>9.0115400000000019</c:v>
                </c:pt>
                <c:pt idx="285">
                  <c:v>9.0957600000000021</c:v>
                </c:pt>
                <c:pt idx="286">
                  <c:v>9.1799800000000431</c:v>
                </c:pt>
                <c:pt idx="287">
                  <c:v>9.2642000000000007</c:v>
                </c:pt>
                <c:pt idx="288">
                  <c:v>9.3484200000000008</c:v>
                </c:pt>
                <c:pt idx="289">
                  <c:v>9.432640000000001</c:v>
                </c:pt>
                <c:pt idx="290">
                  <c:v>9.5168600000000421</c:v>
                </c:pt>
                <c:pt idx="291">
                  <c:v>9.6010799999999996</c:v>
                </c:pt>
                <c:pt idx="292">
                  <c:v>9.6852999999999998</c:v>
                </c:pt>
                <c:pt idx="293">
                  <c:v>9.76952</c:v>
                </c:pt>
                <c:pt idx="294">
                  <c:v>9.8537400000000428</c:v>
                </c:pt>
                <c:pt idx="295">
                  <c:v>9.9379600000000003</c:v>
                </c:pt>
                <c:pt idx="296">
                  <c:v>10.022180000000001</c:v>
                </c:pt>
                <c:pt idx="297">
                  <c:v>10.106400000000001</c:v>
                </c:pt>
                <c:pt idx="298">
                  <c:v>10.190620000000044</c:v>
                </c:pt>
                <c:pt idx="299">
                  <c:v>10.274840000000001</c:v>
                </c:pt>
                <c:pt idx="300">
                  <c:v>10.359060000000001</c:v>
                </c:pt>
                <c:pt idx="301">
                  <c:v>10.443280000000001</c:v>
                </c:pt>
                <c:pt idx="302">
                  <c:v>10.527500000000044</c:v>
                </c:pt>
                <c:pt idx="303">
                  <c:v>10.61172</c:v>
                </c:pt>
                <c:pt idx="304">
                  <c:v>10.69594</c:v>
                </c:pt>
                <c:pt idx="305">
                  <c:v>10.78016</c:v>
                </c:pt>
                <c:pt idx="306">
                  <c:v>10.864380000000041</c:v>
                </c:pt>
                <c:pt idx="307">
                  <c:v>10.948600000000001</c:v>
                </c:pt>
                <c:pt idx="308">
                  <c:v>11.032820000000001</c:v>
                </c:pt>
                <c:pt idx="309">
                  <c:v>11.117040000000042</c:v>
                </c:pt>
                <c:pt idx="310">
                  <c:v>11.201260000000042</c:v>
                </c:pt>
                <c:pt idx="311">
                  <c:v>11.285480000000042</c:v>
                </c:pt>
                <c:pt idx="312">
                  <c:v>11.369700000000002</c:v>
                </c:pt>
                <c:pt idx="313">
                  <c:v>11.453920000000043</c:v>
                </c:pt>
                <c:pt idx="314">
                  <c:v>11.538140000000043</c:v>
                </c:pt>
                <c:pt idx="315">
                  <c:v>11.622360000000043</c:v>
                </c:pt>
                <c:pt idx="316">
                  <c:v>11.706580000000001</c:v>
                </c:pt>
                <c:pt idx="317">
                  <c:v>11.790800000000043</c:v>
                </c:pt>
                <c:pt idx="318">
                  <c:v>11.875020000000044</c:v>
                </c:pt>
                <c:pt idx="319">
                  <c:v>11.959240000000044</c:v>
                </c:pt>
                <c:pt idx="320">
                  <c:v>12.04346</c:v>
                </c:pt>
                <c:pt idx="321">
                  <c:v>12.127680000000044</c:v>
                </c:pt>
                <c:pt idx="322">
                  <c:v>12.211900000000044</c:v>
                </c:pt>
                <c:pt idx="323">
                  <c:v>12.296120000000043</c:v>
                </c:pt>
                <c:pt idx="324">
                  <c:v>12.38034</c:v>
                </c:pt>
                <c:pt idx="325">
                  <c:v>12.464560000000043</c:v>
                </c:pt>
                <c:pt idx="326">
                  <c:v>12.548780000000043</c:v>
                </c:pt>
                <c:pt idx="327">
                  <c:v>12.633000000000044</c:v>
                </c:pt>
                <c:pt idx="328">
                  <c:v>12.717220000000042</c:v>
                </c:pt>
                <c:pt idx="329">
                  <c:v>12.801440000000042</c:v>
                </c:pt>
                <c:pt idx="330">
                  <c:v>12.885660000000042</c:v>
                </c:pt>
                <c:pt idx="331">
                  <c:v>12.969880000000042</c:v>
                </c:pt>
                <c:pt idx="332">
                  <c:v>13.054100000000043</c:v>
                </c:pt>
                <c:pt idx="333">
                  <c:v>13.138320000000043</c:v>
                </c:pt>
                <c:pt idx="334">
                  <c:v>13.222540000000043</c:v>
                </c:pt>
                <c:pt idx="335">
                  <c:v>13.306760000000043</c:v>
                </c:pt>
                <c:pt idx="336">
                  <c:v>13.390980000000043</c:v>
                </c:pt>
                <c:pt idx="337">
                  <c:v>13.475200000000044</c:v>
                </c:pt>
                <c:pt idx="338">
                  <c:v>13.559420000000044</c:v>
                </c:pt>
                <c:pt idx="339">
                  <c:v>13.643640000000042</c:v>
                </c:pt>
                <c:pt idx="340">
                  <c:v>13.727860000000042</c:v>
                </c:pt>
                <c:pt idx="341">
                  <c:v>13.812080000000043</c:v>
                </c:pt>
                <c:pt idx="342">
                  <c:v>13.896300000000043</c:v>
                </c:pt>
                <c:pt idx="343">
                  <c:v>13.980520000000043</c:v>
                </c:pt>
                <c:pt idx="344">
                  <c:v>14.064740000000043</c:v>
                </c:pt>
                <c:pt idx="345">
                  <c:v>14.148960000000043</c:v>
                </c:pt>
                <c:pt idx="346">
                  <c:v>14.233180000000043</c:v>
                </c:pt>
                <c:pt idx="347">
                  <c:v>14.317400000000044</c:v>
                </c:pt>
                <c:pt idx="348">
                  <c:v>14.401620000000044</c:v>
                </c:pt>
                <c:pt idx="349">
                  <c:v>14.485840000000044</c:v>
                </c:pt>
                <c:pt idx="350">
                  <c:v>14.570060000000044</c:v>
                </c:pt>
                <c:pt idx="351">
                  <c:v>14.654280000000044</c:v>
                </c:pt>
                <c:pt idx="352">
                  <c:v>14.738500000000045</c:v>
                </c:pt>
                <c:pt idx="353">
                  <c:v>14.822720000000043</c:v>
                </c:pt>
                <c:pt idx="354">
                  <c:v>14.906940000000043</c:v>
                </c:pt>
                <c:pt idx="355">
                  <c:v>14.991160000000042</c:v>
                </c:pt>
                <c:pt idx="356">
                  <c:v>15.075380000000042</c:v>
                </c:pt>
                <c:pt idx="357">
                  <c:v>15.159600000000042</c:v>
                </c:pt>
                <c:pt idx="358">
                  <c:v>15.243820000000042</c:v>
                </c:pt>
                <c:pt idx="359">
                  <c:v>15.328040000000042</c:v>
                </c:pt>
                <c:pt idx="360">
                  <c:v>15.412260000000042</c:v>
                </c:pt>
                <c:pt idx="361">
                  <c:v>15.496480000000043</c:v>
                </c:pt>
                <c:pt idx="362">
                  <c:v>15.580700000000043</c:v>
                </c:pt>
                <c:pt idx="363">
                  <c:v>15.664920000000043</c:v>
                </c:pt>
                <c:pt idx="364">
                  <c:v>15.749140000000043</c:v>
                </c:pt>
                <c:pt idx="365">
                  <c:v>15.833360000000043</c:v>
                </c:pt>
                <c:pt idx="366">
                  <c:v>15.917580000000044</c:v>
                </c:pt>
                <c:pt idx="367">
                  <c:v>16.001800000000042</c:v>
                </c:pt>
                <c:pt idx="368">
                  <c:v>16.086020000000044</c:v>
                </c:pt>
                <c:pt idx="369">
                  <c:v>16.170240000000042</c:v>
                </c:pt>
                <c:pt idx="370">
                  <c:v>16.254460000000044</c:v>
                </c:pt>
                <c:pt idx="371">
                  <c:v>16.338680000000043</c:v>
                </c:pt>
                <c:pt idx="372">
                  <c:v>16.422900000000045</c:v>
                </c:pt>
                <c:pt idx="373">
                  <c:v>16.507120000000043</c:v>
                </c:pt>
                <c:pt idx="374">
                  <c:v>16.591340000000045</c:v>
                </c:pt>
                <c:pt idx="375">
                  <c:v>16.675560000000043</c:v>
                </c:pt>
                <c:pt idx="376">
                  <c:v>16.759780000000045</c:v>
                </c:pt>
                <c:pt idx="377">
                  <c:v>16.844000000000044</c:v>
                </c:pt>
                <c:pt idx="378">
                  <c:v>16.928220000000046</c:v>
                </c:pt>
                <c:pt idx="379">
                  <c:v>17.012440000000044</c:v>
                </c:pt>
                <c:pt idx="380">
                  <c:v>17.096660000000046</c:v>
                </c:pt>
                <c:pt idx="381">
                  <c:v>17.180880000000041</c:v>
                </c:pt>
                <c:pt idx="382">
                  <c:v>17.265100000000043</c:v>
                </c:pt>
                <c:pt idx="383">
                  <c:v>17.349320000000041</c:v>
                </c:pt>
                <c:pt idx="384">
                  <c:v>17.433540000000043</c:v>
                </c:pt>
                <c:pt idx="385">
                  <c:v>17.517760000000042</c:v>
                </c:pt>
                <c:pt idx="386">
                  <c:v>17.601980000000044</c:v>
                </c:pt>
                <c:pt idx="387">
                  <c:v>17.686200000000042</c:v>
                </c:pt>
                <c:pt idx="388">
                  <c:v>17.770420000000044</c:v>
                </c:pt>
                <c:pt idx="389">
                  <c:v>17.854640000000003</c:v>
                </c:pt>
                <c:pt idx="390">
                  <c:v>17.938859999999959</c:v>
                </c:pt>
                <c:pt idx="391">
                  <c:v>18.023079999999915</c:v>
                </c:pt>
                <c:pt idx="392">
                  <c:v>18.107299999999874</c:v>
                </c:pt>
                <c:pt idx="393">
                  <c:v>18.191519999999834</c:v>
                </c:pt>
                <c:pt idx="394">
                  <c:v>18.275739999999793</c:v>
                </c:pt>
                <c:pt idx="395">
                  <c:v>18.359959999999749</c:v>
                </c:pt>
                <c:pt idx="396">
                  <c:v>18.444179999999704</c:v>
                </c:pt>
                <c:pt idx="397">
                  <c:v>18.528399999999667</c:v>
                </c:pt>
                <c:pt idx="398">
                  <c:v>18.612619999999623</c:v>
                </c:pt>
                <c:pt idx="399">
                  <c:v>18.696839999999579</c:v>
                </c:pt>
                <c:pt idx="400">
                  <c:v>18.781059999999538</c:v>
                </c:pt>
                <c:pt idx="401">
                  <c:v>18.865279999999494</c:v>
                </c:pt>
                <c:pt idx="402">
                  <c:v>18.949499999999457</c:v>
                </c:pt>
                <c:pt idx="403">
                  <c:v>19.033719999999413</c:v>
                </c:pt>
                <c:pt idx="404">
                  <c:v>19.117939999999368</c:v>
                </c:pt>
                <c:pt idx="405">
                  <c:v>19.202159999999328</c:v>
                </c:pt>
                <c:pt idx="406">
                  <c:v>19.286379999999287</c:v>
                </c:pt>
                <c:pt idx="407">
                  <c:v>19.370599999999243</c:v>
                </c:pt>
                <c:pt idx="408">
                  <c:v>19.454819999999202</c:v>
                </c:pt>
                <c:pt idx="409">
                  <c:v>19.539039999999158</c:v>
                </c:pt>
                <c:pt idx="410">
                  <c:v>19.623259999999117</c:v>
                </c:pt>
                <c:pt idx="411">
                  <c:v>19.707479999999077</c:v>
                </c:pt>
                <c:pt idx="412">
                  <c:v>19.791699999999032</c:v>
                </c:pt>
                <c:pt idx="413">
                  <c:v>19.875919999998992</c:v>
                </c:pt>
                <c:pt idx="414">
                  <c:v>19.960139999998948</c:v>
                </c:pt>
                <c:pt idx="415">
                  <c:v>20.044359999998907</c:v>
                </c:pt>
                <c:pt idx="416">
                  <c:v>20.128579999998866</c:v>
                </c:pt>
                <c:pt idx="417">
                  <c:v>20.212799999998783</c:v>
                </c:pt>
                <c:pt idx="418">
                  <c:v>20.297019999998739</c:v>
                </c:pt>
                <c:pt idx="419">
                  <c:v>20.381239999998694</c:v>
                </c:pt>
                <c:pt idx="420">
                  <c:v>20.465459999998654</c:v>
                </c:pt>
                <c:pt idx="421">
                  <c:v>20.549679999998613</c:v>
                </c:pt>
                <c:pt idx="422">
                  <c:v>20.633899999998569</c:v>
                </c:pt>
                <c:pt idx="423">
                  <c:v>20.718119999998528</c:v>
                </c:pt>
                <c:pt idx="424">
                  <c:v>20.802339999998484</c:v>
                </c:pt>
                <c:pt idx="425">
                  <c:v>20.886559999998443</c:v>
                </c:pt>
                <c:pt idx="426">
                  <c:v>20.970779999998403</c:v>
                </c:pt>
                <c:pt idx="427">
                  <c:v>21.054999999998358</c:v>
                </c:pt>
              </c:numCache>
            </c:numRef>
          </c:cat>
          <c:val>
            <c:numRef>
              <c:f>'Data, Directional test chart'!$E$2:$E$437</c:f>
              <c:numCache>
                <c:formatCode>General</c:formatCode>
                <c:ptCount val="436"/>
                <c:pt idx="107" formatCode="0.0%">
                  <c:v>2.4941773206933861E-3</c:v>
                </c:pt>
                <c:pt idx="108" formatCode="0.0%">
                  <c:v>2.6105772275963452E-3</c:v>
                </c:pt>
                <c:pt idx="109" formatCode="0.0%">
                  <c:v>2.7322383352874555E-3</c:v>
                </c:pt>
                <c:pt idx="110" formatCode="0.0%">
                  <c:v>2.8593854358352671E-3</c:v>
                </c:pt>
                <c:pt idx="111" formatCode="0.0%">
                  <c:v>2.9922520132058916E-3</c:v>
                </c:pt>
                <c:pt idx="112" formatCode="0.0%">
                  <c:v>3.1310805179487634E-3</c:v>
                </c:pt>
                <c:pt idx="113" formatCode="0.0%">
                  <c:v>3.2761226464425503E-3</c:v>
                </c:pt>
                <c:pt idx="114" formatCode="0.0%">
                  <c:v>3.4276396244723737E-3</c:v>
                </c:pt>
                <c:pt idx="115" formatCode="0.0%">
                  <c:v>3.5859024948811805E-3</c:v>
                </c:pt>
                <c:pt idx="116" formatCode="0.0%">
                  <c:v>3.7511924090074247E-3</c:v>
                </c:pt>
                <c:pt idx="117" formatCode="0.0%">
                  <c:v>3.923800921589728E-3</c:v>
                </c:pt>
                <c:pt idx="118" formatCode="0.0%">
                  <c:v>4.104030288785092E-3</c:v>
                </c:pt>
                <c:pt idx="119" formatCode="0.0%">
                  <c:v>4.2921937689122469E-3</c:v>
                </c:pt>
                <c:pt idx="120" formatCode="0.0%">
                  <c:v>4.4886159254942902E-3</c:v>
                </c:pt>
                <c:pt idx="121" formatCode="0.0%">
                  <c:v>4.6936329321360425E-3</c:v>
                </c:pt>
                <c:pt idx="122" formatCode="0.0%">
                  <c:v>4.9075928787306738E-3</c:v>
                </c:pt>
                <c:pt idx="123" formatCode="0.0%">
                  <c:v>5.1308560784476074E-3</c:v>
                </c:pt>
                <c:pt idx="124" formatCode="0.0%">
                  <c:v>5.3637953749095905E-3</c:v>
                </c:pt>
                <c:pt idx="125" formatCode="0.0%">
                  <c:v>5.6067964489200702E-3</c:v>
                </c:pt>
                <c:pt idx="126" formatCode="0.0%">
                  <c:v>5.860258124054653E-3</c:v>
                </c:pt>
                <c:pt idx="127" formatCode="0.0%">
                  <c:v>6.1245926703800248E-3</c:v>
                </c:pt>
                <c:pt idx="128" formatCode="0.0%">
                  <c:v>6.4002261055124444E-3</c:v>
                </c:pt>
                <c:pt idx="129" formatCode="0.0%">
                  <c:v>6.6875984921745037E-3</c:v>
                </c:pt>
                <c:pt idx="130" formatCode="0.0%">
                  <c:v>6.9871642313536018E-3</c:v>
                </c:pt>
                <c:pt idx="131" formatCode="0.0%">
                  <c:v>7.2993923501091596E-3</c:v>
                </c:pt>
                <c:pt idx="132" formatCode="0.0%">
                  <c:v>7.6247667830171492E-3</c:v>
                </c:pt>
                <c:pt idx="133" formatCode="0.0%">
                  <c:v>7.9637866461806615E-3</c:v>
                </c:pt>
                <c:pt idx="134" formatCode="0.0%">
                  <c:v>8.3169665026742966E-3</c:v>
                </c:pt>
                <c:pt idx="135" formatCode="0.0%">
                  <c:v>8.6848366182273005E-3</c:v>
                </c:pt>
                <c:pt idx="136" formatCode="0.0%">
                  <c:v>9.067943205887068E-3</c:v>
                </c:pt>
                <c:pt idx="137" formatCode="0.0%">
                  <c:v>9.4668486583397247E-3</c:v>
                </c:pt>
                <c:pt idx="138" formatCode="0.0%">
                  <c:v>9.8821317664987245E-3</c:v>
                </c:pt>
                <c:pt idx="139" formatCode="0.0%">
                  <c:v>1.0314387922906652E-2</c:v>
                </c:pt>
                <c:pt idx="140" formatCode="0.0%">
                  <c:v>1.0764229308427875E-2</c:v>
                </c:pt>
                <c:pt idx="141" formatCode="0.0%">
                  <c:v>1.1232285060643091E-2</c:v>
                </c:pt>
                <c:pt idx="142" formatCode="0.0%">
                  <c:v>1.1719201422289435E-2</c:v>
                </c:pt>
                <c:pt idx="143" formatCode="0.0%">
                  <c:v>1.2225641868022562E-2</c:v>
                </c:pt>
                <c:pt idx="144" formatCode="0.0%">
                  <c:v>1.2752287207710763E-2</c:v>
                </c:pt>
                <c:pt idx="145" formatCode="0.0%">
                  <c:v>1.3299835664405324E-2</c:v>
                </c:pt>
                <c:pt idx="146" formatCode="0.0%">
                  <c:v>1.3869002925066111E-2</c:v>
                </c:pt>
                <c:pt idx="147" formatCode="0.0%">
                  <c:v>1.4460522162058558E-2</c:v>
                </c:pt>
                <c:pt idx="148" formatCode="0.0%">
                  <c:v>1.5075144023375718E-2</c:v>
                </c:pt>
                <c:pt idx="149" formatCode="0.0%">
                  <c:v>1.5713636589480429E-2</c:v>
                </c:pt>
                <c:pt idx="150" formatCode="0.0%">
                  <c:v>1.6376785294604759E-2</c:v>
                </c:pt>
                <c:pt idx="151" formatCode="0.0%">
                  <c:v>1.7065392810290288E-2</c:v>
                </c:pt>
                <c:pt idx="152" formatCode="0.0%">
                  <c:v>1.7780278888902237E-2</c:v>
                </c:pt>
                <c:pt idx="153" formatCode="0.0%">
                  <c:v>1.8522280164803128E-2</c:v>
                </c:pt>
                <c:pt idx="154" formatCode="0.0%">
                  <c:v>1.9292249910830082E-2</c:v>
                </c:pt>
                <c:pt idx="155" formatCode="0.0%">
                  <c:v>2.0091057747681846E-2</c:v>
                </c:pt>
                <c:pt idx="156" formatCode="0.0%">
                  <c:v>2.0919589303789812E-2</c:v>
                </c:pt>
                <c:pt idx="157" formatCode="0.0%">
                  <c:v>2.1778745823221417E-2</c:v>
                </c:pt>
                <c:pt idx="158" formatCode="0.0%">
                  <c:v>2.2669443719144873E-2</c:v>
                </c:pt>
                <c:pt idx="159" formatCode="0.0%">
                  <c:v>2.359261407037181E-2</c:v>
                </c:pt>
                <c:pt idx="160" formatCode="0.0%">
                  <c:v>2.4549202058490309E-2</c:v>
                </c:pt>
                <c:pt idx="161" formatCode="0.0%">
                  <c:v>2.5540166343104718E-2</c:v>
                </c:pt>
                <c:pt idx="162" formatCode="0.0%">
                  <c:v>2.6566478372711273E-2</c:v>
                </c:pt>
                <c:pt idx="163" formatCode="0.0%">
                  <c:v>2.7629121628762382E-2</c:v>
                </c:pt>
                <c:pt idx="164" formatCode="0.0%">
                  <c:v>2.8729090800504262E-2</c:v>
                </c:pt>
                <c:pt idx="165" formatCode="0.0%">
                  <c:v>2.9867390888217625E-2</c:v>
                </c:pt>
                <c:pt idx="166" formatCode="0.0%">
                  <c:v>3.1045036232546945E-2</c:v>
                </c:pt>
                <c:pt idx="167" formatCode="0.0%">
                  <c:v>3.226304946767105E-2</c:v>
                </c:pt>
                <c:pt idx="168" formatCode="0.0%">
                  <c:v>3.3522460396149908E-2</c:v>
                </c:pt>
                <c:pt idx="169" formatCode="0.0%">
                  <c:v>3.4824304783376364E-2</c:v>
                </c:pt>
                <c:pt idx="170" formatCode="0.0%">
                  <c:v>3.6169623069670698E-2</c:v>
                </c:pt>
                <c:pt idx="171" formatCode="0.0%">
                  <c:v>3.7559458998179272E-2</c:v>
                </c:pt>
                <c:pt idx="172" formatCode="0.0%">
                  <c:v>3.8994858156877837E-2</c:v>
                </c:pt>
                <c:pt idx="173" formatCode="0.0%">
                  <c:v>4.0476866433134216E-2</c:v>
                </c:pt>
                <c:pt idx="174" formatCode="0.0%">
                  <c:v>4.2006528379457085E-2</c:v>
                </c:pt>
                <c:pt idx="175" formatCode="0.0%">
                  <c:v>4.358488548924476E-2</c:v>
                </c:pt>
                <c:pt idx="176" formatCode="0.0%">
                  <c:v>4.5212974381553889E-2</c:v>
                </c:pt>
                <c:pt idx="177" formatCode="0.0%">
                  <c:v>4.6891824894130227E-2</c:v>
                </c:pt>
                <c:pt idx="178" formatCode="0.0%">
                  <c:v>4.8622458084184639E-2</c:v>
                </c:pt>
                <c:pt idx="179" formatCode="0.0%">
                  <c:v>5.0405884136655976E-2</c:v>
                </c:pt>
                <c:pt idx="180" formatCode="0.0%">
                  <c:v>5.2243100179980406E-2</c:v>
                </c:pt>
                <c:pt idx="181" formatCode="0.0%">
                  <c:v>5.4135088009680164E-2</c:v>
                </c:pt>
                <c:pt idx="182" formatCode="0.0%">
                  <c:v>5.6082811720401041E-2</c:v>
                </c:pt>
                <c:pt idx="183" formatCode="0.0%">
                  <c:v>5.808721524735698E-2</c:v>
                </c:pt>
                <c:pt idx="184" formatCode="0.0%">
                  <c:v>6.0149219818491431E-2</c:v>
                </c:pt>
                <c:pt idx="185" formatCode="0.0%">
                  <c:v>6.2269721319032585E-2</c:v>
                </c:pt>
                <c:pt idx="186" formatCode="0.0%">
                  <c:v>6.444958757050237E-2</c:v>
                </c:pt>
                <c:pt idx="187" formatCode="0.0%">
                  <c:v>6.6689655526642688E-2</c:v>
                </c:pt>
                <c:pt idx="188" formatCode="0.0%">
                  <c:v>6.8990728389136849E-2</c:v>
                </c:pt>
                <c:pt idx="189" formatCode="0.0%">
                  <c:v>7.1353572646438213E-2</c:v>
                </c:pt>
                <c:pt idx="190" formatCode="0.0%">
                  <c:v>7.3778915039463558E-2</c:v>
                </c:pt>
                <c:pt idx="191" formatCode="0.0%">
                  <c:v>7.6267439458367253E-2</c:v>
                </c:pt>
                <c:pt idx="192" formatCode="0.0%">
                  <c:v>7.8819783775085361E-2</c:v>
                </c:pt>
                <c:pt idx="193" formatCode="0.0%">
                  <c:v>8.1436536616818281E-2</c:v>
                </c:pt>
                <c:pt idx="194" formatCode="0.0%">
                  <c:v>8.4118234086112659E-2</c:v>
                </c:pt>
                <c:pt idx="195" formatCode="0.0%">
                  <c:v>8.6865356433700094E-2</c:v>
                </c:pt>
                <c:pt idx="196" formatCode="0.0%">
                  <c:v>8.9678324690753375E-2</c:v>
                </c:pt>
                <c:pt idx="197" formatCode="0.0%">
                  <c:v>9.2557497267728231E-2</c:v>
                </c:pt>
                <c:pt idx="198" formatCode="0.0%">
                  <c:v>9.5503166527465391E-2</c:v>
                </c:pt>
                <c:pt idx="199" formatCode="0.0%">
                  <c:v>9.8515555340735209E-2</c:v>
                </c:pt>
                <c:pt idx="200" formatCode="0.0%">
                  <c:v>0.10159481363291027</c:v>
                </c:pt>
                <c:pt idx="201" formatCode="0.0%">
                  <c:v>0.10474101493094871</c:v>
                </c:pt>
                <c:pt idx="202" formatCode="0.0%">
                  <c:v>0.10795415292036063</c:v>
                </c:pt>
                <c:pt idx="203" formatCode="0.0%">
                  <c:v>0.11123413802230511</c:v>
                </c:pt>
                <c:pt idx="204" formatCode="0.0%">
                  <c:v>0.11458079400143106</c:v>
                </c:pt>
                <c:pt idx="205" formatCode="0.0%">
                  <c:v>0.11799385461551856</c:v>
                </c:pt>
                <c:pt idx="206" formatCode="0.0%">
                  <c:v>0.12147296031840289</c:v>
                </c:pt>
                <c:pt idx="207" formatCode="0.0%">
                  <c:v>0.125017655028065</c:v>
                </c:pt>
                <c:pt idx="208" formatCode="0.0%">
                  <c:v>0.12862738297214607</c:v>
                </c:pt>
                <c:pt idx="209" formatCode="0.0%">
                  <c:v>0.13230148562348742</c:v>
                </c:pt>
                <c:pt idx="210" formatCode="0.0%">
                  <c:v>0.13603919873860865</c:v>
                </c:pt>
                <c:pt idx="211" formatCode="0.0%">
                  <c:v>0.13983964951230846</c:v>
                </c:pt>
                <c:pt idx="212" formatCode="0.0%">
                  <c:v>0.14370185386180698</c:v>
                </c:pt>
                <c:pt idx="213" formatCode="0.0%">
                  <c:v>0.14762471385403808</c:v>
                </c:pt>
                <c:pt idx="214" formatCode="0.0%">
                  <c:v>0.15160701528984166</c:v>
                </c:pt>
                <c:pt idx="215" formatCode="0.0%">
                  <c:v>0.15564742545889926</c:v>
                </c:pt>
                <c:pt idx="216" formatCode="0.0%">
                  <c:v>0.15974449107929753</c:v>
                </c:pt>
                <c:pt idx="217" formatCode="0.0%">
                  <c:v>0.16389663643558372</c:v>
                </c:pt>
                <c:pt idx="218" formatCode="0.0%">
                  <c:v>0.16810216172910808</c:v>
                </c:pt>
                <c:pt idx="219" formatCode="0.0%">
                  <c:v>0.17235924165430599</c:v>
                </c:pt>
                <c:pt idx="220" formatCode="0.0%">
                  <c:v>0.17666592421437724</c:v>
                </c:pt>
                <c:pt idx="221" formatCode="0.0%">
                  <c:v>0.18102012978955009</c:v>
                </c:pt>
                <c:pt idx="222" formatCode="0.0%">
                  <c:v>0.18541965047078812</c:v>
                </c:pt>
                <c:pt idx="223" formatCode="0.0%">
                  <c:v>0.18986214967139056</c:v>
                </c:pt>
                <c:pt idx="224" formatCode="0.0%">
                  <c:v>0.19434516202846697</c:v>
                </c:pt>
                <c:pt idx="225" formatCode="0.0%">
                  <c:v>0.19886609360571966</c:v>
                </c:pt>
                <c:pt idx="226" formatCode="0.0%">
                  <c:v>0.2034222224083512</c:v>
                </c:pt>
                <c:pt idx="227" formatCode="0.0%">
                  <c:v>0.20801069922022322</c:v>
                </c:pt>
                <c:pt idx="228" formatCode="0.0%">
                  <c:v>0.21262854877263274</c:v>
                </c:pt>
                <c:pt idx="229" formatCode="0.0%">
                  <c:v>0.21727267125323765</c:v>
                </c:pt>
                <c:pt idx="230" formatCode="0.0%">
                  <c:v>0.22193984416275972</c:v>
                </c:pt>
                <c:pt idx="231" formatCode="0.0%">
                  <c:v>0.22662672452611984</c:v>
                </c:pt>
                <c:pt idx="232" formatCode="0.0%">
                  <c:v>0.2313298514636227</c:v>
                </c:pt>
                <c:pt idx="233" formatCode="0.0%">
                  <c:v>0.23604564912670095</c:v>
                </c:pt>
                <c:pt idx="234" formatCode="0.0%">
                  <c:v>0.24077043000156567</c:v>
                </c:pt>
                <c:pt idx="235" formatCode="0.0%">
                  <c:v>0.24550039858288425</c:v>
                </c:pt>
                <c:pt idx="236" formatCode="0.0%">
                  <c:v>0.25023165541833059</c:v>
                </c:pt>
                <c:pt idx="237" formatCode="0.0%">
                  <c:v>0.25496020152352172</c:v>
                </c:pt>
                <c:pt idx="238" formatCode="0.0%">
                  <c:v>0.25968194316548487</c:v>
                </c:pt>
                <c:pt idx="239" formatCode="0.0%">
                  <c:v>0.26439269701138279</c:v>
                </c:pt>
                <c:pt idx="240" formatCode="0.0%">
                  <c:v>0.2690881956377823</c:v>
                </c:pt>
                <c:pt idx="241" formatCode="0.0%">
                  <c:v>0.27376409339427149</c:v>
                </c:pt>
                <c:pt idx="242" formatCode="0.0%">
                  <c:v>0.2784159726137389</c:v>
                </c:pt>
                <c:pt idx="243" formatCode="0.0%">
                  <c:v>0.2830393501601145</c:v>
                </c:pt>
                <c:pt idx="244" formatCode="0.0%">
                  <c:v>0.28762968430285529</c:v>
                </c:pt>
                <c:pt idx="245" formatCode="0.0%">
                  <c:v>0.29218238190594109</c:v>
                </c:pt>
                <c:pt idx="246" formatCode="0.0%">
                  <c:v>0.29669280591763569</c:v>
                </c:pt>
                <c:pt idx="247" formatCode="0.0%">
                  <c:v>0.30115628314577447</c:v>
                </c:pt>
                <c:pt idx="248" formatCode="0.0%">
                  <c:v>0.30556811230187114</c:v>
                </c:pt>
                <c:pt idx="249" formatCode="0.0%">
                  <c:v>0.30992357229589873</c:v>
                </c:pt>
                <c:pt idx="250" formatCode="0.0%">
                  <c:v>0.31421793076220317</c:v>
                </c:pt>
                <c:pt idx="251" formatCode="0.0%">
                  <c:v>0.31844645279566086</c:v>
                </c:pt>
                <c:pt idx="252" formatCode="0.0%">
                  <c:v>0.32260440987590328</c:v>
                </c:pt>
                <c:pt idx="253" formatCode="0.0%">
                  <c:v>0.32668708895620474</c:v>
                </c:pt>
                <c:pt idx="254" formatCode="0.0%">
                  <c:v>0.33068980169248174</c:v>
                </c:pt>
                <c:pt idx="255" formatCode="0.0%">
                  <c:v>0.33460789378678191</c:v>
                </c:pt>
                <c:pt idx="256" formatCode="0.0%">
                  <c:v>0.33843675441866117</c:v>
                </c:pt>
                <c:pt idx="257" formatCode="0.0%">
                  <c:v>0.34217182573696409</c:v>
                </c:pt>
                <c:pt idx="258" formatCode="0.0%">
                  <c:v>0.34580861238374172</c:v>
                </c:pt>
                <c:pt idx="259" formatCode="0.0%">
                  <c:v>0.34934269102136989</c:v>
                </c:pt>
                <c:pt idx="260" formatCode="0.0%">
                  <c:v>0.35276971983337674</c:v>
                </c:pt>
                <c:pt idx="261" formatCode="0.0%">
                  <c:v>0.35608544796904912</c:v>
                </c:pt>
                <c:pt idx="262" formatCode="0.0%">
                  <c:v>0.35928572490158373</c:v>
                </c:pt>
                <c:pt idx="263" formatCode="0.0%">
                  <c:v>0.36236650966936146</c:v>
                </c:pt>
                <c:pt idx="264" formatCode="0.0%">
                  <c:v>0.36532387996988069</c:v>
                </c:pt>
                <c:pt idx="265" formatCode="0.0%">
                  <c:v>0.36815404107597061</c:v>
                </c:pt>
                <c:pt idx="266" formatCode="0.0%">
                  <c:v>0.37085333454413</c:v>
                </c:pt>
                <c:pt idx="267" formatCode="0.0%">
                  <c:v>0.37341824668520018</c:v>
                </c:pt>
                <c:pt idx="268" formatCode="0.0%">
                  <c:v>0.37584541676808375</c:v>
                </c:pt>
                <c:pt idx="269" formatCode="0.0%">
                  <c:v>0.37813164492785617</c:v>
                </c:pt>
                <c:pt idx="270" formatCode="0.0%">
                  <c:v>0.38027389975039794</c:v>
                </c:pt>
                <c:pt idx="271" formatCode="0.0%">
                  <c:v>0.38226932550658155</c:v>
                </c:pt>
                <c:pt idx="272" formatCode="0.0%">
                  <c:v>0.38411524901009092</c:v>
                </c:pt>
                <c:pt idx="273" formatCode="0.0%">
                  <c:v>0.38580918607411929</c:v>
                </c:pt>
                <c:pt idx="274" formatCode="0.0%">
                  <c:v>0.38734884754348131</c:v>
                </c:pt>
                <c:pt idx="275" formatCode="0.0%">
                  <c:v>0.38873214488008778</c:v>
                </c:pt>
                <c:pt idx="276" formatCode="0.0%">
                  <c:v>0.38995719528124601</c:v>
                </c:pt>
                <c:pt idx="277" formatCode="0.0%">
                  <c:v>0.39102232631187539</c:v>
                </c:pt>
                <c:pt idx="278" formatCode="0.0%">
                  <c:v>0.39192608003344531</c:v>
                </c:pt>
                <c:pt idx="279" formatCode="0.0%">
                  <c:v>0.39266721661425202</c:v>
                </c:pt>
                <c:pt idx="280" formatCode="0.0%">
                  <c:v>0.39324471740753536</c:v>
                </c:pt>
                <c:pt idx="281" formatCode="0.0%">
                  <c:v>0.39365778748589259</c:v>
                </c:pt>
                <c:pt idx="282" formatCode="0.0%">
                  <c:v>0.39390585762246466</c:v>
                </c:pt>
                <c:pt idx="283" formatCode="0.0%">
                  <c:v>0.39398858571143264</c:v>
                </c:pt>
                <c:pt idx="284" formatCode="0.0%">
                  <c:v>0.39390585762246466</c:v>
                </c:pt>
                <c:pt idx="285" formatCode="0.0%">
                  <c:v>0.39365778748589259</c:v>
                </c:pt>
                <c:pt idx="286" formatCode="0.0%">
                  <c:v>0.39324471740753536</c:v>
                </c:pt>
                <c:pt idx="287" formatCode="0.0%">
                  <c:v>0.39266721661425202</c:v>
                </c:pt>
                <c:pt idx="288" formatCode="0.0%">
                  <c:v>0.39192608003344531</c:v>
                </c:pt>
                <c:pt idx="289" formatCode="0.0%">
                  <c:v>0.39102232631187539</c:v>
                </c:pt>
                <c:pt idx="290" formatCode="0.0%">
                  <c:v>0.38995719528124601</c:v>
                </c:pt>
                <c:pt idx="291" formatCode="0.0%">
                  <c:v>0.38873214488008778</c:v>
                </c:pt>
                <c:pt idx="292" formatCode="0.0%">
                  <c:v>0.38734884754348131</c:v>
                </c:pt>
                <c:pt idx="293" formatCode="0.0%">
                  <c:v>0.38580918607411929</c:v>
                </c:pt>
                <c:pt idx="294" formatCode="0.0%">
                  <c:v>0.38411524901009092</c:v>
                </c:pt>
                <c:pt idx="295" formatCode="0.0%">
                  <c:v>0.38226932550658155</c:v>
                </c:pt>
                <c:pt idx="296" formatCode="0.0%">
                  <c:v>0.38027389975039794</c:v>
                </c:pt>
                <c:pt idx="297" formatCode="0.0%">
                  <c:v>0.37813164492785617</c:v>
                </c:pt>
                <c:pt idx="298" formatCode="0.0%">
                  <c:v>0.37584541676808375</c:v>
                </c:pt>
                <c:pt idx="299" formatCode="0.0%">
                  <c:v>0.37341824668520018</c:v>
                </c:pt>
                <c:pt idx="300" formatCode="0.0%">
                  <c:v>0.37085333454413</c:v>
                </c:pt>
                <c:pt idx="301" formatCode="0.0%">
                  <c:v>0.36815404107597061</c:v>
                </c:pt>
                <c:pt idx="302" formatCode="0.0%">
                  <c:v>0.36532387996988069</c:v>
                </c:pt>
                <c:pt idx="303" formatCode="0.0%">
                  <c:v>0.36236650966936146</c:v>
                </c:pt>
                <c:pt idx="304" formatCode="0.0%">
                  <c:v>0.35928572490158373</c:v>
                </c:pt>
                <c:pt idx="305" formatCode="0.0%">
                  <c:v>0.35608544796904912</c:v>
                </c:pt>
                <c:pt idx="306" formatCode="0.0%">
                  <c:v>0.35276971983337674</c:v>
                </c:pt>
                <c:pt idx="307" formatCode="0.0%">
                  <c:v>0.34934269102136989</c:v>
                </c:pt>
                <c:pt idx="308" formatCode="0.0%">
                  <c:v>0.34580861238374172</c:v>
                </c:pt>
                <c:pt idx="309" formatCode="0.0%">
                  <c:v>0.34217182573696409</c:v>
                </c:pt>
                <c:pt idx="310" formatCode="0.0%">
                  <c:v>0.33843675441866117</c:v>
                </c:pt>
                <c:pt idx="311" formatCode="0.0%">
                  <c:v>0.33460789378678191</c:v>
                </c:pt>
                <c:pt idx="312" formatCode="0.0%">
                  <c:v>0.33068980169248174</c:v>
                </c:pt>
                <c:pt idx="313" formatCode="0.0%">
                  <c:v>0.32668708895620474</c:v>
                </c:pt>
                <c:pt idx="314" formatCode="0.0%">
                  <c:v>0.32260440987590328</c:v>
                </c:pt>
                <c:pt idx="315" formatCode="0.0%">
                  <c:v>0.31844645279566086</c:v>
                </c:pt>
                <c:pt idx="316" formatCode="0.0%">
                  <c:v>0.31421793076220317</c:v>
                </c:pt>
                <c:pt idx="317" formatCode="0.0%">
                  <c:v>0.30992357229589873</c:v>
                </c:pt>
                <c:pt idx="318" formatCode="0.0%">
                  <c:v>0.30556811230187114</c:v>
                </c:pt>
                <c:pt idx="319" formatCode="0.0%">
                  <c:v>0.30115628314577447</c:v>
                </c:pt>
                <c:pt idx="320" formatCode="0.0%">
                  <c:v>0.29669280591763569</c:v>
                </c:pt>
                <c:pt idx="321" formatCode="0.0%">
                  <c:v>0.29218238190594109</c:v>
                </c:pt>
                <c:pt idx="322" formatCode="0.0%">
                  <c:v>0.28762968430285529</c:v>
                </c:pt>
                <c:pt idx="323" formatCode="0.0%">
                  <c:v>0.2830393501601145</c:v>
                </c:pt>
                <c:pt idx="324" formatCode="0.0%">
                  <c:v>0.2784159726137389</c:v>
                </c:pt>
                <c:pt idx="325" formatCode="0.0%">
                  <c:v>0.27376409339427149</c:v>
                </c:pt>
                <c:pt idx="326" formatCode="0.0%">
                  <c:v>0.2690881956377823</c:v>
                </c:pt>
                <c:pt idx="327" formatCode="0.0%">
                  <c:v>0.26439269701138279</c:v>
                </c:pt>
                <c:pt idx="328" formatCode="0.0%">
                  <c:v>0.25968194316548487</c:v>
                </c:pt>
                <c:pt idx="329" formatCode="0.0%">
                  <c:v>0.25496020152352172</c:v>
                </c:pt>
                <c:pt idx="330" formatCode="0.0%">
                  <c:v>0.25023165541833059</c:v>
                </c:pt>
                <c:pt idx="331" formatCode="0.0%">
                  <c:v>0.24550039858288425</c:v>
                </c:pt>
                <c:pt idx="332" formatCode="0.0%">
                  <c:v>0.24077043000156567</c:v>
                </c:pt>
                <c:pt idx="333" formatCode="0.0%">
                  <c:v>0.23604564912670095</c:v>
                </c:pt>
                <c:pt idx="334" formatCode="0.0%">
                  <c:v>0.2313298514636227</c:v>
                </c:pt>
                <c:pt idx="335" formatCode="0.0%">
                  <c:v>0.22662672452611984</c:v>
                </c:pt>
                <c:pt idx="336" formatCode="0.0%">
                  <c:v>0.22193984416275972</c:v>
                </c:pt>
                <c:pt idx="337" formatCode="0.0%">
                  <c:v>0.21727267125323765</c:v>
                </c:pt>
                <c:pt idx="338" formatCode="0.0%">
                  <c:v>0.21262854877263274</c:v>
                </c:pt>
                <c:pt idx="339" formatCode="0.0%">
                  <c:v>0.20801069922022322</c:v>
                </c:pt>
                <c:pt idx="340" formatCode="0.0%">
                  <c:v>0.2034222224083512</c:v>
                </c:pt>
                <c:pt idx="341" formatCode="0.0%">
                  <c:v>0.19886609360571966</c:v>
                </c:pt>
                <c:pt idx="342" formatCode="0.0%">
                  <c:v>0.19434516202846697</c:v>
                </c:pt>
                <c:pt idx="343" formatCode="0.0%">
                  <c:v>0.18986214967139056</c:v>
                </c:pt>
                <c:pt idx="344" formatCode="0.0%">
                  <c:v>0.18541965047078812</c:v>
                </c:pt>
                <c:pt idx="345" formatCode="0.0%">
                  <c:v>0.18102012978955009</c:v>
                </c:pt>
                <c:pt idx="346" formatCode="0.0%">
                  <c:v>0.17666592421437724</c:v>
                </c:pt>
                <c:pt idx="347" formatCode="0.0%">
                  <c:v>0.17235924165430599</c:v>
                </c:pt>
                <c:pt idx="348" formatCode="0.0%">
                  <c:v>0.16810216172910808</c:v>
                </c:pt>
                <c:pt idx="349" formatCode="0.0%">
                  <c:v>0.16389663643558372</c:v>
                </c:pt>
                <c:pt idx="350" formatCode="0.0%">
                  <c:v>0.15974449107929753</c:v>
                </c:pt>
                <c:pt idx="351" formatCode="0.0%">
                  <c:v>0.15564742545889926</c:v>
                </c:pt>
                <c:pt idx="352" formatCode="0.0%">
                  <c:v>0.15160701528984166</c:v>
                </c:pt>
                <c:pt idx="353" formatCode="0.0%">
                  <c:v>0.14762471385403808</c:v>
                </c:pt>
                <c:pt idx="354" formatCode="0.0%">
                  <c:v>0.14370185386180698</c:v>
                </c:pt>
                <c:pt idx="355" formatCode="0.0%">
                  <c:v>0.13983964951230846</c:v>
                </c:pt>
                <c:pt idx="356" formatCode="0.0%">
                  <c:v>0.13603919873860865</c:v>
                </c:pt>
                <c:pt idx="357" formatCode="0.0%">
                  <c:v>0.13230148562348742</c:v>
                </c:pt>
                <c:pt idx="358" formatCode="0.0%">
                  <c:v>0.12862738297214607</c:v>
                </c:pt>
                <c:pt idx="359" formatCode="0.0%">
                  <c:v>0.125017655028065</c:v>
                </c:pt>
                <c:pt idx="360" formatCode="0.0%">
                  <c:v>0.12147296031840289</c:v>
                </c:pt>
                <c:pt idx="361" formatCode="0.0%">
                  <c:v>0.11799385461551856</c:v>
                </c:pt>
                <c:pt idx="362" formatCode="0.0%">
                  <c:v>0.11458079400143106</c:v>
                </c:pt>
                <c:pt idx="363" formatCode="0.0%">
                  <c:v>0.11123413802230511</c:v>
                </c:pt>
                <c:pt idx="364" formatCode="0.0%">
                  <c:v>0.10795415292036063</c:v>
                </c:pt>
                <c:pt idx="365" formatCode="0.0%">
                  <c:v>0.10474101493094871</c:v>
                </c:pt>
                <c:pt idx="366" formatCode="0.0%">
                  <c:v>0.10159481363291027</c:v>
                </c:pt>
                <c:pt idx="367" formatCode="0.0%">
                  <c:v>9.8515555340735209E-2</c:v>
                </c:pt>
                <c:pt idx="368" formatCode="0.0%">
                  <c:v>9.5503166527465391E-2</c:v>
                </c:pt>
                <c:pt idx="369" formatCode="0.0%">
                  <c:v>9.2557497267728231E-2</c:v>
                </c:pt>
                <c:pt idx="370" formatCode="0.0%">
                  <c:v>8.9678324690753375E-2</c:v>
                </c:pt>
                <c:pt idx="371" formatCode="0.0%">
                  <c:v>8.6865356433700094E-2</c:v>
                </c:pt>
                <c:pt idx="372" formatCode="0.0%">
                  <c:v>8.4118234086112659E-2</c:v>
                </c:pt>
                <c:pt idx="373" formatCode="0.0%">
                  <c:v>8.1436536616818281E-2</c:v>
                </c:pt>
                <c:pt idx="374" formatCode="0.0%">
                  <c:v>7.8819783775085361E-2</c:v>
                </c:pt>
                <c:pt idx="375" formatCode="0.0%">
                  <c:v>7.6267439458367253E-2</c:v>
                </c:pt>
                <c:pt idx="376" formatCode="0.0%">
                  <c:v>7.3778915039463558E-2</c:v>
                </c:pt>
                <c:pt idx="377" formatCode="0.0%">
                  <c:v>7.1353572646438213E-2</c:v>
                </c:pt>
                <c:pt idx="378" formatCode="0.0%">
                  <c:v>6.8990728389136849E-2</c:v>
                </c:pt>
                <c:pt idx="379" formatCode="0.0%">
                  <c:v>6.6689655526642688E-2</c:v>
                </c:pt>
                <c:pt idx="380" formatCode="0.0%">
                  <c:v>6.444958757050237E-2</c:v>
                </c:pt>
                <c:pt idx="381" formatCode="0.0%">
                  <c:v>6.2269721319032585E-2</c:v>
                </c:pt>
                <c:pt idx="382" formatCode="0.0%">
                  <c:v>6.0149219818491431E-2</c:v>
                </c:pt>
                <c:pt idx="383" formatCode="0.0%">
                  <c:v>5.808721524735698E-2</c:v>
                </c:pt>
                <c:pt idx="384" formatCode="0.0%">
                  <c:v>5.6082811720401041E-2</c:v>
                </c:pt>
                <c:pt idx="385" formatCode="0.0%">
                  <c:v>5.4135088009680164E-2</c:v>
                </c:pt>
                <c:pt idx="386" formatCode="0.0%">
                  <c:v>5.2243100179980406E-2</c:v>
                </c:pt>
                <c:pt idx="387" formatCode="0.0%">
                  <c:v>5.0405884136655976E-2</c:v>
                </c:pt>
                <c:pt idx="388" formatCode="0.0%">
                  <c:v>4.8622458084184639E-2</c:v>
                </c:pt>
                <c:pt idx="389" formatCode="0.0%">
                  <c:v>4.6891824894130227E-2</c:v>
                </c:pt>
                <c:pt idx="390" formatCode="0.0%">
                  <c:v>4.5212974381553889E-2</c:v>
                </c:pt>
                <c:pt idx="391" formatCode="0.0%">
                  <c:v>4.358488548924476E-2</c:v>
                </c:pt>
                <c:pt idx="392" formatCode="0.0%">
                  <c:v>4.2006528379456336E-2</c:v>
                </c:pt>
                <c:pt idx="393" formatCode="0.0%">
                  <c:v>4.0476866433134216E-2</c:v>
                </c:pt>
                <c:pt idx="394" formatCode="0.0%">
                  <c:v>3.8994858156877837E-2</c:v>
                </c:pt>
                <c:pt idx="395" formatCode="0.0%">
                  <c:v>3.7559458998179272E-2</c:v>
                </c:pt>
                <c:pt idx="396" formatCode="0.0%">
                  <c:v>3.6169623069669997E-2</c:v>
                </c:pt>
                <c:pt idx="397" formatCode="0.0%">
                  <c:v>3.4824304783376364E-2</c:v>
                </c:pt>
                <c:pt idx="398" formatCode="0.0%">
                  <c:v>3.3522460396149908E-2</c:v>
                </c:pt>
                <c:pt idx="399" formatCode="0.0%">
                  <c:v>3.226304946767105E-2</c:v>
                </c:pt>
                <c:pt idx="400" formatCode="0.0%">
                  <c:v>3.1045036232546327E-2</c:v>
                </c:pt>
                <c:pt idx="401" formatCode="0.0%">
                  <c:v>2.9867390888217625E-2</c:v>
                </c:pt>
                <c:pt idx="402" formatCode="0.0%">
                  <c:v>2.8729090800504262E-2</c:v>
                </c:pt>
                <c:pt idx="403" formatCode="0.0%">
                  <c:v>2.7629121628762382E-2</c:v>
                </c:pt>
                <c:pt idx="404" formatCode="0.0%">
                  <c:v>2.6566478372710742E-2</c:v>
                </c:pt>
                <c:pt idx="405" formatCode="0.0%">
                  <c:v>2.5540166343104718E-2</c:v>
                </c:pt>
                <c:pt idx="406" formatCode="0.0%">
                  <c:v>2.4549202058490309E-2</c:v>
                </c:pt>
                <c:pt idx="407" formatCode="0.0%">
                  <c:v>2.359261407037181E-2</c:v>
                </c:pt>
                <c:pt idx="408" formatCode="0.0%">
                  <c:v>2.2669443719144412E-2</c:v>
                </c:pt>
                <c:pt idx="409" formatCode="0.0%">
                  <c:v>2.1778745823221417E-2</c:v>
                </c:pt>
                <c:pt idx="410" formatCode="0.0%">
                  <c:v>2.0919589303789812E-2</c:v>
                </c:pt>
                <c:pt idx="411" formatCode="0.0%">
                  <c:v>2.0091057747681846E-2</c:v>
                </c:pt>
                <c:pt idx="412" formatCode="0.0%">
                  <c:v>1.9292249910829715E-2</c:v>
                </c:pt>
                <c:pt idx="413" formatCode="0.0%">
                  <c:v>1.8522280164803128E-2</c:v>
                </c:pt>
                <c:pt idx="414" formatCode="0.0%">
                  <c:v>1.7780278888902237E-2</c:v>
                </c:pt>
                <c:pt idx="415" formatCode="0.0%">
                  <c:v>1.7065392810289959E-2</c:v>
                </c:pt>
                <c:pt idx="416" formatCode="0.0%">
                  <c:v>1.6376785294604422E-2</c:v>
                </c:pt>
                <c:pt idx="417" formatCode="0.0%">
                  <c:v>1.5713636589480127E-2</c:v>
                </c:pt>
                <c:pt idx="418" formatCode="0.0%">
                  <c:v>1.5075144023375718E-2</c:v>
                </c:pt>
                <c:pt idx="419" formatCode="0.0%">
                  <c:v>1.4460522162058259E-2</c:v>
                </c:pt>
                <c:pt idx="420" formatCode="0.0%">
                  <c:v>1.3869002925065814E-2</c:v>
                </c:pt>
                <c:pt idx="421" formatCode="0.0%">
                  <c:v>1.329983566440503E-2</c:v>
                </c:pt>
                <c:pt idx="422" formatCode="0.0%">
                  <c:v>1.2752287207710763E-2</c:v>
                </c:pt>
                <c:pt idx="423" formatCode="0.0%">
                  <c:v>1.2225641868022297E-2</c:v>
                </c:pt>
                <c:pt idx="424" formatCode="0.0%">
                  <c:v>1.1719201422289188E-2</c:v>
                </c:pt>
                <c:pt idx="425" formatCode="0.0%">
                  <c:v>1.1232285060642855E-2</c:v>
                </c:pt>
                <c:pt idx="426" formatCode="0.0%">
                  <c:v>1.0764229308427875E-2</c:v>
                </c:pt>
                <c:pt idx="427" formatCode="0.0%">
                  <c:v>1.0314387922906431E-2</c:v>
                </c:pt>
                <c:pt idx="428" formatCode="0.0%">
                  <c:v>9.8821317664985111E-3</c:v>
                </c:pt>
                <c:pt idx="429" formatCode="0.0%">
                  <c:v>9.4668486583395148E-3</c:v>
                </c:pt>
                <c:pt idx="430" formatCode="0.0%">
                  <c:v>9.067943205887068E-3</c:v>
                </c:pt>
                <c:pt idx="431" formatCode="0.0%">
                  <c:v>8.6848366182271011E-3</c:v>
                </c:pt>
                <c:pt idx="432" formatCode="0.0%">
                  <c:v>8.3169665026741144E-3</c:v>
                </c:pt>
                <c:pt idx="433" formatCode="0.0%">
                  <c:v>7.9637866461804915E-3</c:v>
                </c:pt>
                <c:pt idx="434" formatCode="0.0%">
                  <c:v>7.6247667830169862E-3</c:v>
                </c:pt>
                <c:pt idx="435" formatCode="0.0%">
                  <c:v>7.2993923501090043E-3</c:v>
                </c:pt>
              </c:numCache>
            </c:numRef>
          </c:val>
        </c:ser>
        <c:ser>
          <c:idx val="4"/>
          <c:order val="4"/>
          <c:tx>
            <c:v>Alpha</c:v>
          </c:tx>
          <c:spPr>
            <a:solidFill>
              <a:schemeClr val="accent1"/>
            </a:solidFill>
          </c:spPr>
          <c:cat>
            <c:numRef>
              <c:f>'Data, Directional test chart'!$B$2:$B$429</c:f>
              <c:numCache>
                <c:formatCode>General</c:formatCode>
                <c:ptCount val="428"/>
                <c:pt idx="0">
                  <c:v>-14.906940000000001</c:v>
                </c:pt>
                <c:pt idx="1">
                  <c:v>-14.82272</c:v>
                </c:pt>
                <c:pt idx="2">
                  <c:v>-14.738500000000002</c:v>
                </c:pt>
                <c:pt idx="3">
                  <c:v>-14.654280000000002</c:v>
                </c:pt>
                <c:pt idx="4">
                  <c:v>-14.570060000000002</c:v>
                </c:pt>
                <c:pt idx="5">
                  <c:v>-14.485840000000001</c:v>
                </c:pt>
                <c:pt idx="6">
                  <c:v>-14.401620000000001</c:v>
                </c:pt>
                <c:pt idx="7">
                  <c:v>-14.317400000000001</c:v>
                </c:pt>
                <c:pt idx="8">
                  <c:v>-14.233180000000001</c:v>
                </c:pt>
                <c:pt idx="9">
                  <c:v>-14.148960000000001</c:v>
                </c:pt>
                <c:pt idx="10">
                  <c:v>-14.06474</c:v>
                </c:pt>
                <c:pt idx="11">
                  <c:v>-13.98052</c:v>
                </c:pt>
                <c:pt idx="12">
                  <c:v>-13.8963</c:v>
                </c:pt>
                <c:pt idx="13">
                  <c:v>-13.81208</c:v>
                </c:pt>
                <c:pt idx="14">
                  <c:v>-13.72786</c:v>
                </c:pt>
                <c:pt idx="15">
                  <c:v>-13.643640000000001</c:v>
                </c:pt>
                <c:pt idx="16">
                  <c:v>-13.559420000000001</c:v>
                </c:pt>
                <c:pt idx="17">
                  <c:v>-13.475200000000001</c:v>
                </c:pt>
                <c:pt idx="18">
                  <c:v>-13.390980000000001</c:v>
                </c:pt>
                <c:pt idx="19">
                  <c:v>-13.306760000000002</c:v>
                </c:pt>
                <c:pt idx="20">
                  <c:v>-13.222540000000002</c:v>
                </c:pt>
                <c:pt idx="21">
                  <c:v>-13.138320000000002</c:v>
                </c:pt>
                <c:pt idx="22">
                  <c:v>-13.054100000000002</c:v>
                </c:pt>
                <c:pt idx="23">
                  <c:v>-12.969880000000002</c:v>
                </c:pt>
                <c:pt idx="24">
                  <c:v>-12.885660000000001</c:v>
                </c:pt>
                <c:pt idx="25">
                  <c:v>-12.801440000000001</c:v>
                </c:pt>
                <c:pt idx="26">
                  <c:v>-12.717220000000001</c:v>
                </c:pt>
                <c:pt idx="27">
                  <c:v>-12.633000000000001</c:v>
                </c:pt>
                <c:pt idx="28">
                  <c:v>-12.548780000000001</c:v>
                </c:pt>
                <c:pt idx="29">
                  <c:v>-12.464560000000001</c:v>
                </c:pt>
                <c:pt idx="30">
                  <c:v>-12.38034</c:v>
                </c:pt>
                <c:pt idx="31">
                  <c:v>-12.29612</c:v>
                </c:pt>
                <c:pt idx="32">
                  <c:v>-12.2119</c:v>
                </c:pt>
                <c:pt idx="33">
                  <c:v>-12.12768</c:v>
                </c:pt>
                <c:pt idx="34">
                  <c:v>-12.04346</c:v>
                </c:pt>
                <c:pt idx="35">
                  <c:v>-11.959239999999999</c:v>
                </c:pt>
                <c:pt idx="36">
                  <c:v>-11.875020000000001</c:v>
                </c:pt>
                <c:pt idx="37">
                  <c:v>-11.790800000000001</c:v>
                </c:pt>
                <c:pt idx="38">
                  <c:v>-11.706580000000001</c:v>
                </c:pt>
                <c:pt idx="39">
                  <c:v>-11.62236</c:v>
                </c:pt>
                <c:pt idx="40">
                  <c:v>-11.538140000000002</c:v>
                </c:pt>
                <c:pt idx="41">
                  <c:v>-11.453920000000002</c:v>
                </c:pt>
                <c:pt idx="42">
                  <c:v>-11.369700000000002</c:v>
                </c:pt>
                <c:pt idx="43">
                  <c:v>-11.285480000000002</c:v>
                </c:pt>
                <c:pt idx="44">
                  <c:v>-11.201260000000001</c:v>
                </c:pt>
                <c:pt idx="45">
                  <c:v>-11.117040000000001</c:v>
                </c:pt>
                <c:pt idx="46">
                  <c:v>-11.032820000000001</c:v>
                </c:pt>
                <c:pt idx="47">
                  <c:v>-10.948600000000001</c:v>
                </c:pt>
                <c:pt idx="48">
                  <c:v>-10.864380000000001</c:v>
                </c:pt>
                <c:pt idx="49">
                  <c:v>-10.78016</c:v>
                </c:pt>
                <c:pt idx="50">
                  <c:v>-10.69594</c:v>
                </c:pt>
                <c:pt idx="51">
                  <c:v>-10.61172</c:v>
                </c:pt>
                <c:pt idx="52">
                  <c:v>-10.5275</c:v>
                </c:pt>
                <c:pt idx="53">
                  <c:v>-10.443280000000001</c:v>
                </c:pt>
                <c:pt idx="54">
                  <c:v>-10.359060000000001</c:v>
                </c:pt>
                <c:pt idx="55">
                  <c:v>-10.274840000000001</c:v>
                </c:pt>
                <c:pt idx="56">
                  <c:v>-10.190620000000001</c:v>
                </c:pt>
                <c:pt idx="57">
                  <c:v>-10.106400000000001</c:v>
                </c:pt>
                <c:pt idx="58">
                  <c:v>-10.022180000000001</c:v>
                </c:pt>
                <c:pt idx="59">
                  <c:v>-9.9379600000000003</c:v>
                </c:pt>
                <c:pt idx="60">
                  <c:v>-9.8537400000000002</c:v>
                </c:pt>
                <c:pt idx="61">
                  <c:v>-9.76952</c:v>
                </c:pt>
                <c:pt idx="62">
                  <c:v>-9.6852999999999998</c:v>
                </c:pt>
                <c:pt idx="63">
                  <c:v>-9.6010799999999996</c:v>
                </c:pt>
                <c:pt idx="64">
                  <c:v>-9.5168599999999994</c:v>
                </c:pt>
                <c:pt idx="65">
                  <c:v>-9.432640000000001</c:v>
                </c:pt>
                <c:pt idx="66">
                  <c:v>-9.3484200000000008</c:v>
                </c:pt>
                <c:pt idx="67">
                  <c:v>-9.2642000000000007</c:v>
                </c:pt>
                <c:pt idx="68">
                  <c:v>-9.1799800000000005</c:v>
                </c:pt>
                <c:pt idx="69">
                  <c:v>-9.0957600000000021</c:v>
                </c:pt>
                <c:pt idx="70">
                  <c:v>-9.0115400000000019</c:v>
                </c:pt>
                <c:pt idx="71">
                  <c:v>-8.9273200000000017</c:v>
                </c:pt>
                <c:pt idx="72">
                  <c:v>-8.8431000000000015</c:v>
                </c:pt>
                <c:pt idx="73">
                  <c:v>-8.7588800000000013</c:v>
                </c:pt>
                <c:pt idx="74">
                  <c:v>-8.6746600000000011</c:v>
                </c:pt>
                <c:pt idx="75">
                  <c:v>-8.590440000000001</c:v>
                </c:pt>
                <c:pt idx="76">
                  <c:v>-8.5062200000000008</c:v>
                </c:pt>
                <c:pt idx="77">
                  <c:v>-8.4220000000000006</c:v>
                </c:pt>
                <c:pt idx="78">
                  <c:v>-8.3377800000000004</c:v>
                </c:pt>
                <c:pt idx="79">
                  <c:v>-8.2535600000000002</c:v>
                </c:pt>
                <c:pt idx="80">
                  <c:v>-8.16934</c:v>
                </c:pt>
                <c:pt idx="81">
                  <c:v>-8.0851199999999999</c:v>
                </c:pt>
                <c:pt idx="82">
                  <c:v>-8.0008999999999997</c:v>
                </c:pt>
                <c:pt idx="83">
                  <c:v>-7.9166800000000004</c:v>
                </c:pt>
                <c:pt idx="84">
                  <c:v>-7.8324600000000011</c:v>
                </c:pt>
                <c:pt idx="85">
                  <c:v>-7.7482400000000009</c:v>
                </c:pt>
                <c:pt idx="86">
                  <c:v>-7.6640200000000007</c:v>
                </c:pt>
                <c:pt idx="87">
                  <c:v>-7.5798000000000005</c:v>
                </c:pt>
                <c:pt idx="88">
                  <c:v>-7.4955800000000004</c:v>
                </c:pt>
                <c:pt idx="89">
                  <c:v>-7.4113600000000002</c:v>
                </c:pt>
                <c:pt idx="90">
                  <c:v>-7.3271400000000009</c:v>
                </c:pt>
                <c:pt idx="91">
                  <c:v>-7.2429200000000007</c:v>
                </c:pt>
                <c:pt idx="92">
                  <c:v>-7.1587000000000005</c:v>
                </c:pt>
                <c:pt idx="93">
                  <c:v>-7.0744800000000003</c:v>
                </c:pt>
                <c:pt idx="94">
                  <c:v>-6.9902600000000001</c:v>
                </c:pt>
                <c:pt idx="95">
                  <c:v>-6.90604</c:v>
                </c:pt>
                <c:pt idx="96">
                  <c:v>-6.8218200000000007</c:v>
                </c:pt>
                <c:pt idx="97">
                  <c:v>-6.7376000000000005</c:v>
                </c:pt>
                <c:pt idx="98">
                  <c:v>-6.6533800000000012</c:v>
                </c:pt>
                <c:pt idx="99">
                  <c:v>-6.569160000000001</c:v>
                </c:pt>
                <c:pt idx="100">
                  <c:v>-6.4849400000000008</c:v>
                </c:pt>
                <c:pt idx="101">
                  <c:v>-6.4007200000000006</c:v>
                </c:pt>
                <c:pt idx="102">
                  <c:v>-6.3165000000000004</c:v>
                </c:pt>
                <c:pt idx="103">
                  <c:v>-6.2322800000000003</c:v>
                </c:pt>
                <c:pt idx="104">
                  <c:v>-6.1480600000000001</c:v>
                </c:pt>
                <c:pt idx="105">
                  <c:v>-6.0638399999999999</c:v>
                </c:pt>
                <c:pt idx="106">
                  <c:v>-5.9796199999999997</c:v>
                </c:pt>
                <c:pt idx="107">
                  <c:v>-5.8954000000000004</c:v>
                </c:pt>
                <c:pt idx="108">
                  <c:v>-5.8111800000000002</c:v>
                </c:pt>
                <c:pt idx="109">
                  <c:v>-5.7269600000000009</c:v>
                </c:pt>
                <c:pt idx="110">
                  <c:v>-5.6427400000000008</c:v>
                </c:pt>
                <c:pt idx="111">
                  <c:v>-5.5585200000000006</c:v>
                </c:pt>
                <c:pt idx="112">
                  <c:v>-5.4743000000000004</c:v>
                </c:pt>
                <c:pt idx="113">
                  <c:v>-5.3900800000000002</c:v>
                </c:pt>
                <c:pt idx="114">
                  <c:v>-5.30586</c:v>
                </c:pt>
                <c:pt idx="115">
                  <c:v>-5.2216400000000007</c:v>
                </c:pt>
                <c:pt idx="116">
                  <c:v>-5.1374200000000005</c:v>
                </c:pt>
                <c:pt idx="117">
                  <c:v>-5.0532000000000004</c:v>
                </c:pt>
                <c:pt idx="118">
                  <c:v>-4.9689800000000002</c:v>
                </c:pt>
                <c:pt idx="119">
                  <c:v>-4.88476</c:v>
                </c:pt>
                <c:pt idx="120">
                  <c:v>-4.8005399999999998</c:v>
                </c:pt>
                <c:pt idx="121">
                  <c:v>-4.7163200000000005</c:v>
                </c:pt>
                <c:pt idx="122">
                  <c:v>-4.6321000000000003</c:v>
                </c:pt>
                <c:pt idx="123">
                  <c:v>-4.547880000000001</c:v>
                </c:pt>
                <c:pt idx="124">
                  <c:v>-4.4636600000000008</c:v>
                </c:pt>
                <c:pt idx="125">
                  <c:v>-4.3794400000000007</c:v>
                </c:pt>
                <c:pt idx="126">
                  <c:v>-4.2952200000000005</c:v>
                </c:pt>
                <c:pt idx="127">
                  <c:v>-4.2110000000000003</c:v>
                </c:pt>
                <c:pt idx="128">
                  <c:v>-4.1267800000000001</c:v>
                </c:pt>
                <c:pt idx="129">
                  <c:v>-4.0425599999999999</c:v>
                </c:pt>
                <c:pt idx="130">
                  <c:v>-3.9583400000000002</c:v>
                </c:pt>
                <c:pt idx="131">
                  <c:v>-3.8741200000000005</c:v>
                </c:pt>
                <c:pt idx="132">
                  <c:v>-3.7899000000000003</c:v>
                </c:pt>
                <c:pt idx="133">
                  <c:v>-3.7056800000000001</c:v>
                </c:pt>
                <c:pt idx="134">
                  <c:v>-3.6214600000000003</c:v>
                </c:pt>
                <c:pt idx="135">
                  <c:v>-3.5372400000000002</c:v>
                </c:pt>
                <c:pt idx="136">
                  <c:v>-3.45302</c:v>
                </c:pt>
                <c:pt idx="137">
                  <c:v>-3.3688000000000002</c:v>
                </c:pt>
                <c:pt idx="138">
                  <c:v>-3.2845800000000005</c:v>
                </c:pt>
                <c:pt idx="139">
                  <c:v>-3.2003600000000003</c:v>
                </c:pt>
                <c:pt idx="140">
                  <c:v>-3.1161400000000001</c:v>
                </c:pt>
                <c:pt idx="141">
                  <c:v>-3.0319199999999999</c:v>
                </c:pt>
                <c:pt idx="142">
                  <c:v>-2.9477000000000002</c:v>
                </c:pt>
                <c:pt idx="143">
                  <c:v>-2.8634800000000005</c:v>
                </c:pt>
                <c:pt idx="144">
                  <c:v>-2.7792600000000003</c:v>
                </c:pt>
                <c:pt idx="145">
                  <c:v>-2.6950400000000001</c:v>
                </c:pt>
                <c:pt idx="146">
                  <c:v>-2.6108200000000004</c:v>
                </c:pt>
                <c:pt idx="147">
                  <c:v>-2.5266000000000002</c:v>
                </c:pt>
                <c:pt idx="148">
                  <c:v>-2.44238</c:v>
                </c:pt>
                <c:pt idx="149">
                  <c:v>-2.3581600000000003</c:v>
                </c:pt>
                <c:pt idx="150">
                  <c:v>-2.2739400000000005</c:v>
                </c:pt>
                <c:pt idx="151">
                  <c:v>-2.1897200000000003</c:v>
                </c:pt>
                <c:pt idx="152">
                  <c:v>-2.1055000000000001</c:v>
                </c:pt>
                <c:pt idx="153">
                  <c:v>-2.02128</c:v>
                </c:pt>
                <c:pt idx="154">
                  <c:v>-1.9370600000000002</c:v>
                </c:pt>
                <c:pt idx="155">
                  <c:v>-1.85284</c:v>
                </c:pt>
                <c:pt idx="156">
                  <c:v>-1.7686200000000001</c:v>
                </c:pt>
                <c:pt idx="157">
                  <c:v>-1.6844000000000001</c:v>
                </c:pt>
                <c:pt idx="158">
                  <c:v>-1.6001800000000002</c:v>
                </c:pt>
                <c:pt idx="159">
                  <c:v>-1.51596</c:v>
                </c:pt>
                <c:pt idx="160">
                  <c:v>-1.4317400000000002</c:v>
                </c:pt>
                <c:pt idx="161">
                  <c:v>-1.3475200000000001</c:v>
                </c:pt>
                <c:pt idx="162">
                  <c:v>-1.2633000000000001</c:v>
                </c:pt>
                <c:pt idx="163">
                  <c:v>-1.1790800000000001</c:v>
                </c:pt>
                <c:pt idx="164">
                  <c:v>-1.0948600000000002</c:v>
                </c:pt>
                <c:pt idx="165">
                  <c:v>-1.01064</c:v>
                </c:pt>
                <c:pt idx="166">
                  <c:v>-0.92642000000000002</c:v>
                </c:pt>
                <c:pt idx="167">
                  <c:v>-0.84220000000000006</c:v>
                </c:pt>
                <c:pt idx="168">
                  <c:v>-0.75797999999999999</c:v>
                </c:pt>
                <c:pt idx="169">
                  <c:v>-0.67376000000000003</c:v>
                </c:pt>
                <c:pt idx="170">
                  <c:v>-0.58954000000000006</c:v>
                </c:pt>
                <c:pt idx="171">
                  <c:v>-0.50531999999999999</c:v>
                </c:pt>
                <c:pt idx="172">
                  <c:v>-0.42110000000000003</c:v>
                </c:pt>
                <c:pt idx="173">
                  <c:v>-0.33688000000000046</c:v>
                </c:pt>
                <c:pt idx="174">
                  <c:v>-0.25266000000000044</c:v>
                </c:pt>
                <c:pt idx="175">
                  <c:v>-0.16844000000000001</c:v>
                </c:pt>
                <c:pt idx="176">
                  <c:v>-8.4220000000000003E-2</c:v>
                </c:pt>
                <c:pt idx="177">
                  <c:v>0</c:v>
                </c:pt>
                <c:pt idx="178">
                  <c:v>8.4220000000000003E-2</c:v>
                </c:pt>
                <c:pt idx="179">
                  <c:v>0.16844000000000001</c:v>
                </c:pt>
                <c:pt idx="180">
                  <c:v>0.25266000000000044</c:v>
                </c:pt>
                <c:pt idx="181">
                  <c:v>0.33688000000000046</c:v>
                </c:pt>
                <c:pt idx="182">
                  <c:v>0.42110000000000003</c:v>
                </c:pt>
                <c:pt idx="183">
                  <c:v>0.50531999999999999</c:v>
                </c:pt>
                <c:pt idx="184">
                  <c:v>0.58954000000000006</c:v>
                </c:pt>
                <c:pt idx="185">
                  <c:v>0.67376000000000003</c:v>
                </c:pt>
                <c:pt idx="186">
                  <c:v>0.75797999999999999</c:v>
                </c:pt>
                <c:pt idx="187">
                  <c:v>0.84220000000000006</c:v>
                </c:pt>
                <c:pt idx="188">
                  <c:v>0.92642000000000002</c:v>
                </c:pt>
                <c:pt idx="189">
                  <c:v>1.01064</c:v>
                </c:pt>
                <c:pt idx="190">
                  <c:v>1.0948600000000002</c:v>
                </c:pt>
                <c:pt idx="191">
                  <c:v>1.1790800000000001</c:v>
                </c:pt>
                <c:pt idx="192">
                  <c:v>1.2633000000000001</c:v>
                </c:pt>
                <c:pt idx="193">
                  <c:v>1.3475200000000001</c:v>
                </c:pt>
                <c:pt idx="194">
                  <c:v>1.4317400000000002</c:v>
                </c:pt>
                <c:pt idx="195">
                  <c:v>1.51596</c:v>
                </c:pt>
                <c:pt idx="196">
                  <c:v>1.6001800000000002</c:v>
                </c:pt>
                <c:pt idx="197">
                  <c:v>1.6844000000000001</c:v>
                </c:pt>
                <c:pt idx="198">
                  <c:v>1.7686200000000001</c:v>
                </c:pt>
                <c:pt idx="199">
                  <c:v>1.85284</c:v>
                </c:pt>
                <c:pt idx="200">
                  <c:v>1.9370600000000002</c:v>
                </c:pt>
                <c:pt idx="201">
                  <c:v>2.02128</c:v>
                </c:pt>
                <c:pt idx="202">
                  <c:v>2.1055000000000001</c:v>
                </c:pt>
                <c:pt idx="203">
                  <c:v>2.1897200000000003</c:v>
                </c:pt>
                <c:pt idx="204">
                  <c:v>2.2739400000000005</c:v>
                </c:pt>
                <c:pt idx="205">
                  <c:v>2.3581600000000003</c:v>
                </c:pt>
                <c:pt idx="206">
                  <c:v>2.44238</c:v>
                </c:pt>
                <c:pt idx="207">
                  <c:v>2.5266000000000002</c:v>
                </c:pt>
                <c:pt idx="208">
                  <c:v>2.6108200000000004</c:v>
                </c:pt>
                <c:pt idx="209">
                  <c:v>2.6950400000000001</c:v>
                </c:pt>
                <c:pt idx="210">
                  <c:v>2.7792600000000003</c:v>
                </c:pt>
                <c:pt idx="211">
                  <c:v>2.8634800000000005</c:v>
                </c:pt>
                <c:pt idx="212">
                  <c:v>2.9477000000000002</c:v>
                </c:pt>
                <c:pt idx="213">
                  <c:v>3.0319199999999999</c:v>
                </c:pt>
                <c:pt idx="214">
                  <c:v>3.1161400000000001</c:v>
                </c:pt>
                <c:pt idx="215">
                  <c:v>3.2003600000000003</c:v>
                </c:pt>
                <c:pt idx="216">
                  <c:v>3.2845800000000005</c:v>
                </c:pt>
                <c:pt idx="217">
                  <c:v>3.3688000000000002</c:v>
                </c:pt>
                <c:pt idx="218">
                  <c:v>3.45302</c:v>
                </c:pt>
                <c:pt idx="219">
                  <c:v>3.5372400000000002</c:v>
                </c:pt>
                <c:pt idx="220">
                  <c:v>3.6214600000000003</c:v>
                </c:pt>
                <c:pt idx="221">
                  <c:v>3.7056800000000001</c:v>
                </c:pt>
                <c:pt idx="222">
                  <c:v>3.7899000000000003</c:v>
                </c:pt>
                <c:pt idx="223">
                  <c:v>3.8741200000000005</c:v>
                </c:pt>
                <c:pt idx="224">
                  <c:v>3.9583400000000002</c:v>
                </c:pt>
                <c:pt idx="225">
                  <c:v>4.0425599999999999</c:v>
                </c:pt>
                <c:pt idx="226">
                  <c:v>4.1267800000000001</c:v>
                </c:pt>
                <c:pt idx="227">
                  <c:v>4.2110000000000003</c:v>
                </c:pt>
                <c:pt idx="228">
                  <c:v>4.2952200000000005</c:v>
                </c:pt>
                <c:pt idx="229">
                  <c:v>4.3794400000000007</c:v>
                </c:pt>
                <c:pt idx="230">
                  <c:v>4.4636600000000008</c:v>
                </c:pt>
                <c:pt idx="231">
                  <c:v>4.547880000000001</c:v>
                </c:pt>
                <c:pt idx="232">
                  <c:v>4.6321000000000003</c:v>
                </c:pt>
                <c:pt idx="233">
                  <c:v>4.7163200000000005</c:v>
                </c:pt>
                <c:pt idx="234">
                  <c:v>4.8005399999999998</c:v>
                </c:pt>
                <c:pt idx="235">
                  <c:v>4.88476</c:v>
                </c:pt>
                <c:pt idx="236">
                  <c:v>4.9689800000000002</c:v>
                </c:pt>
                <c:pt idx="237">
                  <c:v>5.0532000000000004</c:v>
                </c:pt>
                <c:pt idx="238">
                  <c:v>5.1374200000000005</c:v>
                </c:pt>
                <c:pt idx="239">
                  <c:v>5.2216400000000007</c:v>
                </c:pt>
                <c:pt idx="240">
                  <c:v>5.30586</c:v>
                </c:pt>
                <c:pt idx="241">
                  <c:v>5.3900800000000002</c:v>
                </c:pt>
                <c:pt idx="242">
                  <c:v>5.4743000000000004</c:v>
                </c:pt>
                <c:pt idx="243">
                  <c:v>5.5585200000000006</c:v>
                </c:pt>
                <c:pt idx="244">
                  <c:v>5.6427400000000008</c:v>
                </c:pt>
                <c:pt idx="245">
                  <c:v>5.7269600000000009</c:v>
                </c:pt>
                <c:pt idx="246">
                  <c:v>5.8111800000000002</c:v>
                </c:pt>
                <c:pt idx="247">
                  <c:v>5.8954000000000004</c:v>
                </c:pt>
                <c:pt idx="248">
                  <c:v>5.9796199999999997</c:v>
                </c:pt>
                <c:pt idx="249">
                  <c:v>6.0638399999999999</c:v>
                </c:pt>
                <c:pt idx="250">
                  <c:v>6.1480600000000001</c:v>
                </c:pt>
                <c:pt idx="251">
                  <c:v>6.2322800000000003</c:v>
                </c:pt>
                <c:pt idx="252">
                  <c:v>6.3165000000000004</c:v>
                </c:pt>
                <c:pt idx="253">
                  <c:v>6.4007200000000006</c:v>
                </c:pt>
                <c:pt idx="254">
                  <c:v>6.4849400000000008</c:v>
                </c:pt>
                <c:pt idx="255">
                  <c:v>6.569160000000001</c:v>
                </c:pt>
                <c:pt idx="256">
                  <c:v>6.6533800000000012</c:v>
                </c:pt>
                <c:pt idx="257">
                  <c:v>6.7376000000000005</c:v>
                </c:pt>
                <c:pt idx="258">
                  <c:v>6.8218200000000007</c:v>
                </c:pt>
                <c:pt idx="259">
                  <c:v>6.90604</c:v>
                </c:pt>
                <c:pt idx="260">
                  <c:v>6.9902600000000001</c:v>
                </c:pt>
                <c:pt idx="261">
                  <c:v>7.0744800000000003</c:v>
                </c:pt>
                <c:pt idx="262">
                  <c:v>7.1587000000000005</c:v>
                </c:pt>
                <c:pt idx="263">
                  <c:v>7.2429200000000007</c:v>
                </c:pt>
                <c:pt idx="264">
                  <c:v>7.3271400000000009</c:v>
                </c:pt>
                <c:pt idx="265">
                  <c:v>7.4113600000000002</c:v>
                </c:pt>
                <c:pt idx="266">
                  <c:v>7.4955800000000004</c:v>
                </c:pt>
                <c:pt idx="267">
                  <c:v>7.5798000000000005</c:v>
                </c:pt>
                <c:pt idx="268">
                  <c:v>7.6640200000000007</c:v>
                </c:pt>
                <c:pt idx="269">
                  <c:v>7.7482400000000009</c:v>
                </c:pt>
                <c:pt idx="270">
                  <c:v>7.8324600000000011</c:v>
                </c:pt>
                <c:pt idx="271">
                  <c:v>7.9166800000000004</c:v>
                </c:pt>
                <c:pt idx="272">
                  <c:v>8.0008999999999997</c:v>
                </c:pt>
                <c:pt idx="273">
                  <c:v>8.0851199999999999</c:v>
                </c:pt>
                <c:pt idx="274">
                  <c:v>8.16934</c:v>
                </c:pt>
                <c:pt idx="275">
                  <c:v>8.2535600000000002</c:v>
                </c:pt>
                <c:pt idx="276">
                  <c:v>8.3377800000000004</c:v>
                </c:pt>
                <c:pt idx="277">
                  <c:v>8.4220000000000006</c:v>
                </c:pt>
                <c:pt idx="278">
                  <c:v>8.5062200000000008</c:v>
                </c:pt>
                <c:pt idx="279">
                  <c:v>8.590440000000001</c:v>
                </c:pt>
                <c:pt idx="280">
                  <c:v>8.6746600000000011</c:v>
                </c:pt>
                <c:pt idx="281">
                  <c:v>8.7588800000000013</c:v>
                </c:pt>
                <c:pt idx="282">
                  <c:v>8.8431000000000015</c:v>
                </c:pt>
                <c:pt idx="283">
                  <c:v>8.9273200000000017</c:v>
                </c:pt>
                <c:pt idx="284">
                  <c:v>9.0115400000000019</c:v>
                </c:pt>
                <c:pt idx="285">
                  <c:v>9.0957600000000021</c:v>
                </c:pt>
                <c:pt idx="286">
                  <c:v>9.1799800000000431</c:v>
                </c:pt>
                <c:pt idx="287">
                  <c:v>9.2642000000000007</c:v>
                </c:pt>
                <c:pt idx="288">
                  <c:v>9.3484200000000008</c:v>
                </c:pt>
                <c:pt idx="289">
                  <c:v>9.432640000000001</c:v>
                </c:pt>
                <c:pt idx="290">
                  <c:v>9.5168600000000421</c:v>
                </c:pt>
                <c:pt idx="291">
                  <c:v>9.6010799999999996</c:v>
                </c:pt>
                <c:pt idx="292">
                  <c:v>9.6852999999999998</c:v>
                </c:pt>
                <c:pt idx="293">
                  <c:v>9.76952</c:v>
                </c:pt>
                <c:pt idx="294">
                  <c:v>9.8537400000000428</c:v>
                </c:pt>
                <c:pt idx="295">
                  <c:v>9.9379600000000003</c:v>
                </c:pt>
                <c:pt idx="296">
                  <c:v>10.022180000000001</c:v>
                </c:pt>
                <c:pt idx="297">
                  <c:v>10.106400000000001</c:v>
                </c:pt>
                <c:pt idx="298">
                  <c:v>10.190620000000044</c:v>
                </c:pt>
                <c:pt idx="299">
                  <c:v>10.274840000000001</c:v>
                </c:pt>
                <c:pt idx="300">
                  <c:v>10.359060000000001</c:v>
                </c:pt>
                <c:pt idx="301">
                  <c:v>10.443280000000001</c:v>
                </c:pt>
                <c:pt idx="302">
                  <c:v>10.527500000000044</c:v>
                </c:pt>
                <c:pt idx="303">
                  <c:v>10.61172</c:v>
                </c:pt>
                <c:pt idx="304">
                  <c:v>10.69594</c:v>
                </c:pt>
                <c:pt idx="305">
                  <c:v>10.78016</c:v>
                </c:pt>
                <c:pt idx="306">
                  <c:v>10.864380000000041</c:v>
                </c:pt>
                <c:pt idx="307">
                  <c:v>10.948600000000001</c:v>
                </c:pt>
                <c:pt idx="308">
                  <c:v>11.032820000000001</c:v>
                </c:pt>
                <c:pt idx="309">
                  <c:v>11.117040000000042</c:v>
                </c:pt>
                <c:pt idx="310">
                  <c:v>11.201260000000042</c:v>
                </c:pt>
                <c:pt idx="311">
                  <c:v>11.285480000000042</c:v>
                </c:pt>
                <c:pt idx="312">
                  <c:v>11.369700000000002</c:v>
                </c:pt>
                <c:pt idx="313">
                  <c:v>11.453920000000043</c:v>
                </c:pt>
                <c:pt idx="314">
                  <c:v>11.538140000000043</c:v>
                </c:pt>
                <c:pt idx="315">
                  <c:v>11.622360000000043</c:v>
                </c:pt>
                <c:pt idx="316">
                  <c:v>11.706580000000001</c:v>
                </c:pt>
                <c:pt idx="317">
                  <c:v>11.790800000000043</c:v>
                </c:pt>
                <c:pt idx="318">
                  <c:v>11.875020000000044</c:v>
                </c:pt>
                <c:pt idx="319">
                  <c:v>11.959240000000044</c:v>
                </c:pt>
                <c:pt idx="320">
                  <c:v>12.04346</c:v>
                </c:pt>
                <c:pt idx="321">
                  <c:v>12.127680000000044</c:v>
                </c:pt>
                <c:pt idx="322">
                  <c:v>12.211900000000044</c:v>
                </c:pt>
                <c:pt idx="323">
                  <c:v>12.296120000000043</c:v>
                </c:pt>
                <c:pt idx="324">
                  <c:v>12.38034</c:v>
                </c:pt>
                <c:pt idx="325">
                  <c:v>12.464560000000043</c:v>
                </c:pt>
                <c:pt idx="326">
                  <c:v>12.548780000000043</c:v>
                </c:pt>
                <c:pt idx="327">
                  <c:v>12.633000000000044</c:v>
                </c:pt>
                <c:pt idx="328">
                  <c:v>12.717220000000042</c:v>
                </c:pt>
                <c:pt idx="329">
                  <c:v>12.801440000000042</c:v>
                </c:pt>
                <c:pt idx="330">
                  <c:v>12.885660000000042</c:v>
                </c:pt>
                <c:pt idx="331">
                  <c:v>12.969880000000042</c:v>
                </c:pt>
                <c:pt idx="332">
                  <c:v>13.054100000000043</c:v>
                </c:pt>
                <c:pt idx="333">
                  <c:v>13.138320000000043</c:v>
                </c:pt>
                <c:pt idx="334">
                  <c:v>13.222540000000043</c:v>
                </c:pt>
                <c:pt idx="335">
                  <c:v>13.306760000000043</c:v>
                </c:pt>
                <c:pt idx="336">
                  <c:v>13.390980000000043</c:v>
                </c:pt>
                <c:pt idx="337">
                  <c:v>13.475200000000044</c:v>
                </c:pt>
                <c:pt idx="338">
                  <c:v>13.559420000000044</c:v>
                </c:pt>
                <c:pt idx="339">
                  <c:v>13.643640000000042</c:v>
                </c:pt>
                <c:pt idx="340">
                  <c:v>13.727860000000042</c:v>
                </c:pt>
                <c:pt idx="341">
                  <c:v>13.812080000000043</c:v>
                </c:pt>
                <c:pt idx="342">
                  <c:v>13.896300000000043</c:v>
                </c:pt>
                <c:pt idx="343">
                  <c:v>13.980520000000043</c:v>
                </c:pt>
                <c:pt idx="344">
                  <c:v>14.064740000000043</c:v>
                </c:pt>
                <c:pt idx="345">
                  <c:v>14.148960000000043</c:v>
                </c:pt>
                <c:pt idx="346">
                  <c:v>14.233180000000043</c:v>
                </c:pt>
                <c:pt idx="347">
                  <c:v>14.317400000000044</c:v>
                </c:pt>
                <c:pt idx="348">
                  <c:v>14.401620000000044</c:v>
                </c:pt>
                <c:pt idx="349">
                  <c:v>14.485840000000044</c:v>
                </c:pt>
                <c:pt idx="350">
                  <c:v>14.570060000000044</c:v>
                </c:pt>
                <c:pt idx="351">
                  <c:v>14.654280000000044</c:v>
                </c:pt>
                <c:pt idx="352">
                  <c:v>14.738500000000045</c:v>
                </c:pt>
                <c:pt idx="353">
                  <c:v>14.822720000000043</c:v>
                </c:pt>
                <c:pt idx="354">
                  <c:v>14.906940000000043</c:v>
                </c:pt>
                <c:pt idx="355">
                  <c:v>14.991160000000042</c:v>
                </c:pt>
                <c:pt idx="356">
                  <c:v>15.075380000000042</c:v>
                </c:pt>
                <c:pt idx="357">
                  <c:v>15.159600000000042</c:v>
                </c:pt>
                <c:pt idx="358">
                  <c:v>15.243820000000042</c:v>
                </c:pt>
                <c:pt idx="359">
                  <c:v>15.328040000000042</c:v>
                </c:pt>
                <c:pt idx="360">
                  <c:v>15.412260000000042</c:v>
                </c:pt>
                <c:pt idx="361">
                  <c:v>15.496480000000043</c:v>
                </c:pt>
                <c:pt idx="362">
                  <c:v>15.580700000000043</c:v>
                </c:pt>
                <c:pt idx="363">
                  <c:v>15.664920000000043</c:v>
                </c:pt>
                <c:pt idx="364">
                  <c:v>15.749140000000043</c:v>
                </c:pt>
                <c:pt idx="365">
                  <c:v>15.833360000000043</c:v>
                </c:pt>
                <c:pt idx="366">
                  <c:v>15.917580000000044</c:v>
                </c:pt>
                <c:pt idx="367">
                  <c:v>16.001800000000042</c:v>
                </c:pt>
                <c:pt idx="368">
                  <c:v>16.086020000000044</c:v>
                </c:pt>
                <c:pt idx="369">
                  <c:v>16.170240000000042</c:v>
                </c:pt>
                <c:pt idx="370">
                  <c:v>16.254460000000044</c:v>
                </c:pt>
                <c:pt idx="371">
                  <c:v>16.338680000000043</c:v>
                </c:pt>
                <c:pt idx="372">
                  <c:v>16.422900000000045</c:v>
                </c:pt>
                <c:pt idx="373">
                  <c:v>16.507120000000043</c:v>
                </c:pt>
                <c:pt idx="374">
                  <c:v>16.591340000000045</c:v>
                </c:pt>
                <c:pt idx="375">
                  <c:v>16.675560000000043</c:v>
                </c:pt>
                <c:pt idx="376">
                  <c:v>16.759780000000045</c:v>
                </c:pt>
                <c:pt idx="377">
                  <c:v>16.844000000000044</c:v>
                </c:pt>
                <c:pt idx="378">
                  <c:v>16.928220000000046</c:v>
                </c:pt>
                <c:pt idx="379">
                  <c:v>17.012440000000044</c:v>
                </c:pt>
                <c:pt idx="380">
                  <c:v>17.096660000000046</c:v>
                </c:pt>
                <c:pt idx="381">
                  <c:v>17.180880000000041</c:v>
                </c:pt>
                <c:pt idx="382">
                  <c:v>17.265100000000043</c:v>
                </c:pt>
                <c:pt idx="383">
                  <c:v>17.349320000000041</c:v>
                </c:pt>
                <c:pt idx="384">
                  <c:v>17.433540000000043</c:v>
                </c:pt>
                <c:pt idx="385">
                  <c:v>17.517760000000042</c:v>
                </c:pt>
                <c:pt idx="386">
                  <c:v>17.601980000000044</c:v>
                </c:pt>
                <c:pt idx="387">
                  <c:v>17.686200000000042</c:v>
                </c:pt>
                <c:pt idx="388">
                  <c:v>17.770420000000044</c:v>
                </c:pt>
                <c:pt idx="389">
                  <c:v>17.854640000000003</c:v>
                </c:pt>
                <c:pt idx="390">
                  <c:v>17.938859999999959</c:v>
                </c:pt>
                <c:pt idx="391">
                  <c:v>18.023079999999915</c:v>
                </c:pt>
                <c:pt idx="392">
                  <c:v>18.107299999999874</c:v>
                </c:pt>
                <c:pt idx="393">
                  <c:v>18.191519999999834</c:v>
                </c:pt>
                <c:pt idx="394">
                  <c:v>18.275739999999793</c:v>
                </c:pt>
                <c:pt idx="395">
                  <c:v>18.359959999999749</c:v>
                </c:pt>
                <c:pt idx="396">
                  <c:v>18.444179999999704</c:v>
                </c:pt>
                <c:pt idx="397">
                  <c:v>18.528399999999667</c:v>
                </c:pt>
                <c:pt idx="398">
                  <c:v>18.612619999999623</c:v>
                </c:pt>
                <c:pt idx="399">
                  <c:v>18.696839999999579</c:v>
                </c:pt>
                <c:pt idx="400">
                  <c:v>18.781059999999538</c:v>
                </c:pt>
                <c:pt idx="401">
                  <c:v>18.865279999999494</c:v>
                </c:pt>
                <c:pt idx="402">
                  <c:v>18.949499999999457</c:v>
                </c:pt>
                <c:pt idx="403">
                  <c:v>19.033719999999413</c:v>
                </c:pt>
                <c:pt idx="404">
                  <c:v>19.117939999999368</c:v>
                </c:pt>
                <c:pt idx="405">
                  <c:v>19.202159999999328</c:v>
                </c:pt>
                <c:pt idx="406">
                  <c:v>19.286379999999287</c:v>
                </c:pt>
                <c:pt idx="407">
                  <c:v>19.370599999999243</c:v>
                </c:pt>
                <c:pt idx="408">
                  <c:v>19.454819999999202</c:v>
                </c:pt>
                <c:pt idx="409">
                  <c:v>19.539039999999158</c:v>
                </c:pt>
                <c:pt idx="410">
                  <c:v>19.623259999999117</c:v>
                </c:pt>
                <c:pt idx="411">
                  <c:v>19.707479999999077</c:v>
                </c:pt>
                <c:pt idx="412">
                  <c:v>19.791699999999032</c:v>
                </c:pt>
                <c:pt idx="413">
                  <c:v>19.875919999998992</c:v>
                </c:pt>
                <c:pt idx="414">
                  <c:v>19.960139999998948</c:v>
                </c:pt>
                <c:pt idx="415">
                  <c:v>20.044359999998907</c:v>
                </c:pt>
                <c:pt idx="416">
                  <c:v>20.128579999998866</c:v>
                </c:pt>
                <c:pt idx="417">
                  <c:v>20.212799999998783</c:v>
                </c:pt>
                <c:pt idx="418">
                  <c:v>20.297019999998739</c:v>
                </c:pt>
                <c:pt idx="419">
                  <c:v>20.381239999998694</c:v>
                </c:pt>
                <c:pt idx="420">
                  <c:v>20.465459999998654</c:v>
                </c:pt>
                <c:pt idx="421">
                  <c:v>20.549679999998613</c:v>
                </c:pt>
                <c:pt idx="422">
                  <c:v>20.633899999998569</c:v>
                </c:pt>
                <c:pt idx="423">
                  <c:v>20.718119999998528</c:v>
                </c:pt>
                <c:pt idx="424">
                  <c:v>20.802339999998484</c:v>
                </c:pt>
                <c:pt idx="425">
                  <c:v>20.886559999998443</c:v>
                </c:pt>
                <c:pt idx="426">
                  <c:v>20.970779999998403</c:v>
                </c:pt>
                <c:pt idx="427">
                  <c:v>21.054999999998358</c:v>
                </c:pt>
              </c:numCache>
            </c:numRef>
          </c:cat>
          <c:val>
            <c:numRef>
              <c:f>'Data, Directional test chart'!$H$2:$H$429</c:f>
              <c:numCache>
                <c:formatCode>0.00000</c:formatCode>
                <c:ptCount val="428"/>
                <c:pt idx="263">
                  <c:v>9.2557497267728231E-2</c:v>
                </c:pt>
                <c:pt idx="264">
                  <c:v>8.9678324690753375E-2</c:v>
                </c:pt>
                <c:pt idx="265">
                  <c:v>8.6865356433700094E-2</c:v>
                </c:pt>
                <c:pt idx="266">
                  <c:v>8.4118234086112659E-2</c:v>
                </c:pt>
                <c:pt idx="267">
                  <c:v>8.1436536616818281E-2</c:v>
                </c:pt>
                <c:pt idx="268">
                  <c:v>7.8819783775085361E-2</c:v>
                </c:pt>
                <c:pt idx="269">
                  <c:v>7.6267439458367253E-2</c:v>
                </c:pt>
                <c:pt idx="270">
                  <c:v>7.3778915039463558E-2</c:v>
                </c:pt>
                <c:pt idx="271">
                  <c:v>7.1353572646438213E-2</c:v>
                </c:pt>
                <c:pt idx="272">
                  <c:v>6.8990728389136849E-2</c:v>
                </c:pt>
                <c:pt idx="273">
                  <c:v>6.6689655526642688E-2</c:v>
                </c:pt>
                <c:pt idx="274">
                  <c:v>6.444958757050237E-2</c:v>
                </c:pt>
                <c:pt idx="275">
                  <c:v>6.2269721319032585E-2</c:v>
                </c:pt>
                <c:pt idx="276">
                  <c:v>6.0149219818491431E-2</c:v>
                </c:pt>
                <c:pt idx="277">
                  <c:v>5.808721524735698E-2</c:v>
                </c:pt>
                <c:pt idx="278">
                  <c:v>5.6082811720401041E-2</c:v>
                </c:pt>
                <c:pt idx="279">
                  <c:v>5.4135088009680164E-2</c:v>
                </c:pt>
                <c:pt idx="280">
                  <c:v>5.2243100179980406E-2</c:v>
                </c:pt>
                <c:pt idx="281">
                  <c:v>5.0405884136655976E-2</c:v>
                </c:pt>
                <c:pt idx="282">
                  <c:v>4.8622458084184639E-2</c:v>
                </c:pt>
                <c:pt idx="283">
                  <c:v>4.6891824894130227E-2</c:v>
                </c:pt>
                <c:pt idx="284">
                  <c:v>4.5212974381553889E-2</c:v>
                </c:pt>
                <c:pt idx="285">
                  <c:v>4.358488548924476E-2</c:v>
                </c:pt>
                <c:pt idx="286">
                  <c:v>4.2006528379456336E-2</c:v>
                </c:pt>
                <c:pt idx="287">
                  <c:v>4.0476866433134216E-2</c:v>
                </c:pt>
                <c:pt idx="288">
                  <c:v>3.8994858156877837E-2</c:v>
                </c:pt>
                <c:pt idx="289">
                  <c:v>3.7559458998179272E-2</c:v>
                </c:pt>
                <c:pt idx="290">
                  <c:v>3.6169623069669997E-2</c:v>
                </c:pt>
                <c:pt idx="291">
                  <c:v>3.4824304783376364E-2</c:v>
                </c:pt>
                <c:pt idx="292">
                  <c:v>3.3522460396149908E-2</c:v>
                </c:pt>
                <c:pt idx="293">
                  <c:v>3.226304946767105E-2</c:v>
                </c:pt>
                <c:pt idx="294">
                  <c:v>3.1045036232546327E-2</c:v>
                </c:pt>
                <c:pt idx="295">
                  <c:v>2.9867390888217625E-2</c:v>
                </c:pt>
                <c:pt idx="296">
                  <c:v>2.8729090800504262E-2</c:v>
                </c:pt>
                <c:pt idx="297">
                  <c:v>2.7629121628762382E-2</c:v>
                </c:pt>
                <c:pt idx="298">
                  <c:v>2.6566478372710742E-2</c:v>
                </c:pt>
                <c:pt idx="299">
                  <c:v>2.5540166343104718E-2</c:v>
                </c:pt>
                <c:pt idx="300">
                  <c:v>2.4549202058490309E-2</c:v>
                </c:pt>
                <c:pt idx="301">
                  <c:v>2.359261407037181E-2</c:v>
                </c:pt>
                <c:pt idx="302">
                  <c:v>2.2669443719144412E-2</c:v>
                </c:pt>
                <c:pt idx="303">
                  <c:v>2.1778745823221417E-2</c:v>
                </c:pt>
                <c:pt idx="304">
                  <c:v>2.0919589303789812E-2</c:v>
                </c:pt>
                <c:pt idx="305">
                  <c:v>2.0091057747681846E-2</c:v>
                </c:pt>
                <c:pt idx="306">
                  <c:v>1.9292249910829715E-2</c:v>
                </c:pt>
                <c:pt idx="307">
                  <c:v>1.8522280164803128E-2</c:v>
                </c:pt>
                <c:pt idx="308">
                  <c:v>1.7780278888902237E-2</c:v>
                </c:pt>
                <c:pt idx="309">
                  <c:v>1.7065392810289959E-2</c:v>
                </c:pt>
                <c:pt idx="310">
                  <c:v>1.6376785294604422E-2</c:v>
                </c:pt>
                <c:pt idx="311">
                  <c:v>1.5713636589480127E-2</c:v>
                </c:pt>
                <c:pt idx="312">
                  <c:v>1.5075144023375718E-2</c:v>
                </c:pt>
                <c:pt idx="313">
                  <c:v>1.4460522162058259E-2</c:v>
                </c:pt>
                <c:pt idx="314">
                  <c:v>1.3869002925065814E-2</c:v>
                </c:pt>
                <c:pt idx="315">
                  <c:v>1.329983566440503E-2</c:v>
                </c:pt>
                <c:pt idx="316">
                  <c:v>1.2752287207710763E-2</c:v>
                </c:pt>
                <c:pt idx="317">
                  <c:v>1.2225641868022297E-2</c:v>
                </c:pt>
                <c:pt idx="318">
                  <c:v>1.1719201422289188E-2</c:v>
                </c:pt>
                <c:pt idx="319">
                  <c:v>1.1232285060642855E-2</c:v>
                </c:pt>
                <c:pt idx="320">
                  <c:v>1.0764229308427875E-2</c:v>
                </c:pt>
                <c:pt idx="321">
                  <c:v>1.0314387922906431E-2</c:v>
                </c:pt>
                <c:pt idx="322">
                  <c:v>9.8821317664985111E-3</c:v>
                </c:pt>
                <c:pt idx="323">
                  <c:v>9.4668486583395148E-3</c:v>
                </c:pt>
                <c:pt idx="324">
                  <c:v>9.067943205887068E-3</c:v>
                </c:pt>
                <c:pt idx="325">
                  <c:v>8.6848366182271011E-3</c:v>
                </c:pt>
                <c:pt idx="326">
                  <c:v>8.3169665026741144E-3</c:v>
                </c:pt>
                <c:pt idx="327">
                  <c:v>7.9637866461804915E-3</c:v>
                </c:pt>
                <c:pt idx="328">
                  <c:v>7.6247667830169862E-3</c:v>
                </c:pt>
                <c:pt idx="329">
                  <c:v>7.2993923501090043E-3</c:v>
                </c:pt>
                <c:pt idx="330">
                  <c:v>6.9871642313534509E-3</c:v>
                </c:pt>
                <c:pt idx="331">
                  <c:v>6.687598492174365E-3</c:v>
                </c:pt>
                <c:pt idx="332">
                  <c:v>6.4002261055123126E-3</c:v>
                </c:pt>
                <c:pt idx="333">
                  <c:v>6.1245926703798947E-3</c:v>
                </c:pt>
                <c:pt idx="334">
                  <c:v>5.8602581240545281E-3</c:v>
                </c:pt>
                <c:pt idx="335">
                  <c:v>5.6067964489199557E-3</c:v>
                </c:pt>
                <c:pt idx="336">
                  <c:v>5.3637953749094813E-3</c:v>
                </c:pt>
                <c:pt idx="337">
                  <c:v>5.1308560784475059E-3</c:v>
                </c:pt>
                <c:pt idx="338">
                  <c:v>4.9075928787305689E-3</c:v>
                </c:pt>
                <c:pt idx="339">
                  <c:v>4.6936329321359506E-3</c:v>
                </c:pt>
                <c:pt idx="340">
                  <c:v>4.4886159254941887E-3</c:v>
                </c:pt>
                <c:pt idx="341">
                  <c:v>4.2921937689121472E-3</c:v>
                </c:pt>
                <c:pt idx="342">
                  <c:v>4.1040302887849957E-3</c:v>
                </c:pt>
                <c:pt idx="343">
                  <c:v>3.9238009215896439E-3</c:v>
                </c:pt>
                <c:pt idx="344">
                  <c:v>3.751192409007341E-3</c:v>
                </c:pt>
                <c:pt idx="345">
                  <c:v>3.5859024948810994E-3</c:v>
                </c:pt>
                <c:pt idx="346">
                  <c:v>3.427639624472293E-3</c:v>
                </c:pt>
                <c:pt idx="347">
                  <c:v>3.2761226464424731E-3</c:v>
                </c:pt>
                <c:pt idx="348">
                  <c:v>3.1310805179486879E-3</c:v>
                </c:pt>
                <c:pt idx="349">
                  <c:v>2.9922520132058192E-3</c:v>
                </c:pt>
                <c:pt idx="350">
                  <c:v>2.8593854358352029E-3</c:v>
                </c:pt>
                <c:pt idx="351">
                  <c:v>2.7322383352873895E-3</c:v>
                </c:pt>
                <c:pt idx="352">
                  <c:v>2.6105772275962871E-3</c:v>
                </c:pt>
                <c:pt idx="353">
                  <c:v>2.4941773206933323E-3</c:v>
                </c:pt>
                <c:pt idx="354">
                  <c:v>2.3828222444834363E-3</c:v>
                </c:pt>
                <c:pt idx="355">
                  <c:v>2.2763037858587807E-3</c:v>
                </c:pt>
                <c:pt idx="356">
                  <c:v>2.1744216288024226E-3</c:v>
                </c:pt>
                <c:pt idx="357">
                  <c:v>2.0769830997114636E-3</c:v>
                </c:pt>
                <c:pt idx="358">
                  <c:v>1.9838029180478563E-3</c:v>
                </c:pt>
                <c:pt idx="359">
                  <c:v>1.8947029524055939E-3</c:v>
                </c:pt>
                <c:pt idx="360">
                  <c:v>1.8095119820641051E-3</c:v>
                </c:pt>
                <c:pt idx="361">
                  <c:v>1.7280654640807085E-3</c:v>
                </c:pt>
                <c:pt idx="362">
                  <c:v>1.6502053059587458E-3</c:v>
                </c:pt>
                <c:pt idx="363">
                  <c:v>1.5757796439132142E-3</c:v>
                </c:pt>
                <c:pt idx="364">
                  <c:v>1.5046426267417816E-3</c:v>
                </c:pt>
                <c:pt idx="365">
                  <c:v>1.4366542052965251E-3</c:v>
                </c:pt>
                <c:pt idx="366">
                  <c:v>1.3716799275397601E-3</c:v>
                </c:pt>
                <c:pt idx="367">
                  <c:v>1.3095907391567465E-3</c:v>
                </c:pt>
                <c:pt idx="368">
                  <c:v>1.2502627896880713E-3</c:v>
                </c:pt>
                <c:pt idx="369">
                  <c:v>1.1935772441355075E-3</c:v>
                </c:pt>
                <c:pt idx="370">
                  <c:v>1.1394200999870505E-3</c:v>
                </c:pt>
                <c:pt idx="371">
                  <c:v>1.08768200959933E-3</c:v>
                </c:pt>
                <c:pt idx="372">
                  <c:v>1.0382581078689772E-3</c:v>
                </c:pt>
                <c:pt idx="373">
                  <c:v>9.9104784511853884E-4</c:v>
                </c:pt>
                <c:pt idx="374">
                  <c:v>9.4595482511720865E-4</c:v>
                </c:pt>
                <c:pt idx="375">
                  <c:v>9.0288664815193402E-4</c:v>
                </c:pt>
                <c:pt idx="376">
                  <c:v>8.6175475906031542E-4</c:v>
                </c:pt>
                <c:pt idx="377">
                  <c:v>8.2247430013312041E-4</c:v>
                </c:pt>
                <c:pt idx="378">
                  <c:v>7.8496396879120661E-4</c:v>
                </c:pt>
                <c:pt idx="379">
                  <c:v>7.4914587993893367E-4</c:v>
                </c:pt>
                <c:pt idx="380">
                  <c:v>7.1494543289407294E-4</c:v>
                </c:pt>
                <c:pt idx="381">
                  <c:v>6.8229118279239669E-4</c:v>
                </c:pt>
                <c:pt idx="382">
                  <c:v>6.5111471636378291E-4</c:v>
                </c:pt>
                <c:pt idx="383">
                  <c:v>6.213505319756634E-4</c:v>
                </c:pt>
                <c:pt idx="384">
                  <c:v>5.929359238388682E-4</c:v>
                </c:pt>
                <c:pt idx="385">
                  <c:v>5.6581087027064302E-4</c:v>
                </c:pt>
                <c:pt idx="386">
                  <c:v>5.3991792590937435E-4</c:v>
                </c:pt>
                <c:pt idx="387">
                  <c:v>5.1520211777580471E-4</c:v>
                </c:pt>
                <c:pt idx="388">
                  <c:v>4.9161084507578167E-4</c:v>
                </c:pt>
                <c:pt idx="389">
                  <c:v>4.6909378264031222E-4</c:v>
                </c:pt>
                <c:pt idx="390">
                  <c:v>4.4760278789924564E-4</c:v>
                </c:pt>
                <c:pt idx="391">
                  <c:v>4.2709181128617815E-4</c:v>
                </c:pt>
                <c:pt idx="392">
                  <c:v>4.0751680997295548E-4</c:v>
                </c:pt>
                <c:pt idx="393">
                  <c:v>3.8883566483362411E-4</c:v>
                </c:pt>
                <c:pt idx="394">
                  <c:v>3.7100810053897773E-4</c:v>
                </c:pt>
                <c:pt idx="395">
                  <c:v>3.5399560868433873E-4</c:v>
                </c:pt>
                <c:pt idx="396">
                  <c:v>3.3776137385484011E-4</c:v>
                </c:pt>
                <c:pt idx="397">
                  <c:v>3.2227020253411837E-4</c:v>
                </c:pt>
                <c:pt idx="398">
                  <c:v>3.074884547640911E-4</c:v>
                </c:pt>
                <c:pt idx="399">
                  <c:v>2.9338397846534058E-4</c:v>
                </c:pt>
                <c:pt idx="400">
                  <c:v>2.7992604632944842E-4</c:v>
                </c:pt>
                <c:pt idx="401">
                  <c:v>2.6708529519659495E-4</c:v>
                </c:pt>
                <c:pt idx="402">
                  <c:v>2.5483366783366379E-4</c:v>
                </c:pt>
                <c:pt idx="403">
                  <c:v>2.4314435703008303E-4</c:v>
                </c:pt>
                <c:pt idx="404">
                  <c:v>2.319917519306425E-4</c:v>
                </c:pt>
                <c:pt idx="405">
                  <c:v>2.2135138652655618E-4</c:v>
                </c:pt>
                <c:pt idx="406">
                  <c:v>2.1119989022803796E-4</c:v>
                </c:pt>
                <c:pt idx="407">
                  <c:v>2.0151494044373157E-4</c:v>
                </c:pt>
                <c:pt idx="408">
                  <c:v>1.9227521709432231E-4</c:v>
                </c:pt>
                <c:pt idx="409">
                  <c:v>1.8346035898971161E-4</c:v>
                </c:pt>
                <c:pt idx="410">
                  <c:v>1.7505092200112145E-4</c:v>
                </c:pt>
                <c:pt idx="411">
                  <c:v>1.6702833896150218E-4</c:v>
                </c:pt>
                <c:pt idx="412">
                  <c:v>1.5937488122958591E-4</c:v>
                </c:pt>
                <c:pt idx="413">
                  <c:v>1.520736218548764E-4</c:v>
                </c:pt>
                <c:pt idx="414">
                  <c:v>1.4510840028279852E-4</c:v>
                </c:pt>
                <c:pt idx="415">
                  <c:v>1.3846378854112334E-4</c:v>
                </c:pt>
                <c:pt idx="416">
                  <c:v>1.3212505885065558E-4</c:v>
                </c:pt>
                <c:pt idx="417">
                  <c:v>1.2607815260500625E-4</c:v>
                </c:pt>
                <c:pt idx="418">
                  <c:v>1.2030965066606156E-4</c:v>
                </c:pt>
                <c:pt idx="419">
                  <c:v>1.1480674492358275E-4</c:v>
                </c:pt>
                <c:pt idx="420">
                  <c:v>1.0955721106899969E-4</c:v>
                </c:pt>
                <c:pt idx="421">
                  <c:v>1.0454938253526305E-4</c:v>
                </c:pt>
                <c:pt idx="422">
                  <c:v>9.9772125556210183E-5</c:v>
                </c:pt>
                <c:pt idx="423">
                  <c:v>9.5214815300536434E-5</c:v>
                </c:pt>
                <c:pt idx="424">
                  <c:v>9.0867313037044903E-5</c:v>
                </c:pt>
                <c:pt idx="425">
                  <c:v>8.6719944289374837E-5</c:v>
                </c:pt>
                <c:pt idx="426">
                  <c:v>8.2763477939921777E-5</c:v>
                </c:pt>
                <c:pt idx="427">
                  <c:v>7.8989106244107139E-5</c:v>
                </c:pt>
              </c:numCache>
            </c:numRef>
          </c:val>
        </c:ser>
        <c:dLbls>
          <c:showLegendKey val="0"/>
          <c:showVal val="0"/>
          <c:showCatName val="0"/>
          <c:showSerName val="0"/>
          <c:showPercent val="0"/>
          <c:showBubbleSize val="0"/>
        </c:dLbls>
        <c:axId val="152216704"/>
        <c:axId val="152219008"/>
      </c:areaChart>
      <c:lineChart>
        <c:grouping val="standard"/>
        <c:varyColors val="0"/>
        <c:ser>
          <c:idx val="0"/>
          <c:order val="1"/>
          <c:marker>
            <c:symbol val="none"/>
          </c:marker>
          <c:errBars>
            <c:errDir val="y"/>
            <c:errBarType val="minus"/>
            <c:errValType val="percentage"/>
            <c:noEndCap val="1"/>
            <c:val val="100"/>
          </c:errBars>
          <c:cat>
            <c:numRef>
              <c:f>'Data, Directional test chart'!$B$2:$B$450</c:f>
              <c:numCache>
                <c:formatCode>General</c:formatCode>
                <c:ptCount val="449"/>
                <c:pt idx="0">
                  <c:v>-14.906940000000001</c:v>
                </c:pt>
                <c:pt idx="1">
                  <c:v>-14.82272</c:v>
                </c:pt>
                <c:pt idx="2">
                  <c:v>-14.738500000000002</c:v>
                </c:pt>
                <c:pt idx="3">
                  <c:v>-14.654280000000002</c:v>
                </c:pt>
                <c:pt idx="4">
                  <c:v>-14.570060000000002</c:v>
                </c:pt>
                <c:pt idx="5">
                  <c:v>-14.485840000000001</c:v>
                </c:pt>
                <c:pt idx="6">
                  <c:v>-14.401620000000001</c:v>
                </c:pt>
                <c:pt idx="7">
                  <c:v>-14.317400000000001</c:v>
                </c:pt>
                <c:pt idx="8">
                  <c:v>-14.233180000000001</c:v>
                </c:pt>
                <c:pt idx="9">
                  <c:v>-14.148960000000001</c:v>
                </c:pt>
                <c:pt idx="10">
                  <c:v>-14.06474</c:v>
                </c:pt>
                <c:pt idx="11">
                  <c:v>-13.98052</c:v>
                </c:pt>
                <c:pt idx="12">
                  <c:v>-13.8963</c:v>
                </c:pt>
                <c:pt idx="13">
                  <c:v>-13.81208</c:v>
                </c:pt>
                <c:pt idx="14">
                  <c:v>-13.72786</c:v>
                </c:pt>
                <c:pt idx="15">
                  <c:v>-13.643640000000001</c:v>
                </c:pt>
                <c:pt idx="16">
                  <c:v>-13.559420000000001</c:v>
                </c:pt>
                <c:pt idx="17">
                  <c:v>-13.475200000000001</c:v>
                </c:pt>
                <c:pt idx="18">
                  <c:v>-13.390980000000001</c:v>
                </c:pt>
                <c:pt idx="19">
                  <c:v>-13.306760000000002</c:v>
                </c:pt>
                <c:pt idx="20">
                  <c:v>-13.222540000000002</c:v>
                </c:pt>
                <c:pt idx="21">
                  <c:v>-13.138320000000002</c:v>
                </c:pt>
                <c:pt idx="22">
                  <c:v>-13.054100000000002</c:v>
                </c:pt>
                <c:pt idx="23">
                  <c:v>-12.969880000000002</c:v>
                </c:pt>
                <c:pt idx="24">
                  <c:v>-12.885660000000001</c:v>
                </c:pt>
                <c:pt idx="25">
                  <c:v>-12.801440000000001</c:v>
                </c:pt>
                <c:pt idx="26">
                  <c:v>-12.717220000000001</c:v>
                </c:pt>
                <c:pt idx="27">
                  <c:v>-12.633000000000001</c:v>
                </c:pt>
                <c:pt idx="28">
                  <c:v>-12.548780000000001</c:v>
                </c:pt>
                <c:pt idx="29">
                  <c:v>-12.464560000000001</c:v>
                </c:pt>
                <c:pt idx="30">
                  <c:v>-12.38034</c:v>
                </c:pt>
                <c:pt idx="31">
                  <c:v>-12.29612</c:v>
                </c:pt>
                <c:pt idx="32">
                  <c:v>-12.2119</c:v>
                </c:pt>
                <c:pt idx="33">
                  <c:v>-12.12768</c:v>
                </c:pt>
                <c:pt idx="34">
                  <c:v>-12.04346</c:v>
                </c:pt>
                <c:pt idx="35">
                  <c:v>-11.959239999999999</c:v>
                </c:pt>
                <c:pt idx="36">
                  <c:v>-11.875020000000001</c:v>
                </c:pt>
                <c:pt idx="37">
                  <c:v>-11.790800000000001</c:v>
                </c:pt>
                <c:pt idx="38">
                  <c:v>-11.706580000000001</c:v>
                </c:pt>
                <c:pt idx="39">
                  <c:v>-11.62236</c:v>
                </c:pt>
                <c:pt idx="40">
                  <c:v>-11.538140000000002</c:v>
                </c:pt>
                <c:pt idx="41">
                  <c:v>-11.453920000000002</c:v>
                </c:pt>
                <c:pt idx="42">
                  <c:v>-11.369700000000002</c:v>
                </c:pt>
                <c:pt idx="43">
                  <c:v>-11.285480000000002</c:v>
                </c:pt>
                <c:pt idx="44">
                  <c:v>-11.201260000000001</c:v>
                </c:pt>
                <c:pt idx="45">
                  <c:v>-11.117040000000001</c:v>
                </c:pt>
                <c:pt idx="46">
                  <c:v>-11.032820000000001</c:v>
                </c:pt>
                <c:pt idx="47">
                  <c:v>-10.948600000000001</c:v>
                </c:pt>
                <c:pt idx="48">
                  <c:v>-10.864380000000001</c:v>
                </c:pt>
                <c:pt idx="49">
                  <c:v>-10.78016</c:v>
                </c:pt>
                <c:pt idx="50">
                  <c:v>-10.69594</c:v>
                </c:pt>
                <c:pt idx="51">
                  <c:v>-10.61172</c:v>
                </c:pt>
                <c:pt idx="52">
                  <c:v>-10.5275</c:v>
                </c:pt>
                <c:pt idx="53">
                  <c:v>-10.443280000000001</c:v>
                </c:pt>
                <c:pt idx="54">
                  <c:v>-10.359060000000001</c:v>
                </c:pt>
                <c:pt idx="55">
                  <c:v>-10.274840000000001</c:v>
                </c:pt>
                <c:pt idx="56">
                  <c:v>-10.190620000000001</c:v>
                </c:pt>
                <c:pt idx="57">
                  <c:v>-10.106400000000001</c:v>
                </c:pt>
                <c:pt idx="58">
                  <c:v>-10.022180000000001</c:v>
                </c:pt>
                <c:pt idx="59">
                  <c:v>-9.9379600000000003</c:v>
                </c:pt>
                <c:pt idx="60">
                  <c:v>-9.8537400000000002</c:v>
                </c:pt>
                <c:pt idx="61">
                  <c:v>-9.76952</c:v>
                </c:pt>
                <c:pt idx="62">
                  <c:v>-9.6852999999999998</c:v>
                </c:pt>
                <c:pt idx="63">
                  <c:v>-9.6010799999999996</c:v>
                </c:pt>
                <c:pt idx="64">
                  <c:v>-9.5168599999999994</c:v>
                </c:pt>
                <c:pt idx="65">
                  <c:v>-9.432640000000001</c:v>
                </c:pt>
                <c:pt idx="66">
                  <c:v>-9.3484200000000008</c:v>
                </c:pt>
                <c:pt idx="67">
                  <c:v>-9.2642000000000007</c:v>
                </c:pt>
                <c:pt idx="68">
                  <c:v>-9.1799800000000005</c:v>
                </c:pt>
                <c:pt idx="69">
                  <c:v>-9.0957600000000021</c:v>
                </c:pt>
                <c:pt idx="70">
                  <c:v>-9.0115400000000019</c:v>
                </c:pt>
                <c:pt idx="71">
                  <c:v>-8.9273200000000017</c:v>
                </c:pt>
                <c:pt idx="72">
                  <c:v>-8.8431000000000015</c:v>
                </c:pt>
                <c:pt idx="73">
                  <c:v>-8.7588800000000013</c:v>
                </c:pt>
                <c:pt idx="74">
                  <c:v>-8.6746600000000011</c:v>
                </c:pt>
                <c:pt idx="75">
                  <c:v>-8.590440000000001</c:v>
                </c:pt>
                <c:pt idx="76">
                  <c:v>-8.5062200000000008</c:v>
                </c:pt>
                <c:pt idx="77">
                  <c:v>-8.4220000000000006</c:v>
                </c:pt>
                <c:pt idx="78">
                  <c:v>-8.3377800000000004</c:v>
                </c:pt>
                <c:pt idx="79">
                  <c:v>-8.2535600000000002</c:v>
                </c:pt>
                <c:pt idx="80">
                  <c:v>-8.16934</c:v>
                </c:pt>
                <c:pt idx="81">
                  <c:v>-8.0851199999999999</c:v>
                </c:pt>
                <c:pt idx="82">
                  <c:v>-8.0008999999999997</c:v>
                </c:pt>
                <c:pt idx="83">
                  <c:v>-7.9166800000000004</c:v>
                </c:pt>
                <c:pt idx="84">
                  <c:v>-7.8324600000000011</c:v>
                </c:pt>
                <c:pt idx="85">
                  <c:v>-7.7482400000000009</c:v>
                </c:pt>
                <c:pt idx="86">
                  <c:v>-7.6640200000000007</c:v>
                </c:pt>
                <c:pt idx="87">
                  <c:v>-7.5798000000000005</c:v>
                </c:pt>
                <c:pt idx="88">
                  <c:v>-7.4955800000000004</c:v>
                </c:pt>
                <c:pt idx="89">
                  <c:v>-7.4113600000000002</c:v>
                </c:pt>
                <c:pt idx="90">
                  <c:v>-7.3271400000000009</c:v>
                </c:pt>
                <c:pt idx="91">
                  <c:v>-7.2429200000000007</c:v>
                </c:pt>
                <c:pt idx="92">
                  <c:v>-7.1587000000000005</c:v>
                </c:pt>
                <c:pt idx="93">
                  <c:v>-7.0744800000000003</c:v>
                </c:pt>
                <c:pt idx="94">
                  <c:v>-6.9902600000000001</c:v>
                </c:pt>
                <c:pt idx="95">
                  <c:v>-6.90604</c:v>
                </c:pt>
                <c:pt idx="96">
                  <c:v>-6.8218200000000007</c:v>
                </c:pt>
                <c:pt idx="97">
                  <c:v>-6.7376000000000005</c:v>
                </c:pt>
                <c:pt idx="98">
                  <c:v>-6.6533800000000012</c:v>
                </c:pt>
                <c:pt idx="99">
                  <c:v>-6.569160000000001</c:v>
                </c:pt>
                <c:pt idx="100">
                  <c:v>-6.4849400000000008</c:v>
                </c:pt>
                <c:pt idx="101">
                  <c:v>-6.4007200000000006</c:v>
                </c:pt>
                <c:pt idx="102">
                  <c:v>-6.3165000000000004</c:v>
                </c:pt>
                <c:pt idx="103">
                  <c:v>-6.2322800000000003</c:v>
                </c:pt>
                <c:pt idx="104">
                  <c:v>-6.1480600000000001</c:v>
                </c:pt>
                <c:pt idx="105">
                  <c:v>-6.0638399999999999</c:v>
                </c:pt>
                <c:pt idx="106">
                  <c:v>-5.9796199999999997</c:v>
                </c:pt>
                <c:pt idx="107">
                  <c:v>-5.8954000000000004</c:v>
                </c:pt>
                <c:pt idx="108">
                  <c:v>-5.8111800000000002</c:v>
                </c:pt>
                <c:pt idx="109">
                  <c:v>-5.7269600000000009</c:v>
                </c:pt>
                <c:pt idx="110">
                  <c:v>-5.6427400000000008</c:v>
                </c:pt>
                <c:pt idx="111">
                  <c:v>-5.5585200000000006</c:v>
                </c:pt>
                <c:pt idx="112">
                  <c:v>-5.4743000000000004</c:v>
                </c:pt>
                <c:pt idx="113">
                  <c:v>-5.3900800000000002</c:v>
                </c:pt>
                <c:pt idx="114">
                  <c:v>-5.30586</c:v>
                </c:pt>
                <c:pt idx="115">
                  <c:v>-5.2216400000000007</c:v>
                </c:pt>
                <c:pt idx="116">
                  <c:v>-5.1374200000000005</c:v>
                </c:pt>
                <c:pt idx="117">
                  <c:v>-5.0532000000000004</c:v>
                </c:pt>
                <c:pt idx="118">
                  <c:v>-4.9689800000000002</c:v>
                </c:pt>
                <c:pt idx="119">
                  <c:v>-4.88476</c:v>
                </c:pt>
                <c:pt idx="120">
                  <c:v>-4.8005399999999998</c:v>
                </c:pt>
                <c:pt idx="121">
                  <c:v>-4.7163200000000005</c:v>
                </c:pt>
                <c:pt idx="122">
                  <c:v>-4.6321000000000003</c:v>
                </c:pt>
                <c:pt idx="123">
                  <c:v>-4.547880000000001</c:v>
                </c:pt>
                <c:pt idx="124">
                  <c:v>-4.4636600000000008</c:v>
                </c:pt>
                <c:pt idx="125">
                  <c:v>-4.3794400000000007</c:v>
                </c:pt>
                <c:pt idx="126">
                  <c:v>-4.2952200000000005</c:v>
                </c:pt>
                <c:pt idx="127">
                  <c:v>-4.2110000000000003</c:v>
                </c:pt>
                <c:pt idx="128">
                  <c:v>-4.1267800000000001</c:v>
                </c:pt>
                <c:pt idx="129">
                  <c:v>-4.0425599999999999</c:v>
                </c:pt>
                <c:pt idx="130">
                  <c:v>-3.9583400000000002</c:v>
                </c:pt>
                <c:pt idx="131">
                  <c:v>-3.8741200000000005</c:v>
                </c:pt>
                <c:pt idx="132">
                  <c:v>-3.7899000000000003</c:v>
                </c:pt>
                <c:pt idx="133">
                  <c:v>-3.7056800000000001</c:v>
                </c:pt>
                <c:pt idx="134">
                  <c:v>-3.6214600000000003</c:v>
                </c:pt>
                <c:pt idx="135">
                  <c:v>-3.5372400000000002</c:v>
                </c:pt>
                <c:pt idx="136">
                  <c:v>-3.45302</c:v>
                </c:pt>
                <c:pt idx="137">
                  <c:v>-3.3688000000000002</c:v>
                </c:pt>
                <c:pt idx="138">
                  <c:v>-3.2845800000000005</c:v>
                </c:pt>
                <c:pt idx="139">
                  <c:v>-3.2003600000000003</c:v>
                </c:pt>
                <c:pt idx="140">
                  <c:v>-3.1161400000000001</c:v>
                </c:pt>
                <c:pt idx="141">
                  <c:v>-3.0319199999999999</c:v>
                </c:pt>
                <c:pt idx="142">
                  <c:v>-2.9477000000000002</c:v>
                </c:pt>
                <c:pt idx="143">
                  <c:v>-2.8634800000000005</c:v>
                </c:pt>
                <c:pt idx="144">
                  <c:v>-2.7792600000000003</c:v>
                </c:pt>
                <c:pt idx="145">
                  <c:v>-2.6950400000000001</c:v>
                </c:pt>
                <c:pt idx="146">
                  <c:v>-2.6108200000000004</c:v>
                </c:pt>
                <c:pt idx="147">
                  <c:v>-2.5266000000000002</c:v>
                </c:pt>
                <c:pt idx="148">
                  <c:v>-2.44238</c:v>
                </c:pt>
                <c:pt idx="149">
                  <c:v>-2.3581600000000003</c:v>
                </c:pt>
                <c:pt idx="150">
                  <c:v>-2.2739400000000005</c:v>
                </c:pt>
                <c:pt idx="151">
                  <c:v>-2.1897200000000003</c:v>
                </c:pt>
                <c:pt idx="152">
                  <c:v>-2.1055000000000001</c:v>
                </c:pt>
                <c:pt idx="153">
                  <c:v>-2.02128</c:v>
                </c:pt>
                <c:pt idx="154">
                  <c:v>-1.9370600000000002</c:v>
                </c:pt>
                <c:pt idx="155">
                  <c:v>-1.85284</c:v>
                </c:pt>
                <c:pt idx="156">
                  <c:v>-1.7686200000000001</c:v>
                </c:pt>
                <c:pt idx="157">
                  <c:v>-1.6844000000000001</c:v>
                </c:pt>
                <c:pt idx="158">
                  <c:v>-1.6001800000000002</c:v>
                </c:pt>
                <c:pt idx="159">
                  <c:v>-1.51596</c:v>
                </c:pt>
                <c:pt idx="160">
                  <c:v>-1.4317400000000002</c:v>
                </c:pt>
                <c:pt idx="161">
                  <c:v>-1.3475200000000001</c:v>
                </c:pt>
                <c:pt idx="162">
                  <c:v>-1.2633000000000001</c:v>
                </c:pt>
                <c:pt idx="163">
                  <c:v>-1.1790800000000001</c:v>
                </c:pt>
                <c:pt idx="164">
                  <c:v>-1.0948600000000002</c:v>
                </c:pt>
                <c:pt idx="165">
                  <c:v>-1.01064</c:v>
                </c:pt>
                <c:pt idx="166">
                  <c:v>-0.92642000000000002</c:v>
                </c:pt>
                <c:pt idx="167">
                  <c:v>-0.84220000000000006</c:v>
                </c:pt>
                <c:pt idx="168">
                  <c:v>-0.75797999999999999</c:v>
                </c:pt>
                <c:pt idx="169">
                  <c:v>-0.67376000000000003</c:v>
                </c:pt>
                <c:pt idx="170">
                  <c:v>-0.58954000000000006</c:v>
                </c:pt>
                <c:pt idx="171">
                  <c:v>-0.50531999999999999</c:v>
                </c:pt>
                <c:pt idx="172">
                  <c:v>-0.42110000000000003</c:v>
                </c:pt>
                <c:pt idx="173">
                  <c:v>-0.33688000000000046</c:v>
                </c:pt>
                <c:pt idx="174">
                  <c:v>-0.25266000000000044</c:v>
                </c:pt>
                <c:pt idx="175">
                  <c:v>-0.16844000000000001</c:v>
                </c:pt>
                <c:pt idx="176">
                  <c:v>-8.4220000000000003E-2</c:v>
                </c:pt>
                <c:pt idx="177">
                  <c:v>0</c:v>
                </c:pt>
                <c:pt idx="178">
                  <c:v>8.4220000000000003E-2</c:v>
                </c:pt>
                <c:pt idx="179">
                  <c:v>0.16844000000000001</c:v>
                </c:pt>
                <c:pt idx="180">
                  <c:v>0.25266000000000044</c:v>
                </c:pt>
                <c:pt idx="181">
                  <c:v>0.33688000000000046</c:v>
                </c:pt>
                <c:pt idx="182">
                  <c:v>0.42110000000000003</c:v>
                </c:pt>
                <c:pt idx="183">
                  <c:v>0.50531999999999999</c:v>
                </c:pt>
                <c:pt idx="184">
                  <c:v>0.58954000000000006</c:v>
                </c:pt>
                <c:pt idx="185">
                  <c:v>0.67376000000000003</c:v>
                </c:pt>
                <c:pt idx="186">
                  <c:v>0.75797999999999999</c:v>
                </c:pt>
                <c:pt idx="187">
                  <c:v>0.84220000000000006</c:v>
                </c:pt>
                <c:pt idx="188">
                  <c:v>0.92642000000000002</c:v>
                </c:pt>
                <c:pt idx="189">
                  <c:v>1.01064</c:v>
                </c:pt>
                <c:pt idx="190">
                  <c:v>1.0948600000000002</c:v>
                </c:pt>
                <c:pt idx="191">
                  <c:v>1.1790800000000001</c:v>
                </c:pt>
                <c:pt idx="192">
                  <c:v>1.2633000000000001</c:v>
                </c:pt>
                <c:pt idx="193">
                  <c:v>1.3475200000000001</c:v>
                </c:pt>
                <c:pt idx="194">
                  <c:v>1.4317400000000002</c:v>
                </c:pt>
                <c:pt idx="195">
                  <c:v>1.51596</c:v>
                </c:pt>
                <c:pt idx="196">
                  <c:v>1.6001800000000002</c:v>
                </c:pt>
                <c:pt idx="197">
                  <c:v>1.6844000000000001</c:v>
                </c:pt>
                <c:pt idx="198">
                  <c:v>1.7686200000000001</c:v>
                </c:pt>
                <c:pt idx="199">
                  <c:v>1.85284</c:v>
                </c:pt>
                <c:pt idx="200">
                  <c:v>1.9370600000000002</c:v>
                </c:pt>
                <c:pt idx="201">
                  <c:v>2.02128</c:v>
                </c:pt>
                <c:pt idx="202">
                  <c:v>2.1055000000000001</c:v>
                </c:pt>
                <c:pt idx="203">
                  <c:v>2.1897200000000003</c:v>
                </c:pt>
                <c:pt idx="204">
                  <c:v>2.2739400000000005</c:v>
                </c:pt>
                <c:pt idx="205">
                  <c:v>2.3581600000000003</c:v>
                </c:pt>
                <c:pt idx="206">
                  <c:v>2.44238</c:v>
                </c:pt>
                <c:pt idx="207">
                  <c:v>2.5266000000000002</c:v>
                </c:pt>
                <c:pt idx="208">
                  <c:v>2.6108200000000004</c:v>
                </c:pt>
                <c:pt idx="209">
                  <c:v>2.6950400000000001</c:v>
                </c:pt>
                <c:pt idx="210">
                  <c:v>2.7792600000000003</c:v>
                </c:pt>
                <c:pt idx="211">
                  <c:v>2.8634800000000005</c:v>
                </c:pt>
                <c:pt idx="212">
                  <c:v>2.9477000000000002</c:v>
                </c:pt>
                <c:pt idx="213">
                  <c:v>3.0319199999999999</c:v>
                </c:pt>
                <c:pt idx="214">
                  <c:v>3.1161400000000001</c:v>
                </c:pt>
                <c:pt idx="215">
                  <c:v>3.2003600000000003</c:v>
                </c:pt>
                <c:pt idx="216">
                  <c:v>3.2845800000000005</c:v>
                </c:pt>
                <c:pt idx="217">
                  <c:v>3.3688000000000002</c:v>
                </c:pt>
                <c:pt idx="218">
                  <c:v>3.45302</c:v>
                </c:pt>
                <c:pt idx="219">
                  <c:v>3.5372400000000002</c:v>
                </c:pt>
                <c:pt idx="220">
                  <c:v>3.6214600000000003</c:v>
                </c:pt>
                <c:pt idx="221">
                  <c:v>3.7056800000000001</c:v>
                </c:pt>
                <c:pt idx="222">
                  <c:v>3.7899000000000003</c:v>
                </c:pt>
                <c:pt idx="223">
                  <c:v>3.8741200000000005</c:v>
                </c:pt>
                <c:pt idx="224">
                  <c:v>3.9583400000000002</c:v>
                </c:pt>
                <c:pt idx="225">
                  <c:v>4.0425599999999999</c:v>
                </c:pt>
                <c:pt idx="226">
                  <c:v>4.1267800000000001</c:v>
                </c:pt>
                <c:pt idx="227">
                  <c:v>4.2110000000000003</c:v>
                </c:pt>
                <c:pt idx="228">
                  <c:v>4.2952200000000005</c:v>
                </c:pt>
                <c:pt idx="229">
                  <c:v>4.3794400000000007</c:v>
                </c:pt>
                <c:pt idx="230">
                  <c:v>4.4636600000000008</c:v>
                </c:pt>
                <c:pt idx="231">
                  <c:v>4.547880000000001</c:v>
                </c:pt>
                <c:pt idx="232">
                  <c:v>4.6321000000000003</c:v>
                </c:pt>
                <c:pt idx="233">
                  <c:v>4.7163200000000005</c:v>
                </c:pt>
                <c:pt idx="234">
                  <c:v>4.8005399999999998</c:v>
                </c:pt>
                <c:pt idx="235">
                  <c:v>4.88476</c:v>
                </c:pt>
                <c:pt idx="236">
                  <c:v>4.9689800000000002</c:v>
                </c:pt>
                <c:pt idx="237">
                  <c:v>5.0532000000000004</c:v>
                </c:pt>
                <c:pt idx="238">
                  <c:v>5.1374200000000005</c:v>
                </c:pt>
                <c:pt idx="239">
                  <c:v>5.2216400000000007</c:v>
                </c:pt>
                <c:pt idx="240">
                  <c:v>5.30586</c:v>
                </c:pt>
                <c:pt idx="241">
                  <c:v>5.3900800000000002</c:v>
                </c:pt>
                <c:pt idx="242">
                  <c:v>5.4743000000000004</c:v>
                </c:pt>
                <c:pt idx="243">
                  <c:v>5.5585200000000006</c:v>
                </c:pt>
                <c:pt idx="244">
                  <c:v>5.6427400000000008</c:v>
                </c:pt>
                <c:pt idx="245">
                  <c:v>5.7269600000000009</c:v>
                </c:pt>
                <c:pt idx="246">
                  <c:v>5.8111800000000002</c:v>
                </c:pt>
                <c:pt idx="247">
                  <c:v>5.8954000000000004</c:v>
                </c:pt>
                <c:pt idx="248">
                  <c:v>5.9796199999999997</c:v>
                </c:pt>
                <c:pt idx="249">
                  <c:v>6.0638399999999999</c:v>
                </c:pt>
                <c:pt idx="250">
                  <c:v>6.1480600000000001</c:v>
                </c:pt>
                <c:pt idx="251">
                  <c:v>6.2322800000000003</c:v>
                </c:pt>
                <c:pt idx="252">
                  <c:v>6.3165000000000004</c:v>
                </c:pt>
                <c:pt idx="253">
                  <c:v>6.4007200000000006</c:v>
                </c:pt>
                <c:pt idx="254">
                  <c:v>6.4849400000000008</c:v>
                </c:pt>
                <c:pt idx="255">
                  <c:v>6.569160000000001</c:v>
                </c:pt>
                <c:pt idx="256">
                  <c:v>6.6533800000000012</c:v>
                </c:pt>
                <c:pt idx="257">
                  <c:v>6.7376000000000005</c:v>
                </c:pt>
                <c:pt idx="258">
                  <c:v>6.8218200000000007</c:v>
                </c:pt>
                <c:pt idx="259">
                  <c:v>6.90604</c:v>
                </c:pt>
                <c:pt idx="260">
                  <c:v>6.9902600000000001</c:v>
                </c:pt>
                <c:pt idx="261">
                  <c:v>7.0744800000000003</c:v>
                </c:pt>
                <c:pt idx="262">
                  <c:v>7.1587000000000005</c:v>
                </c:pt>
                <c:pt idx="263">
                  <c:v>7.2429200000000007</c:v>
                </c:pt>
                <c:pt idx="264">
                  <c:v>7.3271400000000009</c:v>
                </c:pt>
                <c:pt idx="265">
                  <c:v>7.4113600000000002</c:v>
                </c:pt>
                <c:pt idx="266">
                  <c:v>7.4955800000000004</c:v>
                </c:pt>
                <c:pt idx="267">
                  <c:v>7.5798000000000005</c:v>
                </c:pt>
                <c:pt idx="268">
                  <c:v>7.6640200000000007</c:v>
                </c:pt>
                <c:pt idx="269">
                  <c:v>7.7482400000000009</c:v>
                </c:pt>
                <c:pt idx="270">
                  <c:v>7.8324600000000011</c:v>
                </c:pt>
                <c:pt idx="271">
                  <c:v>7.9166800000000004</c:v>
                </c:pt>
                <c:pt idx="272">
                  <c:v>8.0008999999999997</c:v>
                </c:pt>
                <c:pt idx="273">
                  <c:v>8.0851199999999999</c:v>
                </c:pt>
                <c:pt idx="274">
                  <c:v>8.16934</c:v>
                </c:pt>
                <c:pt idx="275">
                  <c:v>8.2535600000000002</c:v>
                </c:pt>
                <c:pt idx="276">
                  <c:v>8.3377800000000004</c:v>
                </c:pt>
                <c:pt idx="277">
                  <c:v>8.4220000000000006</c:v>
                </c:pt>
                <c:pt idx="278">
                  <c:v>8.5062200000000008</c:v>
                </c:pt>
                <c:pt idx="279">
                  <c:v>8.590440000000001</c:v>
                </c:pt>
                <c:pt idx="280">
                  <c:v>8.6746600000000011</c:v>
                </c:pt>
                <c:pt idx="281">
                  <c:v>8.7588800000000013</c:v>
                </c:pt>
                <c:pt idx="282">
                  <c:v>8.8431000000000015</c:v>
                </c:pt>
                <c:pt idx="283">
                  <c:v>8.9273200000000017</c:v>
                </c:pt>
                <c:pt idx="284">
                  <c:v>9.0115400000000019</c:v>
                </c:pt>
                <c:pt idx="285">
                  <c:v>9.0957600000000021</c:v>
                </c:pt>
                <c:pt idx="286">
                  <c:v>9.1799800000000431</c:v>
                </c:pt>
                <c:pt idx="287">
                  <c:v>9.2642000000000007</c:v>
                </c:pt>
                <c:pt idx="288">
                  <c:v>9.3484200000000008</c:v>
                </c:pt>
                <c:pt idx="289">
                  <c:v>9.432640000000001</c:v>
                </c:pt>
                <c:pt idx="290">
                  <c:v>9.5168600000000421</c:v>
                </c:pt>
                <c:pt idx="291">
                  <c:v>9.6010799999999996</c:v>
                </c:pt>
                <c:pt idx="292">
                  <c:v>9.6852999999999998</c:v>
                </c:pt>
                <c:pt idx="293">
                  <c:v>9.76952</c:v>
                </c:pt>
                <c:pt idx="294">
                  <c:v>9.8537400000000428</c:v>
                </c:pt>
                <c:pt idx="295">
                  <c:v>9.9379600000000003</c:v>
                </c:pt>
                <c:pt idx="296">
                  <c:v>10.022180000000001</c:v>
                </c:pt>
                <c:pt idx="297">
                  <c:v>10.106400000000001</c:v>
                </c:pt>
                <c:pt idx="298">
                  <c:v>10.190620000000044</c:v>
                </c:pt>
                <c:pt idx="299">
                  <c:v>10.274840000000001</c:v>
                </c:pt>
                <c:pt idx="300">
                  <c:v>10.359060000000001</c:v>
                </c:pt>
                <c:pt idx="301">
                  <c:v>10.443280000000001</c:v>
                </c:pt>
                <c:pt idx="302">
                  <c:v>10.527500000000044</c:v>
                </c:pt>
                <c:pt idx="303">
                  <c:v>10.61172</c:v>
                </c:pt>
                <c:pt idx="304">
                  <c:v>10.69594</c:v>
                </c:pt>
                <c:pt idx="305">
                  <c:v>10.78016</c:v>
                </c:pt>
                <c:pt idx="306">
                  <c:v>10.864380000000041</c:v>
                </c:pt>
                <c:pt idx="307">
                  <c:v>10.948600000000001</c:v>
                </c:pt>
                <c:pt idx="308">
                  <c:v>11.032820000000001</c:v>
                </c:pt>
                <c:pt idx="309">
                  <c:v>11.117040000000042</c:v>
                </c:pt>
                <c:pt idx="310">
                  <c:v>11.201260000000042</c:v>
                </c:pt>
                <c:pt idx="311">
                  <c:v>11.285480000000042</c:v>
                </c:pt>
                <c:pt idx="312">
                  <c:v>11.369700000000002</c:v>
                </c:pt>
                <c:pt idx="313">
                  <c:v>11.453920000000043</c:v>
                </c:pt>
                <c:pt idx="314">
                  <c:v>11.538140000000043</c:v>
                </c:pt>
                <c:pt idx="315">
                  <c:v>11.622360000000043</c:v>
                </c:pt>
                <c:pt idx="316">
                  <c:v>11.706580000000001</c:v>
                </c:pt>
                <c:pt idx="317">
                  <c:v>11.790800000000043</c:v>
                </c:pt>
                <c:pt idx="318">
                  <c:v>11.875020000000044</c:v>
                </c:pt>
                <c:pt idx="319">
                  <c:v>11.959240000000044</c:v>
                </c:pt>
                <c:pt idx="320">
                  <c:v>12.04346</c:v>
                </c:pt>
                <c:pt idx="321">
                  <c:v>12.127680000000044</c:v>
                </c:pt>
                <c:pt idx="322">
                  <c:v>12.211900000000044</c:v>
                </c:pt>
                <c:pt idx="323">
                  <c:v>12.296120000000043</c:v>
                </c:pt>
                <c:pt idx="324">
                  <c:v>12.38034</c:v>
                </c:pt>
                <c:pt idx="325">
                  <c:v>12.464560000000043</c:v>
                </c:pt>
                <c:pt idx="326">
                  <c:v>12.548780000000043</c:v>
                </c:pt>
                <c:pt idx="327">
                  <c:v>12.633000000000044</c:v>
                </c:pt>
                <c:pt idx="328">
                  <c:v>12.717220000000042</c:v>
                </c:pt>
                <c:pt idx="329">
                  <c:v>12.801440000000042</c:v>
                </c:pt>
                <c:pt idx="330">
                  <c:v>12.885660000000042</c:v>
                </c:pt>
                <c:pt idx="331">
                  <c:v>12.969880000000042</c:v>
                </c:pt>
                <c:pt idx="332">
                  <c:v>13.054100000000043</c:v>
                </c:pt>
                <c:pt idx="333">
                  <c:v>13.138320000000043</c:v>
                </c:pt>
                <c:pt idx="334">
                  <c:v>13.222540000000043</c:v>
                </c:pt>
                <c:pt idx="335">
                  <c:v>13.306760000000043</c:v>
                </c:pt>
                <c:pt idx="336">
                  <c:v>13.390980000000043</c:v>
                </c:pt>
                <c:pt idx="337">
                  <c:v>13.475200000000044</c:v>
                </c:pt>
                <c:pt idx="338">
                  <c:v>13.559420000000044</c:v>
                </c:pt>
                <c:pt idx="339">
                  <c:v>13.643640000000042</c:v>
                </c:pt>
                <c:pt idx="340">
                  <c:v>13.727860000000042</c:v>
                </c:pt>
                <c:pt idx="341">
                  <c:v>13.812080000000043</c:v>
                </c:pt>
                <c:pt idx="342">
                  <c:v>13.896300000000043</c:v>
                </c:pt>
                <c:pt idx="343">
                  <c:v>13.980520000000043</c:v>
                </c:pt>
                <c:pt idx="344">
                  <c:v>14.064740000000043</c:v>
                </c:pt>
                <c:pt idx="345">
                  <c:v>14.148960000000043</c:v>
                </c:pt>
                <c:pt idx="346">
                  <c:v>14.233180000000043</c:v>
                </c:pt>
                <c:pt idx="347">
                  <c:v>14.317400000000044</c:v>
                </c:pt>
                <c:pt idx="348">
                  <c:v>14.401620000000044</c:v>
                </c:pt>
                <c:pt idx="349">
                  <c:v>14.485840000000044</c:v>
                </c:pt>
                <c:pt idx="350">
                  <c:v>14.570060000000044</c:v>
                </c:pt>
                <c:pt idx="351">
                  <c:v>14.654280000000044</c:v>
                </c:pt>
                <c:pt idx="352">
                  <c:v>14.738500000000045</c:v>
                </c:pt>
                <c:pt idx="353">
                  <c:v>14.822720000000043</c:v>
                </c:pt>
                <c:pt idx="354">
                  <c:v>14.906940000000043</c:v>
                </c:pt>
                <c:pt idx="355">
                  <c:v>14.991160000000042</c:v>
                </c:pt>
                <c:pt idx="356">
                  <c:v>15.075380000000042</c:v>
                </c:pt>
                <c:pt idx="357">
                  <c:v>15.159600000000042</c:v>
                </c:pt>
                <c:pt idx="358">
                  <c:v>15.243820000000042</c:v>
                </c:pt>
                <c:pt idx="359">
                  <c:v>15.328040000000042</c:v>
                </c:pt>
                <c:pt idx="360">
                  <c:v>15.412260000000042</c:v>
                </c:pt>
                <c:pt idx="361">
                  <c:v>15.496480000000043</c:v>
                </c:pt>
                <c:pt idx="362">
                  <c:v>15.580700000000043</c:v>
                </c:pt>
                <c:pt idx="363">
                  <c:v>15.664920000000043</c:v>
                </c:pt>
                <c:pt idx="364">
                  <c:v>15.749140000000043</c:v>
                </c:pt>
                <c:pt idx="365">
                  <c:v>15.833360000000043</c:v>
                </c:pt>
                <c:pt idx="366">
                  <c:v>15.917580000000044</c:v>
                </c:pt>
                <c:pt idx="367">
                  <c:v>16.001800000000042</c:v>
                </c:pt>
                <c:pt idx="368">
                  <c:v>16.086020000000044</c:v>
                </c:pt>
                <c:pt idx="369">
                  <c:v>16.170240000000042</c:v>
                </c:pt>
                <c:pt idx="370">
                  <c:v>16.254460000000044</c:v>
                </c:pt>
                <c:pt idx="371">
                  <c:v>16.338680000000043</c:v>
                </c:pt>
                <c:pt idx="372">
                  <c:v>16.422900000000045</c:v>
                </c:pt>
                <c:pt idx="373">
                  <c:v>16.507120000000043</c:v>
                </c:pt>
                <c:pt idx="374">
                  <c:v>16.591340000000045</c:v>
                </c:pt>
                <c:pt idx="375">
                  <c:v>16.675560000000043</c:v>
                </c:pt>
                <c:pt idx="376">
                  <c:v>16.759780000000045</c:v>
                </c:pt>
                <c:pt idx="377">
                  <c:v>16.844000000000044</c:v>
                </c:pt>
                <c:pt idx="378">
                  <c:v>16.928220000000046</c:v>
                </c:pt>
                <c:pt idx="379">
                  <c:v>17.012440000000044</c:v>
                </c:pt>
                <c:pt idx="380">
                  <c:v>17.096660000000046</c:v>
                </c:pt>
                <c:pt idx="381">
                  <c:v>17.180880000000041</c:v>
                </c:pt>
                <c:pt idx="382">
                  <c:v>17.265100000000043</c:v>
                </c:pt>
                <c:pt idx="383">
                  <c:v>17.349320000000041</c:v>
                </c:pt>
                <c:pt idx="384">
                  <c:v>17.433540000000043</c:v>
                </c:pt>
                <c:pt idx="385">
                  <c:v>17.517760000000042</c:v>
                </c:pt>
                <c:pt idx="386">
                  <c:v>17.601980000000044</c:v>
                </c:pt>
                <c:pt idx="387">
                  <c:v>17.686200000000042</c:v>
                </c:pt>
                <c:pt idx="388">
                  <c:v>17.770420000000044</c:v>
                </c:pt>
                <c:pt idx="389">
                  <c:v>17.854640000000003</c:v>
                </c:pt>
                <c:pt idx="390">
                  <c:v>17.938859999999959</c:v>
                </c:pt>
                <c:pt idx="391">
                  <c:v>18.023079999999915</c:v>
                </c:pt>
                <c:pt idx="392">
                  <c:v>18.107299999999874</c:v>
                </c:pt>
                <c:pt idx="393">
                  <c:v>18.191519999999834</c:v>
                </c:pt>
                <c:pt idx="394">
                  <c:v>18.275739999999793</c:v>
                </c:pt>
                <c:pt idx="395">
                  <c:v>18.359959999999749</c:v>
                </c:pt>
                <c:pt idx="396">
                  <c:v>18.444179999999704</c:v>
                </c:pt>
                <c:pt idx="397">
                  <c:v>18.528399999999667</c:v>
                </c:pt>
                <c:pt idx="398">
                  <c:v>18.612619999999623</c:v>
                </c:pt>
                <c:pt idx="399">
                  <c:v>18.696839999999579</c:v>
                </c:pt>
                <c:pt idx="400">
                  <c:v>18.781059999999538</c:v>
                </c:pt>
                <c:pt idx="401">
                  <c:v>18.865279999999494</c:v>
                </c:pt>
                <c:pt idx="402">
                  <c:v>18.949499999999457</c:v>
                </c:pt>
                <c:pt idx="403">
                  <c:v>19.033719999999413</c:v>
                </c:pt>
                <c:pt idx="404">
                  <c:v>19.117939999999368</c:v>
                </c:pt>
                <c:pt idx="405">
                  <c:v>19.202159999999328</c:v>
                </c:pt>
                <c:pt idx="406">
                  <c:v>19.286379999999287</c:v>
                </c:pt>
                <c:pt idx="407">
                  <c:v>19.370599999999243</c:v>
                </c:pt>
                <c:pt idx="408">
                  <c:v>19.454819999999202</c:v>
                </c:pt>
                <c:pt idx="409">
                  <c:v>19.539039999999158</c:v>
                </c:pt>
                <c:pt idx="410">
                  <c:v>19.623259999999117</c:v>
                </c:pt>
                <c:pt idx="411">
                  <c:v>19.707479999999077</c:v>
                </c:pt>
                <c:pt idx="412">
                  <c:v>19.791699999999032</c:v>
                </c:pt>
                <c:pt idx="413">
                  <c:v>19.875919999998992</c:v>
                </c:pt>
                <c:pt idx="414">
                  <c:v>19.960139999998948</c:v>
                </c:pt>
                <c:pt idx="415">
                  <c:v>20.044359999998907</c:v>
                </c:pt>
                <c:pt idx="416">
                  <c:v>20.128579999998866</c:v>
                </c:pt>
                <c:pt idx="417">
                  <c:v>20.212799999998783</c:v>
                </c:pt>
                <c:pt idx="418">
                  <c:v>20.297019999998739</c:v>
                </c:pt>
                <c:pt idx="419">
                  <c:v>20.381239999998694</c:v>
                </c:pt>
                <c:pt idx="420">
                  <c:v>20.465459999998654</c:v>
                </c:pt>
                <c:pt idx="421">
                  <c:v>20.549679999998613</c:v>
                </c:pt>
                <c:pt idx="422">
                  <c:v>20.633899999998569</c:v>
                </c:pt>
                <c:pt idx="423">
                  <c:v>20.718119999998528</c:v>
                </c:pt>
                <c:pt idx="424">
                  <c:v>20.802339999998484</c:v>
                </c:pt>
                <c:pt idx="425">
                  <c:v>20.886559999998443</c:v>
                </c:pt>
                <c:pt idx="426">
                  <c:v>20.970779999998403</c:v>
                </c:pt>
                <c:pt idx="427">
                  <c:v>21.054999999998358</c:v>
                </c:pt>
                <c:pt idx="428">
                  <c:v>21.139219999998318</c:v>
                </c:pt>
                <c:pt idx="429">
                  <c:v>21.223439999998273</c:v>
                </c:pt>
                <c:pt idx="430">
                  <c:v>21.307659999998233</c:v>
                </c:pt>
                <c:pt idx="431">
                  <c:v>21.391879999998192</c:v>
                </c:pt>
                <c:pt idx="432">
                  <c:v>21.476099999998148</c:v>
                </c:pt>
                <c:pt idx="433">
                  <c:v>21.560319999998107</c:v>
                </c:pt>
                <c:pt idx="434">
                  <c:v>21.644539999998063</c:v>
                </c:pt>
                <c:pt idx="435">
                  <c:v>21.728759999998022</c:v>
                </c:pt>
                <c:pt idx="436">
                  <c:v>21.812979999997982</c:v>
                </c:pt>
                <c:pt idx="437">
                  <c:v>21.897199999997937</c:v>
                </c:pt>
                <c:pt idx="438">
                  <c:v>21.981419999997893</c:v>
                </c:pt>
                <c:pt idx="439">
                  <c:v>22.065639999997856</c:v>
                </c:pt>
                <c:pt idx="440">
                  <c:v>22.149859999997812</c:v>
                </c:pt>
                <c:pt idx="441">
                  <c:v>22.234079999997771</c:v>
                </c:pt>
                <c:pt idx="442">
                  <c:v>22.318299999997727</c:v>
                </c:pt>
                <c:pt idx="443">
                  <c:v>22.402519999997683</c:v>
                </c:pt>
                <c:pt idx="444">
                  <c:v>22.486739999997646</c:v>
                </c:pt>
                <c:pt idx="445">
                  <c:v>22.570959999997601</c:v>
                </c:pt>
                <c:pt idx="446">
                  <c:v>22.655179999997557</c:v>
                </c:pt>
                <c:pt idx="447">
                  <c:v>22.739399999997516</c:v>
                </c:pt>
                <c:pt idx="448">
                  <c:v>22.823619999997476</c:v>
                </c:pt>
              </c:numCache>
            </c:numRef>
          </c:cat>
          <c:val>
            <c:numRef>
              <c:f>'Data, Directional test chart'!$D$2:$D$429</c:f>
              <c:numCache>
                <c:formatCode>General</c:formatCode>
                <c:ptCount val="428"/>
                <c:pt idx="77" formatCode="0.0%">
                  <c:v>5.808721524735698E-2</c:v>
                </c:pt>
                <c:pt idx="127" formatCode="0.0%">
                  <c:v>0.23604564912670095</c:v>
                </c:pt>
                <c:pt idx="177" formatCode="0.0%">
                  <c:v>0.39398858571143264</c:v>
                </c:pt>
                <c:pt idx="227" formatCode="0.0%">
                  <c:v>0.23604564912670095</c:v>
                </c:pt>
                <c:pt idx="277" formatCode="0.0%">
                  <c:v>5.808721524735698E-2</c:v>
                </c:pt>
              </c:numCache>
            </c:numRef>
          </c:val>
          <c:smooth val="0"/>
        </c:ser>
        <c:ser>
          <c:idx val="3"/>
          <c:order val="3"/>
          <c:tx>
            <c:v>Alternative Mean</c:v>
          </c:tx>
          <c:marker>
            <c:symbol val="none"/>
          </c:marker>
          <c:errBars>
            <c:errDir val="y"/>
            <c:errBarType val="minus"/>
            <c:errValType val="percentage"/>
            <c:noEndCap val="1"/>
            <c:val val="100"/>
            <c:spPr>
              <a:ln w="28575">
                <a:prstDash val="dash"/>
              </a:ln>
            </c:spPr>
          </c:errBars>
          <c:cat>
            <c:numRef>
              <c:f>'Data, Directional test chart'!$B$2:$B$450</c:f>
              <c:numCache>
                <c:formatCode>General</c:formatCode>
                <c:ptCount val="449"/>
                <c:pt idx="0">
                  <c:v>-14.906940000000001</c:v>
                </c:pt>
                <c:pt idx="1">
                  <c:v>-14.82272</c:v>
                </c:pt>
                <c:pt idx="2">
                  <c:v>-14.738500000000002</c:v>
                </c:pt>
                <c:pt idx="3">
                  <c:v>-14.654280000000002</c:v>
                </c:pt>
                <c:pt idx="4">
                  <c:v>-14.570060000000002</c:v>
                </c:pt>
                <c:pt idx="5">
                  <c:v>-14.485840000000001</c:v>
                </c:pt>
                <c:pt idx="6">
                  <c:v>-14.401620000000001</c:v>
                </c:pt>
                <c:pt idx="7">
                  <c:v>-14.317400000000001</c:v>
                </c:pt>
                <c:pt idx="8">
                  <c:v>-14.233180000000001</c:v>
                </c:pt>
                <c:pt idx="9">
                  <c:v>-14.148960000000001</c:v>
                </c:pt>
                <c:pt idx="10">
                  <c:v>-14.06474</c:v>
                </c:pt>
                <c:pt idx="11">
                  <c:v>-13.98052</c:v>
                </c:pt>
                <c:pt idx="12">
                  <c:v>-13.8963</c:v>
                </c:pt>
                <c:pt idx="13">
                  <c:v>-13.81208</c:v>
                </c:pt>
                <c:pt idx="14">
                  <c:v>-13.72786</c:v>
                </c:pt>
                <c:pt idx="15">
                  <c:v>-13.643640000000001</c:v>
                </c:pt>
                <c:pt idx="16">
                  <c:v>-13.559420000000001</c:v>
                </c:pt>
                <c:pt idx="17">
                  <c:v>-13.475200000000001</c:v>
                </c:pt>
                <c:pt idx="18">
                  <c:v>-13.390980000000001</c:v>
                </c:pt>
                <c:pt idx="19">
                  <c:v>-13.306760000000002</c:v>
                </c:pt>
                <c:pt idx="20">
                  <c:v>-13.222540000000002</c:v>
                </c:pt>
                <c:pt idx="21">
                  <c:v>-13.138320000000002</c:v>
                </c:pt>
                <c:pt idx="22">
                  <c:v>-13.054100000000002</c:v>
                </c:pt>
                <c:pt idx="23">
                  <c:v>-12.969880000000002</c:v>
                </c:pt>
                <c:pt idx="24">
                  <c:v>-12.885660000000001</c:v>
                </c:pt>
                <c:pt idx="25">
                  <c:v>-12.801440000000001</c:v>
                </c:pt>
                <c:pt idx="26">
                  <c:v>-12.717220000000001</c:v>
                </c:pt>
                <c:pt idx="27">
                  <c:v>-12.633000000000001</c:v>
                </c:pt>
                <c:pt idx="28">
                  <c:v>-12.548780000000001</c:v>
                </c:pt>
                <c:pt idx="29">
                  <c:v>-12.464560000000001</c:v>
                </c:pt>
                <c:pt idx="30">
                  <c:v>-12.38034</c:v>
                </c:pt>
                <c:pt idx="31">
                  <c:v>-12.29612</c:v>
                </c:pt>
                <c:pt idx="32">
                  <c:v>-12.2119</c:v>
                </c:pt>
                <c:pt idx="33">
                  <c:v>-12.12768</c:v>
                </c:pt>
                <c:pt idx="34">
                  <c:v>-12.04346</c:v>
                </c:pt>
                <c:pt idx="35">
                  <c:v>-11.959239999999999</c:v>
                </c:pt>
                <c:pt idx="36">
                  <c:v>-11.875020000000001</c:v>
                </c:pt>
                <c:pt idx="37">
                  <c:v>-11.790800000000001</c:v>
                </c:pt>
                <c:pt idx="38">
                  <c:v>-11.706580000000001</c:v>
                </c:pt>
                <c:pt idx="39">
                  <c:v>-11.62236</c:v>
                </c:pt>
                <c:pt idx="40">
                  <c:v>-11.538140000000002</c:v>
                </c:pt>
                <c:pt idx="41">
                  <c:v>-11.453920000000002</c:v>
                </c:pt>
                <c:pt idx="42">
                  <c:v>-11.369700000000002</c:v>
                </c:pt>
                <c:pt idx="43">
                  <c:v>-11.285480000000002</c:v>
                </c:pt>
                <c:pt idx="44">
                  <c:v>-11.201260000000001</c:v>
                </c:pt>
                <c:pt idx="45">
                  <c:v>-11.117040000000001</c:v>
                </c:pt>
                <c:pt idx="46">
                  <c:v>-11.032820000000001</c:v>
                </c:pt>
                <c:pt idx="47">
                  <c:v>-10.948600000000001</c:v>
                </c:pt>
                <c:pt idx="48">
                  <c:v>-10.864380000000001</c:v>
                </c:pt>
                <c:pt idx="49">
                  <c:v>-10.78016</c:v>
                </c:pt>
                <c:pt idx="50">
                  <c:v>-10.69594</c:v>
                </c:pt>
                <c:pt idx="51">
                  <c:v>-10.61172</c:v>
                </c:pt>
                <c:pt idx="52">
                  <c:v>-10.5275</c:v>
                </c:pt>
                <c:pt idx="53">
                  <c:v>-10.443280000000001</c:v>
                </c:pt>
                <c:pt idx="54">
                  <c:v>-10.359060000000001</c:v>
                </c:pt>
                <c:pt idx="55">
                  <c:v>-10.274840000000001</c:v>
                </c:pt>
                <c:pt idx="56">
                  <c:v>-10.190620000000001</c:v>
                </c:pt>
                <c:pt idx="57">
                  <c:v>-10.106400000000001</c:v>
                </c:pt>
                <c:pt idx="58">
                  <c:v>-10.022180000000001</c:v>
                </c:pt>
                <c:pt idx="59">
                  <c:v>-9.9379600000000003</c:v>
                </c:pt>
                <c:pt idx="60">
                  <c:v>-9.8537400000000002</c:v>
                </c:pt>
                <c:pt idx="61">
                  <c:v>-9.76952</c:v>
                </c:pt>
                <c:pt idx="62">
                  <c:v>-9.6852999999999998</c:v>
                </c:pt>
                <c:pt idx="63">
                  <c:v>-9.6010799999999996</c:v>
                </c:pt>
                <c:pt idx="64">
                  <c:v>-9.5168599999999994</c:v>
                </c:pt>
                <c:pt idx="65">
                  <c:v>-9.432640000000001</c:v>
                </c:pt>
                <c:pt idx="66">
                  <c:v>-9.3484200000000008</c:v>
                </c:pt>
                <c:pt idx="67">
                  <c:v>-9.2642000000000007</c:v>
                </c:pt>
                <c:pt idx="68">
                  <c:v>-9.1799800000000005</c:v>
                </c:pt>
                <c:pt idx="69">
                  <c:v>-9.0957600000000021</c:v>
                </c:pt>
                <c:pt idx="70">
                  <c:v>-9.0115400000000019</c:v>
                </c:pt>
                <c:pt idx="71">
                  <c:v>-8.9273200000000017</c:v>
                </c:pt>
                <c:pt idx="72">
                  <c:v>-8.8431000000000015</c:v>
                </c:pt>
                <c:pt idx="73">
                  <c:v>-8.7588800000000013</c:v>
                </c:pt>
                <c:pt idx="74">
                  <c:v>-8.6746600000000011</c:v>
                </c:pt>
                <c:pt idx="75">
                  <c:v>-8.590440000000001</c:v>
                </c:pt>
                <c:pt idx="76">
                  <c:v>-8.5062200000000008</c:v>
                </c:pt>
                <c:pt idx="77">
                  <c:v>-8.4220000000000006</c:v>
                </c:pt>
                <c:pt idx="78">
                  <c:v>-8.3377800000000004</c:v>
                </c:pt>
                <c:pt idx="79">
                  <c:v>-8.2535600000000002</c:v>
                </c:pt>
                <c:pt idx="80">
                  <c:v>-8.16934</c:v>
                </c:pt>
                <c:pt idx="81">
                  <c:v>-8.0851199999999999</c:v>
                </c:pt>
                <c:pt idx="82">
                  <c:v>-8.0008999999999997</c:v>
                </c:pt>
                <c:pt idx="83">
                  <c:v>-7.9166800000000004</c:v>
                </c:pt>
                <c:pt idx="84">
                  <c:v>-7.8324600000000011</c:v>
                </c:pt>
                <c:pt idx="85">
                  <c:v>-7.7482400000000009</c:v>
                </c:pt>
                <c:pt idx="86">
                  <c:v>-7.6640200000000007</c:v>
                </c:pt>
                <c:pt idx="87">
                  <c:v>-7.5798000000000005</c:v>
                </c:pt>
                <c:pt idx="88">
                  <c:v>-7.4955800000000004</c:v>
                </c:pt>
                <c:pt idx="89">
                  <c:v>-7.4113600000000002</c:v>
                </c:pt>
                <c:pt idx="90">
                  <c:v>-7.3271400000000009</c:v>
                </c:pt>
                <c:pt idx="91">
                  <c:v>-7.2429200000000007</c:v>
                </c:pt>
                <c:pt idx="92">
                  <c:v>-7.1587000000000005</c:v>
                </c:pt>
                <c:pt idx="93">
                  <c:v>-7.0744800000000003</c:v>
                </c:pt>
                <c:pt idx="94">
                  <c:v>-6.9902600000000001</c:v>
                </c:pt>
                <c:pt idx="95">
                  <c:v>-6.90604</c:v>
                </c:pt>
                <c:pt idx="96">
                  <c:v>-6.8218200000000007</c:v>
                </c:pt>
                <c:pt idx="97">
                  <c:v>-6.7376000000000005</c:v>
                </c:pt>
                <c:pt idx="98">
                  <c:v>-6.6533800000000012</c:v>
                </c:pt>
                <c:pt idx="99">
                  <c:v>-6.569160000000001</c:v>
                </c:pt>
                <c:pt idx="100">
                  <c:v>-6.4849400000000008</c:v>
                </c:pt>
                <c:pt idx="101">
                  <c:v>-6.4007200000000006</c:v>
                </c:pt>
                <c:pt idx="102">
                  <c:v>-6.3165000000000004</c:v>
                </c:pt>
                <c:pt idx="103">
                  <c:v>-6.2322800000000003</c:v>
                </c:pt>
                <c:pt idx="104">
                  <c:v>-6.1480600000000001</c:v>
                </c:pt>
                <c:pt idx="105">
                  <c:v>-6.0638399999999999</c:v>
                </c:pt>
                <c:pt idx="106">
                  <c:v>-5.9796199999999997</c:v>
                </c:pt>
                <c:pt idx="107">
                  <c:v>-5.8954000000000004</c:v>
                </c:pt>
                <c:pt idx="108">
                  <c:v>-5.8111800000000002</c:v>
                </c:pt>
                <c:pt idx="109">
                  <c:v>-5.7269600000000009</c:v>
                </c:pt>
                <c:pt idx="110">
                  <c:v>-5.6427400000000008</c:v>
                </c:pt>
                <c:pt idx="111">
                  <c:v>-5.5585200000000006</c:v>
                </c:pt>
                <c:pt idx="112">
                  <c:v>-5.4743000000000004</c:v>
                </c:pt>
                <c:pt idx="113">
                  <c:v>-5.3900800000000002</c:v>
                </c:pt>
                <c:pt idx="114">
                  <c:v>-5.30586</c:v>
                </c:pt>
                <c:pt idx="115">
                  <c:v>-5.2216400000000007</c:v>
                </c:pt>
                <c:pt idx="116">
                  <c:v>-5.1374200000000005</c:v>
                </c:pt>
                <c:pt idx="117">
                  <c:v>-5.0532000000000004</c:v>
                </c:pt>
                <c:pt idx="118">
                  <c:v>-4.9689800000000002</c:v>
                </c:pt>
                <c:pt idx="119">
                  <c:v>-4.88476</c:v>
                </c:pt>
                <c:pt idx="120">
                  <c:v>-4.8005399999999998</c:v>
                </c:pt>
                <c:pt idx="121">
                  <c:v>-4.7163200000000005</c:v>
                </c:pt>
                <c:pt idx="122">
                  <c:v>-4.6321000000000003</c:v>
                </c:pt>
                <c:pt idx="123">
                  <c:v>-4.547880000000001</c:v>
                </c:pt>
                <c:pt idx="124">
                  <c:v>-4.4636600000000008</c:v>
                </c:pt>
                <c:pt idx="125">
                  <c:v>-4.3794400000000007</c:v>
                </c:pt>
                <c:pt idx="126">
                  <c:v>-4.2952200000000005</c:v>
                </c:pt>
                <c:pt idx="127">
                  <c:v>-4.2110000000000003</c:v>
                </c:pt>
                <c:pt idx="128">
                  <c:v>-4.1267800000000001</c:v>
                </c:pt>
                <c:pt idx="129">
                  <c:v>-4.0425599999999999</c:v>
                </c:pt>
                <c:pt idx="130">
                  <c:v>-3.9583400000000002</c:v>
                </c:pt>
                <c:pt idx="131">
                  <c:v>-3.8741200000000005</c:v>
                </c:pt>
                <c:pt idx="132">
                  <c:v>-3.7899000000000003</c:v>
                </c:pt>
                <c:pt idx="133">
                  <c:v>-3.7056800000000001</c:v>
                </c:pt>
                <c:pt idx="134">
                  <c:v>-3.6214600000000003</c:v>
                </c:pt>
                <c:pt idx="135">
                  <c:v>-3.5372400000000002</c:v>
                </c:pt>
                <c:pt idx="136">
                  <c:v>-3.45302</c:v>
                </c:pt>
                <c:pt idx="137">
                  <c:v>-3.3688000000000002</c:v>
                </c:pt>
                <c:pt idx="138">
                  <c:v>-3.2845800000000005</c:v>
                </c:pt>
                <c:pt idx="139">
                  <c:v>-3.2003600000000003</c:v>
                </c:pt>
                <c:pt idx="140">
                  <c:v>-3.1161400000000001</c:v>
                </c:pt>
                <c:pt idx="141">
                  <c:v>-3.0319199999999999</c:v>
                </c:pt>
                <c:pt idx="142">
                  <c:v>-2.9477000000000002</c:v>
                </c:pt>
                <c:pt idx="143">
                  <c:v>-2.8634800000000005</c:v>
                </c:pt>
                <c:pt idx="144">
                  <c:v>-2.7792600000000003</c:v>
                </c:pt>
                <c:pt idx="145">
                  <c:v>-2.6950400000000001</c:v>
                </c:pt>
                <c:pt idx="146">
                  <c:v>-2.6108200000000004</c:v>
                </c:pt>
                <c:pt idx="147">
                  <c:v>-2.5266000000000002</c:v>
                </c:pt>
                <c:pt idx="148">
                  <c:v>-2.44238</c:v>
                </c:pt>
                <c:pt idx="149">
                  <c:v>-2.3581600000000003</c:v>
                </c:pt>
                <c:pt idx="150">
                  <c:v>-2.2739400000000005</c:v>
                </c:pt>
                <c:pt idx="151">
                  <c:v>-2.1897200000000003</c:v>
                </c:pt>
                <c:pt idx="152">
                  <c:v>-2.1055000000000001</c:v>
                </c:pt>
                <c:pt idx="153">
                  <c:v>-2.02128</c:v>
                </c:pt>
                <c:pt idx="154">
                  <c:v>-1.9370600000000002</c:v>
                </c:pt>
                <c:pt idx="155">
                  <c:v>-1.85284</c:v>
                </c:pt>
                <c:pt idx="156">
                  <c:v>-1.7686200000000001</c:v>
                </c:pt>
                <c:pt idx="157">
                  <c:v>-1.6844000000000001</c:v>
                </c:pt>
                <c:pt idx="158">
                  <c:v>-1.6001800000000002</c:v>
                </c:pt>
                <c:pt idx="159">
                  <c:v>-1.51596</c:v>
                </c:pt>
                <c:pt idx="160">
                  <c:v>-1.4317400000000002</c:v>
                </c:pt>
                <c:pt idx="161">
                  <c:v>-1.3475200000000001</c:v>
                </c:pt>
                <c:pt idx="162">
                  <c:v>-1.2633000000000001</c:v>
                </c:pt>
                <c:pt idx="163">
                  <c:v>-1.1790800000000001</c:v>
                </c:pt>
                <c:pt idx="164">
                  <c:v>-1.0948600000000002</c:v>
                </c:pt>
                <c:pt idx="165">
                  <c:v>-1.01064</c:v>
                </c:pt>
                <c:pt idx="166">
                  <c:v>-0.92642000000000002</c:v>
                </c:pt>
                <c:pt idx="167">
                  <c:v>-0.84220000000000006</c:v>
                </c:pt>
                <c:pt idx="168">
                  <c:v>-0.75797999999999999</c:v>
                </c:pt>
                <c:pt idx="169">
                  <c:v>-0.67376000000000003</c:v>
                </c:pt>
                <c:pt idx="170">
                  <c:v>-0.58954000000000006</c:v>
                </c:pt>
                <c:pt idx="171">
                  <c:v>-0.50531999999999999</c:v>
                </c:pt>
                <c:pt idx="172">
                  <c:v>-0.42110000000000003</c:v>
                </c:pt>
                <c:pt idx="173">
                  <c:v>-0.33688000000000046</c:v>
                </c:pt>
                <c:pt idx="174">
                  <c:v>-0.25266000000000044</c:v>
                </c:pt>
                <c:pt idx="175">
                  <c:v>-0.16844000000000001</c:v>
                </c:pt>
                <c:pt idx="176">
                  <c:v>-8.4220000000000003E-2</c:v>
                </c:pt>
                <c:pt idx="177">
                  <c:v>0</c:v>
                </c:pt>
                <c:pt idx="178">
                  <c:v>8.4220000000000003E-2</c:v>
                </c:pt>
                <c:pt idx="179">
                  <c:v>0.16844000000000001</c:v>
                </c:pt>
                <c:pt idx="180">
                  <c:v>0.25266000000000044</c:v>
                </c:pt>
                <c:pt idx="181">
                  <c:v>0.33688000000000046</c:v>
                </c:pt>
                <c:pt idx="182">
                  <c:v>0.42110000000000003</c:v>
                </c:pt>
                <c:pt idx="183">
                  <c:v>0.50531999999999999</c:v>
                </c:pt>
                <c:pt idx="184">
                  <c:v>0.58954000000000006</c:v>
                </c:pt>
                <c:pt idx="185">
                  <c:v>0.67376000000000003</c:v>
                </c:pt>
                <c:pt idx="186">
                  <c:v>0.75797999999999999</c:v>
                </c:pt>
                <c:pt idx="187">
                  <c:v>0.84220000000000006</c:v>
                </c:pt>
                <c:pt idx="188">
                  <c:v>0.92642000000000002</c:v>
                </c:pt>
                <c:pt idx="189">
                  <c:v>1.01064</c:v>
                </c:pt>
                <c:pt idx="190">
                  <c:v>1.0948600000000002</c:v>
                </c:pt>
                <c:pt idx="191">
                  <c:v>1.1790800000000001</c:v>
                </c:pt>
                <c:pt idx="192">
                  <c:v>1.2633000000000001</c:v>
                </c:pt>
                <c:pt idx="193">
                  <c:v>1.3475200000000001</c:v>
                </c:pt>
                <c:pt idx="194">
                  <c:v>1.4317400000000002</c:v>
                </c:pt>
                <c:pt idx="195">
                  <c:v>1.51596</c:v>
                </c:pt>
                <c:pt idx="196">
                  <c:v>1.6001800000000002</c:v>
                </c:pt>
                <c:pt idx="197">
                  <c:v>1.6844000000000001</c:v>
                </c:pt>
                <c:pt idx="198">
                  <c:v>1.7686200000000001</c:v>
                </c:pt>
                <c:pt idx="199">
                  <c:v>1.85284</c:v>
                </c:pt>
                <c:pt idx="200">
                  <c:v>1.9370600000000002</c:v>
                </c:pt>
                <c:pt idx="201">
                  <c:v>2.02128</c:v>
                </c:pt>
                <c:pt idx="202">
                  <c:v>2.1055000000000001</c:v>
                </c:pt>
                <c:pt idx="203">
                  <c:v>2.1897200000000003</c:v>
                </c:pt>
                <c:pt idx="204">
                  <c:v>2.2739400000000005</c:v>
                </c:pt>
                <c:pt idx="205">
                  <c:v>2.3581600000000003</c:v>
                </c:pt>
                <c:pt idx="206">
                  <c:v>2.44238</c:v>
                </c:pt>
                <c:pt idx="207">
                  <c:v>2.5266000000000002</c:v>
                </c:pt>
                <c:pt idx="208">
                  <c:v>2.6108200000000004</c:v>
                </c:pt>
                <c:pt idx="209">
                  <c:v>2.6950400000000001</c:v>
                </c:pt>
                <c:pt idx="210">
                  <c:v>2.7792600000000003</c:v>
                </c:pt>
                <c:pt idx="211">
                  <c:v>2.8634800000000005</c:v>
                </c:pt>
                <c:pt idx="212">
                  <c:v>2.9477000000000002</c:v>
                </c:pt>
                <c:pt idx="213">
                  <c:v>3.0319199999999999</c:v>
                </c:pt>
                <c:pt idx="214">
                  <c:v>3.1161400000000001</c:v>
                </c:pt>
                <c:pt idx="215">
                  <c:v>3.2003600000000003</c:v>
                </c:pt>
                <c:pt idx="216">
                  <c:v>3.2845800000000005</c:v>
                </c:pt>
                <c:pt idx="217">
                  <c:v>3.3688000000000002</c:v>
                </c:pt>
                <c:pt idx="218">
                  <c:v>3.45302</c:v>
                </c:pt>
                <c:pt idx="219">
                  <c:v>3.5372400000000002</c:v>
                </c:pt>
                <c:pt idx="220">
                  <c:v>3.6214600000000003</c:v>
                </c:pt>
                <c:pt idx="221">
                  <c:v>3.7056800000000001</c:v>
                </c:pt>
                <c:pt idx="222">
                  <c:v>3.7899000000000003</c:v>
                </c:pt>
                <c:pt idx="223">
                  <c:v>3.8741200000000005</c:v>
                </c:pt>
                <c:pt idx="224">
                  <c:v>3.9583400000000002</c:v>
                </c:pt>
                <c:pt idx="225">
                  <c:v>4.0425599999999999</c:v>
                </c:pt>
                <c:pt idx="226">
                  <c:v>4.1267800000000001</c:v>
                </c:pt>
                <c:pt idx="227">
                  <c:v>4.2110000000000003</c:v>
                </c:pt>
                <c:pt idx="228">
                  <c:v>4.2952200000000005</c:v>
                </c:pt>
                <c:pt idx="229">
                  <c:v>4.3794400000000007</c:v>
                </c:pt>
                <c:pt idx="230">
                  <c:v>4.4636600000000008</c:v>
                </c:pt>
                <c:pt idx="231">
                  <c:v>4.547880000000001</c:v>
                </c:pt>
                <c:pt idx="232">
                  <c:v>4.6321000000000003</c:v>
                </c:pt>
                <c:pt idx="233">
                  <c:v>4.7163200000000005</c:v>
                </c:pt>
                <c:pt idx="234">
                  <c:v>4.8005399999999998</c:v>
                </c:pt>
                <c:pt idx="235">
                  <c:v>4.88476</c:v>
                </c:pt>
                <c:pt idx="236">
                  <c:v>4.9689800000000002</c:v>
                </c:pt>
                <c:pt idx="237">
                  <c:v>5.0532000000000004</c:v>
                </c:pt>
                <c:pt idx="238">
                  <c:v>5.1374200000000005</c:v>
                </c:pt>
                <c:pt idx="239">
                  <c:v>5.2216400000000007</c:v>
                </c:pt>
                <c:pt idx="240">
                  <c:v>5.30586</c:v>
                </c:pt>
                <c:pt idx="241">
                  <c:v>5.3900800000000002</c:v>
                </c:pt>
                <c:pt idx="242">
                  <c:v>5.4743000000000004</c:v>
                </c:pt>
                <c:pt idx="243">
                  <c:v>5.5585200000000006</c:v>
                </c:pt>
                <c:pt idx="244">
                  <c:v>5.6427400000000008</c:v>
                </c:pt>
                <c:pt idx="245">
                  <c:v>5.7269600000000009</c:v>
                </c:pt>
                <c:pt idx="246">
                  <c:v>5.8111800000000002</c:v>
                </c:pt>
                <c:pt idx="247">
                  <c:v>5.8954000000000004</c:v>
                </c:pt>
                <c:pt idx="248">
                  <c:v>5.9796199999999997</c:v>
                </c:pt>
                <c:pt idx="249">
                  <c:v>6.0638399999999999</c:v>
                </c:pt>
                <c:pt idx="250">
                  <c:v>6.1480600000000001</c:v>
                </c:pt>
                <c:pt idx="251">
                  <c:v>6.2322800000000003</c:v>
                </c:pt>
                <c:pt idx="252">
                  <c:v>6.3165000000000004</c:v>
                </c:pt>
                <c:pt idx="253">
                  <c:v>6.4007200000000006</c:v>
                </c:pt>
                <c:pt idx="254">
                  <c:v>6.4849400000000008</c:v>
                </c:pt>
                <c:pt idx="255">
                  <c:v>6.569160000000001</c:v>
                </c:pt>
                <c:pt idx="256">
                  <c:v>6.6533800000000012</c:v>
                </c:pt>
                <c:pt idx="257">
                  <c:v>6.7376000000000005</c:v>
                </c:pt>
                <c:pt idx="258">
                  <c:v>6.8218200000000007</c:v>
                </c:pt>
                <c:pt idx="259">
                  <c:v>6.90604</c:v>
                </c:pt>
                <c:pt idx="260">
                  <c:v>6.9902600000000001</c:v>
                </c:pt>
                <c:pt idx="261">
                  <c:v>7.0744800000000003</c:v>
                </c:pt>
                <c:pt idx="262">
                  <c:v>7.1587000000000005</c:v>
                </c:pt>
                <c:pt idx="263">
                  <c:v>7.2429200000000007</c:v>
                </c:pt>
                <c:pt idx="264">
                  <c:v>7.3271400000000009</c:v>
                </c:pt>
                <c:pt idx="265">
                  <c:v>7.4113600000000002</c:v>
                </c:pt>
                <c:pt idx="266">
                  <c:v>7.4955800000000004</c:v>
                </c:pt>
                <c:pt idx="267">
                  <c:v>7.5798000000000005</c:v>
                </c:pt>
                <c:pt idx="268">
                  <c:v>7.6640200000000007</c:v>
                </c:pt>
                <c:pt idx="269">
                  <c:v>7.7482400000000009</c:v>
                </c:pt>
                <c:pt idx="270">
                  <c:v>7.8324600000000011</c:v>
                </c:pt>
                <c:pt idx="271">
                  <c:v>7.9166800000000004</c:v>
                </c:pt>
                <c:pt idx="272">
                  <c:v>8.0008999999999997</c:v>
                </c:pt>
                <c:pt idx="273">
                  <c:v>8.0851199999999999</c:v>
                </c:pt>
                <c:pt idx="274">
                  <c:v>8.16934</c:v>
                </c:pt>
                <c:pt idx="275">
                  <c:v>8.2535600000000002</c:v>
                </c:pt>
                <c:pt idx="276">
                  <c:v>8.3377800000000004</c:v>
                </c:pt>
                <c:pt idx="277">
                  <c:v>8.4220000000000006</c:v>
                </c:pt>
                <c:pt idx="278">
                  <c:v>8.5062200000000008</c:v>
                </c:pt>
                <c:pt idx="279">
                  <c:v>8.590440000000001</c:v>
                </c:pt>
                <c:pt idx="280">
                  <c:v>8.6746600000000011</c:v>
                </c:pt>
                <c:pt idx="281">
                  <c:v>8.7588800000000013</c:v>
                </c:pt>
                <c:pt idx="282">
                  <c:v>8.8431000000000015</c:v>
                </c:pt>
                <c:pt idx="283">
                  <c:v>8.9273200000000017</c:v>
                </c:pt>
                <c:pt idx="284">
                  <c:v>9.0115400000000019</c:v>
                </c:pt>
                <c:pt idx="285">
                  <c:v>9.0957600000000021</c:v>
                </c:pt>
                <c:pt idx="286">
                  <c:v>9.1799800000000431</c:v>
                </c:pt>
                <c:pt idx="287">
                  <c:v>9.2642000000000007</c:v>
                </c:pt>
                <c:pt idx="288">
                  <c:v>9.3484200000000008</c:v>
                </c:pt>
                <c:pt idx="289">
                  <c:v>9.432640000000001</c:v>
                </c:pt>
                <c:pt idx="290">
                  <c:v>9.5168600000000421</c:v>
                </c:pt>
                <c:pt idx="291">
                  <c:v>9.6010799999999996</c:v>
                </c:pt>
                <c:pt idx="292">
                  <c:v>9.6852999999999998</c:v>
                </c:pt>
                <c:pt idx="293">
                  <c:v>9.76952</c:v>
                </c:pt>
                <c:pt idx="294">
                  <c:v>9.8537400000000428</c:v>
                </c:pt>
                <c:pt idx="295">
                  <c:v>9.9379600000000003</c:v>
                </c:pt>
                <c:pt idx="296">
                  <c:v>10.022180000000001</c:v>
                </c:pt>
                <c:pt idx="297">
                  <c:v>10.106400000000001</c:v>
                </c:pt>
                <c:pt idx="298">
                  <c:v>10.190620000000044</c:v>
                </c:pt>
                <c:pt idx="299">
                  <c:v>10.274840000000001</c:v>
                </c:pt>
                <c:pt idx="300">
                  <c:v>10.359060000000001</c:v>
                </c:pt>
                <c:pt idx="301">
                  <c:v>10.443280000000001</c:v>
                </c:pt>
                <c:pt idx="302">
                  <c:v>10.527500000000044</c:v>
                </c:pt>
                <c:pt idx="303">
                  <c:v>10.61172</c:v>
                </c:pt>
                <c:pt idx="304">
                  <c:v>10.69594</c:v>
                </c:pt>
                <c:pt idx="305">
                  <c:v>10.78016</c:v>
                </c:pt>
                <c:pt idx="306">
                  <c:v>10.864380000000041</c:v>
                </c:pt>
                <c:pt idx="307">
                  <c:v>10.948600000000001</c:v>
                </c:pt>
                <c:pt idx="308">
                  <c:v>11.032820000000001</c:v>
                </c:pt>
                <c:pt idx="309">
                  <c:v>11.117040000000042</c:v>
                </c:pt>
                <c:pt idx="310">
                  <c:v>11.201260000000042</c:v>
                </c:pt>
                <c:pt idx="311">
                  <c:v>11.285480000000042</c:v>
                </c:pt>
                <c:pt idx="312">
                  <c:v>11.369700000000002</c:v>
                </c:pt>
                <c:pt idx="313">
                  <c:v>11.453920000000043</c:v>
                </c:pt>
                <c:pt idx="314">
                  <c:v>11.538140000000043</c:v>
                </c:pt>
                <c:pt idx="315">
                  <c:v>11.622360000000043</c:v>
                </c:pt>
                <c:pt idx="316">
                  <c:v>11.706580000000001</c:v>
                </c:pt>
                <c:pt idx="317">
                  <c:v>11.790800000000043</c:v>
                </c:pt>
                <c:pt idx="318">
                  <c:v>11.875020000000044</c:v>
                </c:pt>
                <c:pt idx="319">
                  <c:v>11.959240000000044</c:v>
                </c:pt>
                <c:pt idx="320">
                  <c:v>12.04346</c:v>
                </c:pt>
                <c:pt idx="321">
                  <c:v>12.127680000000044</c:v>
                </c:pt>
                <c:pt idx="322">
                  <c:v>12.211900000000044</c:v>
                </c:pt>
                <c:pt idx="323">
                  <c:v>12.296120000000043</c:v>
                </c:pt>
                <c:pt idx="324">
                  <c:v>12.38034</c:v>
                </c:pt>
                <c:pt idx="325">
                  <c:v>12.464560000000043</c:v>
                </c:pt>
                <c:pt idx="326">
                  <c:v>12.548780000000043</c:v>
                </c:pt>
                <c:pt idx="327">
                  <c:v>12.633000000000044</c:v>
                </c:pt>
                <c:pt idx="328">
                  <c:v>12.717220000000042</c:v>
                </c:pt>
                <c:pt idx="329">
                  <c:v>12.801440000000042</c:v>
                </c:pt>
                <c:pt idx="330">
                  <c:v>12.885660000000042</c:v>
                </c:pt>
                <c:pt idx="331">
                  <c:v>12.969880000000042</c:v>
                </c:pt>
                <c:pt idx="332">
                  <c:v>13.054100000000043</c:v>
                </c:pt>
                <c:pt idx="333">
                  <c:v>13.138320000000043</c:v>
                </c:pt>
                <c:pt idx="334">
                  <c:v>13.222540000000043</c:v>
                </c:pt>
                <c:pt idx="335">
                  <c:v>13.306760000000043</c:v>
                </c:pt>
                <c:pt idx="336">
                  <c:v>13.390980000000043</c:v>
                </c:pt>
                <c:pt idx="337">
                  <c:v>13.475200000000044</c:v>
                </c:pt>
                <c:pt idx="338">
                  <c:v>13.559420000000044</c:v>
                </c:pt>
                <c:pt idx="339">
                  <c:v>13.643640000000042</c:v>
                </c:pt>
                <c:pt idx="340">
                  <c:v>13.727860000000042</c:v>
                </c:pt>
                <c:pt idx="341">
                  <c:v>13.812080000000043</c:v>
                </c:pt>
                <c:pt idx="342">
                  <c:v>13.896300000000043</c:v>
                </c:pt>
                <c:pt idx="343">
                  <c:v>13.980520000000043</c:v>
                </c:pt>
                <c:pt idx="344">
                  <c:v>14.064740000000043</c:v>
                </c:pt>
                <c:pt idx="345">
                  <c:v>14.148960000000043</c:v>
                </c:pt>
                <c:pt idx="346">
                  <c:v>14.233180000000043</c:v>
                </c:pt>
                <c:pt idx="347">
                  <c:v>14.317400000000044</c:v>
                </c:pt>
                <c:pt idx="348">
                  <c:v>14.401620000000044</c:v>
                </c:pt>
                <c:pt idx="349">
                  <c:v>14.485840000000044</c:v>
                </c:pt>
                <c:pt idx="350">
                  <c:v>14.570060000000044</c:v>
                </c:pt>
                <c:pt idx="351">
                  <c:v>14.654280000000044</c:v>
                </c:pt>
                <c:pt idx="352">
                  <c:v>14.738500000000045</c:v>
                </c:pt>
                <c:pt idx="353">
                  <c:v>14.822720000000043</c:v>
                </c:pt>
                <c:pt idx="354">
                  <c:v>14.906940000000043</c:v>
                </c:pt>
                <c:pt idx="355">
                  <c:v>14.991160000000042</c:v>
                </c:pt>
                <c:pt idx="356">
                  <c:v>15.075380000000042</c:v>
                </c:pt>
                <c:pt idx="357">
                  <c:v>15.159600000000042</c:v>
                </c:pt>
                <c:pt idx="358">
                  <c:v>15.243820000000042</c:v>
                </c:pt>
                <c:pt idx="359">
                  <c:v>15.328040000000042</c:v>
                </c:pt>
                <c:pt idx="360">
                  <c:v>15.412260000000042</c:v>
                </c:pt>
                <c:pt idx="361">
                  <c:v>15.496480000000043</c:v>
                </c:pt>
                <c:pt idx="362">
                  <c:v>15.580700000000043</c:v>
                </c:pt>
                <c:pt idx="363">
                  <c:v>15.664920000000043</c:v>
                </c:pt>
                <c:pt idx="364">
                  <c:v>15.749140000000043</c:v>
                </c:pt>
                <c:pt idx="365">
                  <c:v>15.833360000000043</c:v>
                </c:pt>
                <c:pt idx="366">
                  <c:v>15.917580000000044</c:v>
                </c:pt>
                <c:pt idx="367">
                  <c:v>16.001800000000042</c:v>
                </c:pt>
                <c:pt idx="368">
                  <c:v>16.086020000000044</c:v>
                </c:pt>
                <c:pt idx="369">
                  <c:v>16.170240000000042</c:v>
                </c:pt>
                <c:pt idx="370">
                  <c:v>16.254460000000044</c:v>
                </c:pt>
                <c:pt idx="371">
                  <c:v>16.338680000000043</c:v>
                </c:pt>
                <c:pt idx="372">
                  <c:v>16.422900000000045</c:v>
                </c:pt>
                <c:pt idx="373">
                  <c:v>16.507120000000043</c:v>
                </c:pt>
                <c:pt idx="374">
                  <c:v>16.591340000000045</c:v>
                </c:pt>
                <c:pt idx="375">
                  <c:v>16.675560000000043</c:v>
                </c:pt>
                <c:pt idx="376">
                  <c:v>16.759780000000045</c:v>
                </c:pt>
                <c:pt idx="377">
                  <c:v>16.844000000000044</c:v>
                </c:pt>
                <c:pt idx="378">
                  <c:v>16.928220000000046</c:v>
                </c:pt>
                <c:pt idx="379">
                  <c:v>17.012440000000044</c:v>
                </c:pt>
                <c:pt idx="380">
                  <c:v>17.096660000000046</c:v>
                </c:pt>
                <c:pt idx="381">
                  <c:v>17.180880000000041</c:v>
                </c:pt>
                <c:pt idx="382">
                  <c:v>17.265100000000043</c:v>
                </c:pt>
                <c:pt idx="383">
                  <c:v>17.349320000000041</c:v>
                </c:pt>
                <c:pt idx="384">
                  <c:v>17.433540000000043</c:v>
                </c:pt>
                <c:pt idx="385">
                  <c:v>17.517760000000042</c:v>
                </c:pt>
                <c:pt idx="386">
                  <c:v>17.601980000000044</c:v>
                </c:pt>
                <c:pt idx="387">
                  <c:v>17.686200000000042</c:v>
                </c:pt>
                <c:pt idx="388">
                  <c:v>17.770420000000044</c:v>
                </c:pt>
                <c:pt idx="389">
                  <c:v>17.854640000000003</c:v>
                </c:pt>
                <c:pt idx="390">
                  <c:v>17.938859999999959</c:v>
                </c:pt>
                <c:pt idx="391">
                  <c:v>18.023079999999915</c:v>
                </c:pt>
                <c:pt idx="392">
                  <c:v>18.107299999999874</c:v>
                </c:pt>
                <c:pt idx="393">
                  <c:v>18.191519999999834</c:v>
                </c:pt>
                <c:pt idx="394">
                  <c:v>18.275739999999793</c:v>
                </c:pt>
                <c:pt idx="395">
                  <c:v>18.359959999999749</c:v>
                </c:pt>
                <c:pt idx="396">
                  <c:v>18.444179999999704</c:v>
                </c:pt>
                <c:pt idx="397">
                  <c:v>18.528399999999667</c:v>
                </c:pt>
                <c:pt idx="398">
                  <c:v>18.612619999999623</c:v>
                </c:pt>
                <c:pt idx="399">
                  <c:v>18.696839999999579</c:v>
                </c:pt>
                <c:pt idx="400">
                  <c:v>18.781059999999538</c:v>
                </c:pt>
                <c:pt idx="401">
                  <c:v>18.865279999999494</c:v>
                </c:pt>
                <c:pt idx="402">
                  <c:v>18.949499999999457</c:v>
                </c:pt>
                <c:pt idx="403">
                  <c:v>19.033719999999413</c:v>
                </c:pt>
                <c:pt idx="404">
                  <c:v>19.117939999999368</c:v>
                </c:pt>
                <c:pt idx="405">
                  <c:v>19.202159999999328</c:v>
                </c:pt>
                <c:pt idx="406">
                  <c:v>19.286379999999287</c:v>
                </c:pt>
                <c:pt idx="407">
                  <c:v>19.370599999999243</c:v>
                </c:pt>
                <c:pt idx="408">
                  <c:v>19.454819999999202</c:v>
                </c:pt>
                <c:pt idx="409">
                  <c:v>19.539039999999158</c:v>
                </c:pt>
                <c:pt idx="410">
                  <c:v>19.623259999999117</c:v>
                </c:pt>
                <c:pt idx="411">
                  <c:v>19.707479999999077</c:v>
                </c:pt>
                <c:pt idx="412">
                  <c:v>19.791699999999032</c:v>
                </c:pt>
                <c:pt idx="413">
                  <c:v>19.875919999998992</c:v>
                </c:pt>
                <c:pt idx="414">
                  <c:v>19.960139999998948</c:v>
                </c:pt>
                <c:pt idx="415">
                  <c:v>20.044359999998907</c:v>
                </c:pt>
                <c:pt idx="416">
                  <c:v>20.128579999998866</c:v>
                </c:pt>
                <c:pt idx="417">
                  <c:v>20.212799999998783</c:v>
                </c:pt>
                <c:pt idx="418">
                  <c:v>20.297019999998739</c:v>
                </c:pt>
                <c:pt idx="419">
                  <c:v>20.381239999998694</c:v>
                </c:pt>
                <c:pt idx="420">
                  <c:v>20.465459999998654</c:v>
                </c:pt>
                <c:pt idx="421">
                  <c:v>20.549679999998613</c:v>
                </c:pt>
                <c:pt idx="422">
                  <c:v>20.633899999998569</c:v>
                </c:pt>
                <c:pt idx="423">
                  <c:v>20.718119999998528</c:v>
                </c:pt>
                <c:pt idx="424">
                  <c:v>20.802339999998484</c:v>
                </c:pt>
                <c:pt idx="425">
                  <c:v>20.886559999998443</c:v>
                </c:pt>
                <c:pt idx="426">
                  <c:v>20.970779999998403</c:v>
                </c:pt>
                <c:pt idx="427">
                  <c:v>21.054999999998358</c:v>
                </c:pt>
                <c:pt idx="428">
                  <c:v>21.139219999998318</c:v>
                </c:pt>
                <c:pt idx="429">
                  <c:v>21.223439999998273</c:v>
                </c:pt>
                <c:pt idx="430">
                  <c:v>21.307659999998233</c:v>
                </c:pt>
                <c:pt idx="431">
                  <c:v>21.391879999998192</c:v>
                </c:pt>
                <c:pt idx="432">
                  <c:v>21.476099999998148</c:v>
                </c:pt>
                <c:pt idx="433">
                  <c:v>21.560319999998107</c:v>
                </c:pt>
                <c:pt idx="434">
                  <c:v>21.644539999998063</c:v>
                </c:pt>
                <c:pt idx="435">
                  <c:v>21.728759999998022</c:v>
                </c:pt>
                <c:pt idx="436">
                  <c:v>21.812979999997982</c:v>
                </c:pt>
                <c:pt idx="437">
                  <c:v>21.897199999997937</c:v>
                </c:pt>
                <c:pt idx="438">
                  <c:v>21.981419999997893</c:v>
                </c:pt>
                <c:pt idx="439">
                  <c:v>22.065639999997856</c:v>
                </c:pt>
                <c:pt idx="440">
                  <c:v>22.149859999997812</c:v>
                </c:pt>
                <c:pt idx="441">
                  <c:v>22.234079999997771</c:v>
                </c:pt>
                <c:pt idx="442">
                  <c:v>22.318299999997727</c:v>
                </c:pt>
                <c:pt idx="443">
                  <c:v>22.402519999997683</c:v>
                </c:pt>
                <c:pt idx="444">
                  <c:v>22.486739999997646</c:v>
                </c:pt>
                <c:pt idx="445">
                  <c:v>22.570959999997601</c:v>
                </c:pt>
                <c:pt idx="446">
                  <c:v>22.655179999997557</c:v>
                </c:pt>
                <c:pt idx="447">
                  <c:v>22.739399999997516</c:v>
                </c:pt>
                <c:pt idx="448">
                  <c:v>22.823619999997476</c:v>
                </c:pt>
              </c:numCache>
            </c:numRef>
          </c:cat>
          <c:val>
            <c:numRef>
              <c:f>'Data, Directional test chart'!$F$2:$F$429</c:f>
              <c:numCache>
                <c:formatCode>General</c:formatCode>
                <c:ptCount val="428"/>
                <c:pt idx="282" formatCode="0.0%">
                  <c:v>0.39390585762246466</c:v>
                </c:pt>
              </c:numCache>
            </c:numRef>
          </c:val>
          <c:smooth val="0"/>
        </c:ser>
        <c:dLbls>
          <c:showLegendKey val="0"/>
          <c:showVal val="0"/>
          <c:showCatName val="0"/>
          <c:showSerName val="0"/>
          <c:showPercent val="0"/>
          <c:showBubbleSize val="0"/>
        </c:dLbls>
        <c:marker val="1"/>
        <c:smooth val="0"/>
        <c:axId val="152216704"/>
        <c:axId val="152219008"/>
      </c:lineChart>
      <c:catAx>
        <c:axId val="152216704"/>
        <c:scaling>
          <c:orientation val="minMax"/>
        </c:scaling>
        <c:delete val="0"/>
        <c:axPos val="b"/>
        <c:title>
          <c:tx>
            <c:rich>
              <a:bodyPr/>
              <a:lstStyle/>
              <a:p>
                <a:pPr>
                  <a:defRPr sz="1200"/>
                </a:pPr>
                <a:r>
                  <a:rPr lang="en-US" sz="1200"/>
                  <a:t>Average</a:t>
                </a:r>
                <a:r>
                  <a:rPr lang="en-US" sz="1200" baseline="0"/>
                  <a:t> plot yield, no fertilizer vs. fertilizer</a:t>
                </a:r>
                <a:endParaRPr lang="en-US" sz="1200"/>
              </a:p>
            </c:rich>
          </c:tx>
          <c:layout>
            <c:manualLayout>
              <c:xMode val="edge"/>
              <c:yMode val="edge"/>
              <c:x val="0.33064271683626856"/>
              <c:y val="0.93813636266920053"/>
            </c:manualLayout>
          </c:layout>
          <c:overlay val="0"/>
        </c:title>
        <c:numFmt formatCode="#,##0" sourceLinked="0"/>
        <c:majorTickMark val="out"/>
        <c:minorTickMark val="none"/>
        <c:tickLblPos val="nextTo"/>
        <c:txPr>
          <a:bodyPr/>
          <a:lstStyle/>
          <a:p>
            <a:pPr>
              <a:defRPr b="1"/>
            </a:pPr>
            <a:endParaRPr lang="en-US"/>
          </a:p>
        </c:txPr>
        <c:crossAx val="152219008"/>
        <c:crosses val="autoZero"/>
        <c:auto val="1"/>
        <c:lblAlgn val="ctr"/>
        <c:lblOffset val="100"/>
        <c:tickLblSkip val="25"/>
        <c:noMultiLvlLbl val="0"/>
      </c:catAx>
      <c:valAx>
        <c:axId val="152219008"/>
        <c:scaling>
          <c:orientation val="minMax"/>
          <c:max val="0.45"/>
        </c:scaling>
        <c:delete val="0"/>
        <c:axPos val="l"/>
        <c:title>
          <c:tx>
            <c:rich>
              <a:bodyPr rot="-5400000" vert="horz"/>
              <a:lstStyle/>
              <a:p>
                <a:pPr>
                  <a:defRPr sz="1200"/>
                </a:pPr>
                <a:r>
                  <a:rPr lang="en-US" sz="1200"/>
                  <a:t>Relative Frequency</a:t>
                </a:r>
              </a:p>
            </c:rich>
          </c:tx>
          <c:layout>
            <c:manualLayout>
              <c:xMode val="edge"/>
              <c:yMode val="edge"/>
              <c:x val="1.8124096203368179E-2"/>
              <c:y val="0.33776585619105304"/>
            </c:manualLayout>
          </c:layout>
          <c:overlay val="0"/>
        </c:title>
        <c:numFmt formatCode="General" sourceLinked="1"/>
        <c:majorTickMark val="out"/>
        <c:minorTickMark val="none"/>
        <c:tickLblPos val="nextTo"/>
        <c:crossAx val="152216704"/>
        <c:crosses val="autoZero"/>
        <c:crossBetween val="between"/>
      </c:valAx>
    </c:plotArea>
    <c:plotVisOnly val="1"/>
    <c:dispBlanksAs val="gap"/>
    <c:showDLblsOverMax val="0"/>
  </c:chart>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466576296469636E-2"/>
          <c:y val="4.036794864703163E-2"/>
          <c:w val="0.83574051291779194"/>
          <c:h val="0.81935384582951232"/>
        </c:manualLayout>
      </c:layout>
      <c:areaChart>
        <c:grouping val="standard"/>
        <c:varyColors val="0"/>
        <c:ser>
          <c:idx val="1"/>
          <c:order val="0"/>
          <c:tx>
            <c:strRef>
              <c:f>'Data, Directional test chart'!$C$1</c:f>
              <c:strCache>
                <c:ptCount val="1"/>
                <c:pt idx="0">
                  <c:v>Relative Frequency, Null</c:v>
                </c:pt>
              </c:strCache>
            </c:strRef>
          </c:tx>
          <c:spPr>
            <a:gradFill>
              <a:gsLst>
                <a:gs pos="64000">
                  <a:schemeClr val="accent1">
                    <a:tint val="66000"/>
                    <a:satMod val="160000"/>
                  </a:schemeClr>
                </a:gs>
                <a:gs pos="80000">
                  <a:schemeClr val="accent1">
                    <a:tint val="44500"/>
                    <a:satMod val="160000"/>
                  </a:schemeClr>
                </a:gs>
                <a:gs pos="100000">
                  <a:schemeClr val="accent1">
                    <a:tint val="23500"/>
                    <a:satMod val="160000"/>
                  </a:schemeClr>
                </a:gs>
              </a:gsLst>
              <a:lin ang="5400000" scaled="0"/>
            </a:gradFill>
            <a:ln>
              <a:solidFill>
                <a:schemeClr val="tx1"/>
              </a:solidFill>
            </a:ln>
          </c:spPr>
          <c:cat>
            <c:numRef>
              <c:f>'Data, Nondirectional test chart'!$B$2:$B$429</c:f>
              <c:numCache>
                <c:formatCode>General</c:formatCode>
                <c:ptCount val="428"/>
                <c:pt idx="0">
                  <c:v>-14.906940000000001</c:v>
                </c:pt>
                <c:pt idx="1">
                  <c:v>-14.82272</c:v>
                </c:pt>
                <c:pt idx="2">
                  <c:v>-14.738500000000002</c:v>
                </c:pt>
                <c:pt idx="3">
                  <c:v>-14.654280000000002</c:v>
                </c:pt>
                <c:pt idx="4">
                  <c:v>-14.570060000000002</c:v>
                </c:pt>
                <c:pt idx="5">
                  <c:v>-14.485840000000001</c:v>
                </c:pt>
                <c:pt idx="6">
                  <c:v>-14.401620000000001</c:v>
                </c:pt>
                <c:pt idx="7">
                  <c:v>-14.317400000000001</c:v>
                </c:pt>
                <c:pt idx="8">
                  <c:v>-14.233180000000001</c:v>
                </c:pt>
                <c:pt idx="9">
                  <c:v>-14.148960000000001</c:v>
                </c:pt>
                <c:pt idx="10">
                  <c:v>-14.06474</c:v>
                </c:pt>
                <c:pt idx="11">
                  <c:v>-13.98052</c:v>
                </c:pt>
                <c:pt idx="12">
                  <c:v>-13.8963</c:v>
                </c:pt>
                <c:pt idx="13">
                  <c:v>-13.81208</c:v>
                </c:pt>
                <c:pt idx="14">
                  <c:v>-13.72786</c:v>
                </c:pt>
                <c:pt idx="15">
                  <c:v>-13.643640000000001</c:v>
                </c:pt>
                <c:pt idx="16">
                  <c:v>-13.559420000000001</c:v>
                </c:pt>
                <c:pt idx="17">
                  <c:v>-13.475200000000001</c:v>
                </c:pt>
                <c:pt idx="18">
                  <c:v>-13.390980000000001</c:v>
                </c:pt>
                <c:pt idx="19">
                  <c:v>-13.306760000000002</c:v>
                </c:pt>
                <c:pt idx="20">
                  <c:v>-13.222540000000002</c:v>
                </c:pt>
                <c:pt idx="21">
                  <c:v>-13.138320000000002</c:v>
                </c:pt>
                <c:pt idx="22">
                  <c:v>-13.054100000000002</c:v>
                </c:pt>
                <c:pt idx="23">
                  <c:v>-12.969880000000002</c:v>
                </c:pt>
                <c:pt idx="24">
                  <c:v>-12.885660000000001</c:v>
                </c:pt>
                <c:pt idx="25">
                  <c:v>-12.801440000000001</c:v>
                </c:pt>
                <c:pt idx="26">
                  <c:v>-12.717220000000001</c:v>
                </c:pt>
                <c:pt idx="27">
                  <c:v>-12.633000000000001</c:v>
                </c:pt>
                <c:pt idx="28">
                  <c:v>-12.548780000000001</c:v>
                </c:pt>
                <c:pt idx="29">
                  <c:v>-12.464560000000001</c:v>
                </c:pt>
                <c:pt idx="30">
                  <c:v>-12.38034</c:v>
                </c:pt>
                <c:pt idx="31">
                  <c:v>-12.29612</c:v>
                </c:pt>
                <c:pt idx="32">
                  <c:v>-12.2119</c:v>
                </c:pt>
                <c:pt idx="33">
                  <c:v>-12.12768</c:v>
                </c:pt>
                <c:pt idx="34">
                  <c:v>-12.04346</c:v>
                </c:pt>
                <c:pt idx="35">
                  <c:v>-11.959239999999999</c:v>
                </c:pt>
                <c:pt idx="36">
                  <c:v>-11.875020000000001</c:v>
                </c:pt>
                <c:pt idx="37">
                  <c:v>-11.790800000000001</c:v>
                </c:pt>
                <c:pt idx="38">
                  <c:v>-11.706580000000001</c:v>
                </c:pt>
                <c:pt idx="39">
                  <c:v>-11.62236</c:v>
                </c:pt>
                <c:pt idx="40">
                  <c:v>-11.538140000000002</c:v>
                </c:pt>
                <c:pt idx="41">
                  <c:v>-11.453920000000002</c:v>
                </c:pt>
                <c:pt idx="42">
                  <c:v>-11.369700000000002</c:v>
                </c:pt>
                <c:pt idx="43">
                  <c:v>-11.285480000000002</c:v>
                </c:pt>
                <c:pt idx="44">
                  <c:v>-11.201260000000001</c:v>
                </c:pt>
                <c:pt idx="45">
                  <c:v>-11.117040000000001</c:v>
                </c:pt>
                <c:pt idx="46">
                  <c:v>-11.032820000000001</c:v>
                </c:pt>
                <c:pt idx="47">
                  <c:v>-10.948600000000001</c:v>
                </c:pt>
                <c:pt idx="48">
                  <c:v>-10.864380000000001</c:v>
                </c:pt>
                <c:pt idx="49">
                  <c:v>-10.78016</c:v>
                </c:pt>
                <c:pt idx="50">
                  <c:v>-10.69594</c:v>
                </c:pt>
                <c:pt idx="51">
                  <c:v>-10.61172</c:v>
                </c:pt>
                <c:pt idx="52">
                  <c:v>-10.5275</c:v>
                </c:pt>
                <c:pt idx="53">
                  <c:v>-10.443280000000001</c:v>
                </c:pt>
                <c:pt idx="54">
                  <c:v>-10.359060000000001</c:v>
                </c:pt>
                <c:pt idx="55">
                  <c:v>-10.274840000000001</c:v>
                </c:pt>
                <c:pt idx="56">
                  <c:v>-10.190620000000001</c:v>
                </c:pt>
                <c:pt idx="57">
                  <c:v>-10.106400000000001</c:v>
                </c:pt>
                <c:pt idx="58">
                  <c:v>-10.022180000000001</c:v>
                </c:pt>
                <c:pt idx="59">
                  <c:v>-9.9379600000000003</c:v>
                </c:pt>
                <c:pt idx="60">
                  <c:v>-9.8537400000000002</c:v>
                </c:pt>
                <c:pt idx="61">
                  <c:v>-9.76952</c:v>
                </c:pt>
                <c:pt idx="62">
                  <c:v>-9.6852999999999998</c:v>
                </c:pt>
                <c:pt idx="63">
                  <c:v>-9.6010799999999996</c:v>
                </c:pt>
                <c:pt idx="64">
                  <c:v>-9.5168599999999994</c:v>
                </c:pt>
                <c:pt idx="65">
                  <c:v>-9.432640000000001</c:v>
                </c:pt>
                <c:pt idx="66">
                  <c:v>-9.3484200000000008</c:v>
                </c:pt>
                <c:pt idx="67">
                  <c:v>-9.2642000000000007</c:v>
                </c:pt>
                <c:pt idx="68">
                  <c:v>-9.1799800000000005</c:v>
                </c:pt>
                <c:pt idx="69">
                  <c:v>-9.0957600000000021</c:v>
                </c:pt>
                <c:pt idx="70">
                  <c:v>-9.0115400000000019</c:v>
                </c:pt>
                <c:pt idx="71">
                  <c:v>-8.9273200000000017</c:v>
                </c:pt>
                <c:pt idx="72">
                  <c:v>-8.8431000000000015</c:v>
                </c:pt>
                <c:pt idx="73">
                  <c:v>-8.7588800000000013</c:v>
                </c:pt>
                <c:pt idx="74">
                  <c:v>-8.6746600000000011</c:v>
                </c:pt>
                <c:pt idx="75">
                  <c:v>-8.590440000000001</c:v>
                </c:pt>
                <c:pt idx="76">
                  <c:v>-8.5062200000000008</c:v>
                </c:pt>
                <c:pt idx="77">
                  <c:v>-8.4220000000000006</c:v>
                </c:pt>
                <c:pt idx="78">
                  <c:v>-8.3377800000000004</c:v>
                </c:pt>
                <c:pt idx="79">
                  <c:v>-8.2535600000000002</c:v>
                </c:pt>
                <c:pt idx="80">
                  <c:v>-8.16934</c:v>
                </c:pt>
                <c:pt idx="81">
                  <c:v>-8.0851199999999999</c:v>
                </c:pt>
                <c:pt idx="82">
                  <c:v>-8.0008999999999997</c:v>
                </c:pt>
                <c:pt idx="83">
                  <c:v>-7.9166800000000004</c:v>
                </c:pt>
                <c:pt idx="84">
                  <c:v>-7.8324600000000011</c:v>
                </c:pt>
                <c:pt idx="85">
                  <c:v>-7.7482400000000009</c:v>
                </c:pt>
                <c:pt idx="86">
                  <c:v>-7.6640200000000007</c:v>
                </c:pt>
                <c:pt idx="87">
                  <c:v>-7.5798000000000005</c:v>
                </c:pt>
                <c:pt idx="88">
                  <c:v>-7.4955800000000004</c:v>
                </c:pt>
                <c:pt idx="89">
                  <c:v>-7.4113600000000002</c:v>
                </c:pt>
                <c:pt idx="90">
                  <c:v>-7.3271400000000009</c:v>
                </c:pt>
                <c:pt idx="91">
                  <c:v>-7.2429200000000007</c:v>
                </c:pt>
                <c:pt idx="92">
                  <c:v>-7.1587000000000005</c:v>
                </c:pt>
                <c:pt idx="93">
                  <c:v>-7.0744800000000003</c:v>
                </c:pt>
                <c:pt idx="94">
                  <c:v>-6.9902600000000001</c:v>
                </c:pt>
                <c:pt idx="95">
                  <c:v>-6.90604</c:v>
                </c:pt>
                <c:pt idx="96">
                  <c:v>-6.8218200000000007</c:v>
                </c:pt>
                <c:pt idx="97">
                  <c:v>-6.7376000000000005</c:v>
                </c:pt>
                <c:pt idx="98">
                  <c:v>-6.6533800000000012</c:v>
                </c:pt>
                <c:pt idx="99">
                  <c:v>-6.569160000000001</c:v>
                </c:pt>
                <c:pt idx="100">
                  <c:v>-6.4849400000000008</c:v>
                </c:pt>
                <c:pt idx="101">
                  <c:v>-6.4007200000000006</c:v>
                </c:pt>
                <c:pt idx="102">
                  <c:v>-6.3165000000000004</c:v>
                </c:pt>
                <c:pt idx="103">
                  <c:v>-6.2322800000000003</c:v>
                </c:pt>
                <c:pt idx="104">
                  <c:v>-6.1480600000000001</c:v>
                </c:pt>
                <c:pt idx="105">
                  <c:v>-6.0638399999999999</c:v>
                </c:pt>
                <c:pt idx="106">
                  <c:v>-5.9796199999999997</c:v>
                </c:pt>
                <c:pt idx="107">
                  <c:v>-5.8954000000000004</c:v>
                </c:pt>
                <c:pt idx="108">
                  <c:v>-5.8111800000000002</c:v>
                </c:pt>
                <c:pt idx="109">
                  <c:v>-5.7269600000000009</c:v>
                </c:pt>
                <c:pt idx="110">
                  <c:v>-5.6427400000000008</c:v>
                </c:pt>
                <c:pt idx="111">
                  <c:v>-5.5585200000000006</c:v>
                </c:pt>
                <c:pt idx="112">
                  <c:v>-5.4743000000000004</c:v>
                </c:pt>
                <c:pt idx="113">
                  <c:v>-5.3900800000000002</c:v>
                </c:pt>
                <c:pt idx="114">
                  <c:v>-5.30586</c:v>
                </c:pt>
                <c:pt idx="115">
                  <c:v>-5.2216400000000007</c:v>
                </c:pt>
                <c:pt idx="116">
                  <c:v>-5.1374200000000005</c:v>
                </c:pt>
                <c:pt idx="117">
                  <c:v>-5.0532000000000004</c:v>
                </c:pt>
                <c:pt idx="118">
                  <c:v>-4.9689800000000002</c:v>
                </c:pt>
                <c:pt idx="119">
                  <c:v>-4.88476</c:v>
                </c:pt>
                <c:pt idx="120">
                  <c:v>-4.8005399999999998</c:v>
                </c:pt>
                <c:pt idx="121">
                  <c:v>-4.7163200000000005</c:v>
                </c:pt>
                <c:pt idx="122">
                  <c:v>-4.6321000000000003</c:v>
                </c:pt>
                <c:pt idx="123">
                  <c:v>-4.547880000000001</c:v>
                </c:pt>
                <c:pt idx="124">
                  <c:v>-4.4636600000000008</c:v>
                </c:pt>
                <c:pt idx="125">
                  <c:v>-4.3794400000000007</c:v>
                </c:pt>
                <c:pt idx="126">
                  <c:v>-4.2952200000000005</c:v>
                </c:pt>
                <c:pt idx="127">
                  <c:v>-4.2110000000000003</c:v>
                </c:pt>
                <c:pt idx="128">
                  <c:v>-4.1267800000000001</c:v>
                </c:pt>
                <c:pt idx="129">
                  <c:v>-4.0425599999999999</c:v>
                </c:pt>
                <c:pt idx="130">
                  <c:v>-3.9583400000000002</c:v>
                </c:pt>
                <c:pt idx="131">
                  <c:v>-3.8741200000000005</c:v>
                </c:pt>
                <c:pt idx="132">
                  <c:v>-3.7899000000000003</c:v>
                </c:pt>
                <c:pt idx="133">
                  <c:v>-3.7056800000000001</c:v>
                </c:pt>
                <c:pt idx="134">
                  <c:v>-3.6214600000000003</c:v>
                </c:pt>
                <c:pt idx="135">
                  <c:v>-3.5372400000000002</c:v>
                </c:pt>
                <c:pt idx="136">
                  <c:v>-3.45302</c:v>
                </c:pt>
                <c:pt idx="137">
                  <c:v>-3.3688000000000002</c:v>
                </c:pt>
                <c:pt idx="138">
                  <c:v>-3.2845800000000005</c:v>
                </c:pt>
                <c:pt idx="139">
                  <c:v>-3.2003600000000003</c:v>
                </c:pt>
                <c:pt idx="140">
                  <c:v>-3.1161400000000001</c:v>
                </c:pt>
                <c:pt idx="141">
                  <c:v>-3.0319199999999999</c:v>
                </c:pt>
                <c:pt idx="142">
                  <c:v>-2.9477000000000002</c:v>
                </c:pt>
                <c:pt idx="143">
                  <c:v>-2.8634800000000005</c:v>
                </c:pt>
                <c:pt idx="144">
                  <c:v>-2.7792600000000003</c:v>
                </c:pt>
                <c:pt idx="145">
                  <c:v>-2.6950400000000001</c:v>
                </c:pt>
                <c:pt idx="146">
                  <c:v>-2.6108200000000004</c:v>
                </c:pt>
                <c:pt idx="147">
                  <c:v>-2.5266000000000002</c:v>
                </c:pt>
                <c:pt idx="148">
                  <c:v>-2.44238</c:v>
                </c:pt>
                <c:pt idx="149">
                  <c:v>-2.3581600000000003</c:v>
                </c:pt>
                <c:pt idx="150">
                  <c:v>-2.2739400000000005</c:v>
                </c:pt>
                <c:pt idx="151">
                  <c:v>-2.1897200000000003</c:v>
                </c:pt>
                <c:pt idx="152">
                  <c:v>-2.1055000000000001</c:v>
                </c:pt>
                <c:pt idx="153">
                  <c:v>-2.02128</c:v>
                </c:pt>
                <c:pt idx="154">
                  <c:v>-1.9370600000000002</c:v>
                </c:pt>
                <c:pt idx="155">
                  <c:v>-1.85284</c:v>
                </c:pt>
                <c:pt idx="156">
                  <c:v>-1.7686200000000001</c:v>
                </c:pt>
                <c:pt idx="157">
                  <c:v>-1.6844000000000001</c:v>
                </c:pt>
                <c:pt idx="158">
                  <c:v>-1.6001800000000002</c:v>
                </c:pt>
                <c:pt idx="159">
                  <c:v>-1.51596</c:v>
                </c:pt>
                <c:pt idx="160">
                  <c:v>-1.4317400000000002</c:v>
                </c:pt>
                <c:pt idx="161">
                  <c:v>-1.3475200000000001</c:v>
                </c:pt>
                <c:pt idx="162">
                  <c:v>-1.2633000000000001</c:v>
                </c:pt>
                <c:pt idx="163">
                  <c:v>-1.1790800000000001</c:v>
                </c:pt>
                <c:pt idx="164">
                  <c:v>-1.0948600000000002</c:v>
                </c:pt>
                <c:pt idx="165">
                  <c:v>-1.01064</c:v>
                </c:pt>
                <c:pt idx="166">
                  <c:v>-0.92642000000000002</c:v>
                </c:pt>
                <c:pt idx="167">
                  <c:v>-0.84220000000000006</c:v>
                </c:pt>
                <c:pt idx="168">
                  <c:v>-0.75797999999999999</c:v>
                </c:pt>
                <c:pt idx="169">
                  <c:v>-0.67376000000000003</c:v>
                </c:pt>
                <c:pt idx="170">
                  <c:v>-0.58954000000000006</c:v>
                </c:pt>
                <c:pt idx="171">
                  <c:v>-0.50531999999999999</c:v>
                </c:pt>
                <c:pt idx="172">
                  <c:v>-0.42110000000000003</c:v>
                </c:pt>
                <c:pt idx="173">
                  <c:v>-0.33688000000000046</c:v>
                </c:pt>
                <c:pt idx="174">
                  <c:v>-0.25266000000000044</c:v>
                </c:pt>
                <c:pt idx="175">
                  <c:v>-0.16844000000000001</c:v>
                </c:pt>
                <c:pt idx="176">
                  <c:v>-8.4220000000000003E-2</c:v>
                </c:pt>
                <c:pt idx="177">
                  <c:v>0</c:v>
                </c:pt>
                <c:pt idx="178">
                  <c:v>8.4220000000000003E-2</c:v>
                </c:pt>
                <c:pt idx="179">
                  <c:v>0.16844000000000001</c:v>
                </c:pt>
                <c:pt idx="180">
                  <c:v>0.25266000000000044</c:v>
                </c:pt>
                <c:pt idx="181">
                  <c:v>0.33688000000000046</c:v>
                </c:pt>
                <c:pt idx="182">
                  <c:v>0.42110000000000003</c:v>
                </c:pt>
                <c:pt idx="183">
                  <c:v>0.50531999999999999</c:v>
                </c:pt>
                <c:pt idx="184">
                  <c:v>0.58954000000000006</c:v>
                </c:pt>
                <c:pt idx="185">
                  <c:v>0.67376000000000003</c:v>
                </c:pt>
                <c:pt idx="186">
                  <c:v>0.75797999999999999</c:v>
                </c:pt>
                <c:pt idx="187">
                  <c:v>0.84220000000000006</c:v>
                </c:pt>
                <c:pt idx="188">
                  <c:v>0.92642000000000002</c:v>
                </c:pt>
                <c:pt idx="189">
                  <c:v>1.01064</c:v>
                </c:pt>
                <c:pt idx="190">
                  <c:v>1.0948600000000002</c:v>
                </c:pt>
                <c:pt idx="191">
                  <c:v>1.1790800000000001</c:v>
                </c:pt>
                <c:pt idx="192">
                  <c:v>1.2633000000000001</c:v>
                </c:pt>
                <c:pt idx="193">
                  <c:v>1.3475200000000001</c:v>
                </c:pt>
                <c:pt idx="194">
                  <c:v>1.4317400000000002</c:v>
                </c:pt>
                <c:pt idx="195">
                  <c:v>1.51596</c:v>
                </c:pt>
                <c:pt idx="196">
                  <c:v>1.6001800000000002</c:v>
                </c:pt>
                <c:pt idx="197">
                  <c:v>1.6844000000000001</c:v>
                </c:pt>
                <c:pt idx="198">
                  <c:v>1.7686200000000001</c:v>
                </c:pt>
                <c:pt idx="199">
                  <c:v>1.85284</c:v>
                </c:pt>
                <c:pt idx="200">
                  <c:v>1.9370600000000002</c:v>
                </c:pt>
                <c:pt idx="201">
                  <c:v>2.02128</c:v>
                </c:pt>
                <c:pt idx="202">
                  <c:v>2.1055000000000001</c:v>
                </c:pt>
                <c:pt idx="203">
                  <c:v>2.1897200000000003</c:v>
                </c:pt>
                <c:pt idx="204">
                  <c:v>2.2739400000000005</c:v>
                </c:pt>
                <c:pt idx="205">
                  <c:v>2.3581600000000003</c:v>
                </c:pt>
                <c:pt idx="206">
                  <c:v>2.44238</c:v>
                </c:pt>
                <c:pt idx="207">
                  <c:v>2.5266000000000002</c:v>
                </c:pt>
                <c:pt idx="208">
                  <c:v>2.6108200000000004</c:v>
                </c:pt>
                <c:pt idx="209">
                  <c:v>2.6950400000000001</c:v>
                </c:pt>
                <c:pt idx="210">
                  <c:v>2.7792600000000003</c:v>
                </c:pt>
                <c:pt idx="211">
                  <c:v>2.8634800000000005</c:v>
                </c:pt>
                <c:pt idx="212">
                  <c:v>2.9477000000000002</c:v>
                </c:pt>
                <c:pt idx="213">
                  <c:v>3.0319199999999999</c:v>
                </c:pt>
                <c:pt idx="214">
                  <c:v>3.1161400000000001</c:v>
                </c:pt>
                <c:pt idx="215">
                  <c:v>3.2003600000000003</c:v>
                </c:pt>
                <c:pt idx="216">
                  <c:v>3.2845800000000005</c:v>
                </c:pt>
                <c:pt idx="217">
                  <c:v>3.3688000000000002</c:v>
                </c:pt>
                <c:pt idx="218">
                  <c:v>3.45302</c:v>
                </c:pt>
                <c:pt idx="219">
                  <c:v>3.5372400000000002</c:v>
                </c:pt>
                <c:pt idx="220">
                  <c:v>3.6214600000000003</c:v>
                </c:pt>
                <c:pt idx="221">
                  <c:v>3.7056800000000001</c:v>
                </c:pt>
                <c:pt idx="222">
                  <c:v>3.7899000000000003</c:v>
                </c:pt>
                <c:pt idx="223">
                  <c:v>3.8741200000000005</c:v>
                </c:pt>
                <c:pt idx="224">
                  <c:v>3.9583400000000002</c:v>
                </c:pt>
                <c:pt idx="225">
                  <c:v>4.0425599999999999</c:v>
                </c:pt>
                <c:pt idx="226">
                  <c:v>4.1267800000000001</c:v>
                </c:pt>
                <c:pt idx="227">
                  <c:v>4.2110000000000003</c:v>
                </c:pt>
                <c:pt idx="228">
                  <c:v>4.2952200000000005</c:v>
                </c:pt>
                <c:pt idx="229">
                  <c:v>4.3794400000000007</c:v>
                </c:pt>
                <c:pt idx="230">
                  <c:v>4.4636600000000008</c:v>
                </c:pt>
                <c:pt idx="231">
                  <c:v>4.547880000000001</c:v>
                </c:pt>
                <c:pt idx="232">
                  <c:v>4.6321000000000003</c:v>
                </c:pt>
                <c:pt idx="233">
                  <c:v>4.7163200000000005</c:v>
                </c:pt>
                <c:pt idx="234">
                  <c:v>4.8005399999999998</c:v>
                </c:pt>
                <c:pt idx="235">
                  <c:v>4.88476</c:v>
                </c:pt>
                <c:pt idx="236">
                  <c:v>4.9689800000000002</c:v>
                </c:pt>
                <c:pt idx="237">
                  <c:v>5.0532000000000004</c:v>
                </c:pt>
                <c:pt idx="238">
                  <c:v>5.1374200000000005</c:v>
                </c:pt>
                <c:pt idx="239">
                  <c:v>5.2216400000000007</c:v>
                </c:pt>
                <c:pt idx="240">
                  <c:v>5.30586</c:v>
                </c:pt>
                <c:pt idx="241">
                  <c:v>5.3900800000000002</c:v>
                </c:pt>
                <c:pt idx="242">
                  <c:v>5.4743000000000004</c:v>
                </c:pt>
                <c:pt idx="243">
                  <c:v>5.5585200000000006</c:v>
                </c:pt>
                <c:pt idx="244">
                  <c:v>5.6427400000000008</c:v>
                </c:pt>
                <c:pt idx="245">
                  <c:v>5.7269600000000009</c:v>
                </c:pt>
                <c:pt idx="246">
                  <c:v>5.8111800000000002</c:v>
                </c:pt>
                <c:pt idx="247">
                  <c:v>5.8954000000000004</c:v>
                </c:pt>
                <c:pt idx="248">
                  <c:v>5.9796199999999997</c:v>
                </c:pt>
                <c:pt idx="249">
                  <c:v>6.0638399999999999</c:v>
                </c:pt>
                <c:pt idx="250">
                  <c:v>6.1480600000000001</c:v>
                </c:pt>
                <c:pt idx="251">
                  <c:v>6.2322800000000003</c:v>
                </c:pt>
                <c:pt idx="252">
                  <c:v>6.3165000000000004</c:v>
                </c:pt>
                <c:pt idx="253">
                  <c:v>6.4007200000000006</c:v>
                </c:pt>
                <c:pt idx="254">
                  <c:v>6.4849400000000008</c:v>
                </c:pt>
                <c:pt idx="255">
                  <c:v>6.569160000000001</c:v>
                </c:pt>
                <c:pt idx="256">
                  <c:v>6.6533800000000012</c:v>
                </c:pt>
                <c:pt idx="257">
                  <c:v>6.7376000000000005</c:v>
                </c:pt>
                <c:pt idx="258">
                  <c:v>6.8218200000000007</c:v>
                </c:pt>
                <c:pt idx="259">
                  <c:v>6.90604</c:v>
                </c:pt>
                <c:pt idx="260">
                  <c:v>6.9902600000000001</c:v>
                </c:pt>
                <c:pt idx="261">
                  <c:v>7.0744800000000003</c:v>
                </c:pt>
                <c:pt idx="262">
                  <c:v>7.1587000000000005</c:v>
                </c:pt>
                <c:pt idx="263">
                  <c:v>7.2429200000000007</c:v>
                </c:pt>
                <c:pt idx="264">
                  <c:v>7.3271400000000009</c:v>
                </c:pt>
                <c:pt idx="265">
                  <c:v>7.4113600000000002</c:v>
                </c:pt>
                <c:pt idx="266">
                  <c:v>7.4955800000000004</c:v>
                </c:pt>
                <c:pt idx="267">
                  <c:v>7.5798000000000005</c:v>
                </c:pt>
                <c:pt idx="268">
                  <c:v>7.6640200000000007</c:v>
                </c:pt>
                <c:pt idx="269">
                  <c:v>7.7482400000000009</c:v>
                </c:pt>
                <c:pt idx="270">
                  <c:v>7.8324600000000011</c:v>
                </c:pt>
                <c:pt idx="271">
                  <c:v>7.9166800000000004</c:v>
                </c:pt>
                <c:pt idx="272">
                  <c:v>8.0008999999999997</c:v>
                </c:pt>
                <c:pt idx="273">
                  <c:v>8.0851199999999999</c:v>
                </c:pt>
                <c:pt idx="274">
                  <c:v>8.16934</c:v>
                </c:pt>
                <c:pt idx="275">
                  <c:v>8.2535600000000002</c:v>
                </c:pt>
                <c:pt idx="276">
                  <c:v>8.3377800000000004</c:v>
                </c:pt>
                <c:pt idx="277">
                  <c:v>8.4220000000000006</c:v>
                </c:pt>
                <c:pt idx="278">
                  <c:v>8.5062200000000008</c:v>
                </c:pt>
                <c:pt idx="279">
                  <c:v>8.590440000000001</c:v>
                </c:pt>
                <c:pt idx="280">
                  <c:v>8.6746600000000011</c:v>
                </c:pt>
                <c:pt idx="281">
                  <c:v>8.7588800000000013</c:v>
                </c:pt>
                <c:pt idx="282">
                  <c:v>8.8431000000000015</c:v>
                </c:pt>
                <c:pt idx="283">
                  <c:v>8.9273200000000017</c:v>
                </c:pt>
                <c:pt idx="284">
                  <c:v>9.0115400000000019</c:v>
                </c:pt>
                <c:pt idx="285">
                  <c:v>9.0957600000000021</c:v>
                </c:pt>
                <c:pt idx="286">
                  <c:v>9.1799800000000431</c:v>
                </c:pt>
                <c:pt idx="287">
                  <c:v>9.2642000000000007</c:v>
                </c:pt>
                <c:pt idx="288">
                  <c:v>9.3484200000000008</c:v>
                </c:pt>
                <c:pt idx="289">
                  <c:v>9.432640000000001</c:v>
                </c:pt>
                <c:pt idx="290">
                  <c:v>9.5168600000000421</c:v>
                </c:pt>
                <c:pt idx="291">
                  <c:v>9.6010799999999996</c:v>
                </c:pt>
                <c:pt idx="292">
                  <c:v>9.6852999999999998</c:v>
                </c:pt>
                <c:pt idx="293">
                  <c:v>9.76952</c:v>
                </c:pt>
                <c:pt idx="294">
                  <c:v>9.8537400000000428</c:v>
                </c:pt>
                <c:pt idx="295">
                  <c:v>9.9379600000000003</c:v>
                </c:pt>
                <c:pt idx="296">
                  <c:v>10.022180000000001</c:v>
                </c:pt>
                <c:pt idx="297">
                  <c:v>10.106400000000001</c:v>
                </c:pt>
                <c:pt idx="298">
                  <c:v>10.190620000000044</c:v>
                </c:pt>
                <c:pt idx="299">
                  <c:v>10.274840000000001</c:v>
                </c:pt>
                <c:pt idx="300">
                  <c:v>10.359060000000001</c:v>
                </c:pt>
                <c:pt idx="301">
                  <c:v>10.443280000000001</c:v>
                </c:pt>
                <c:pt idx="302">
                  <c:v>10.527500000000044</c:v>
                </c:pt>
                <c:pt idx="303">
                  <c:v>10.61172</c:v>
                </c:pt>
                <c:pt idx="304">
                  <c:v>10.69594</c:v>
                </c:pt>
                <c:pt idx="305">
                  <c:v>10.78016</c:v>
                </c:pt>
                <c:pt idx="306">
                  <c:v>10.864380000000041</c:v>
                </c:pt>
                <c:pt idx="307">
                  <c:v>10.948600000000001</c:v>
                </c:pt>
                <c:pt idx="308">
                  <c:v>11.032820000000001</c:v>
                </c:pt>
                <c:pt idx="309">
                  <c:v>11.117040000000042</c:v>
                </c:pt>
                <c:pt idx="310">
                  <c:v>11.201260000000042</c:v>
                </c:pt>
                <c:pt idx="311">
                  <c:v>11.285480000000042</c:v>
                </c:pt>
                <c:pt idx="312">
                  <c:v>11.369700000000002</c:v>
                </c:pt>
                <c:pt idx="313">
                  <c:v>11.453920000000043</c:v>
                </c:pt>
                <c:pt idx="314">
                  <c:v>11.538140000000043</c:v>
                </c:pt>
                <c:pt idx="315">
                  <c:v>11.622360000000043</c:v>
                </c:pt>
                <c:pt idx="316">
                  <c:v>11.706580000000001</c:v>
                </c:pt>
                <c:pt idx="317">
                  <c:v>11.790800000000043</c:v>
                </c:pt>
                <c:pt idx="318">
                  <c:v>11.875020000000044</c:v>
                </c:pt>
                <c:pt idx="319">
                  <c:v>11.959240000000044</c:v>
                </c:pt>
                <c:pt idx="320">
                  <c:v>12.04346</c:v>
                </c:pt>
                <c:pt idx="321">
                  <c:v>12.127680000000044</c:v>
                </c:pt>
                <c:pt idx="322">
                  <c:v>12.211900000000044</c:v>
                </c:pt>
                <c:pt idx="323">
                  <c:v>12.296120000000043</c:v>
                </c:pt>
                <c:pt idx="324">
                  <c:v>12.38034</c:v>
                </c:pt>
                <c:pt idx="325">
                  <c:v>12.464560000000043</c:v>
                </c:pt>
                <c:pt idx="326">
                  <c:v>12.548780000000043</c:v>
                </c:pt>
                <c:pt idx="327">
                  <c:v>12.633000000000044</c:v>
                </c:pt>
                <c:pt idx="328">
                  <c:v>12.717220000000042</c:v>
                </c:pt>
                <c:pt idx="329">
                  <c:v>12.801440000000042</c:v>
                </c:pt>
                <c:pt idx="330">
                  <c:v>12.885660000000042</c:v>
                </c:pt>
                <c:pt idx="331">
                  <c:v>12.969880000000042</c:v>
                </c:pt>
                <c:pt idx="332">
                  <c:v>13.054100000000043</c:v>
                </c:pt>
                <c:pt idx="333">
                  <c:v>13.138320000000043</c:v>
                </c:pt>
                <c:pt idx="334">
                  <c:v>13.222540000000043</c:v>
                </c:pt>
                <c:pt idx="335">
                  <c:v>13.306760000000043</c:v>
                </c:pt>
                <c:pt idx="336">
                  <c:v>13.390980000000043</c:v>
                </c:pt>
                <c:pt idx="337">
                  <c:v>13.475200000000044</c:v>
                </c:pt>
                <c:pt idx="338">
                  <c:v>13.559420000000044</c:v>
                </c:pt>
                <c:pt idx="339">
                  <c:v>13.643640000000042</c:v>
                </c:pt>
                <c:pt idx="340">
                  <c:v>13.727860000000042</c:v>
                </c:pt>
                <c:pt idx="341">
                  <c:v>13.812080000000043</c:v>
                </c:pt>
                <c:pt idx="342">
                  <c:v>13.896300000000043</c:v>
                </c:pt>
                <c:pt idx="343">
                  <c:v>13.980520000000043</c:v>
                </c:pt>
                <c:pt idx="344">
                  <c:v>14.064740000000043</c:v>
                </c:pt>
                <c:pt idx="345">
                  <c:v>14.148960000000043</c:v>
                </c:pt>
                <c:pt idx="346">
                  <c:v>14.233180000000043</c:v>
                </c:pt>
                <c:pt idx="347">
                  <c:v>14.317400000000044</c:v>
                </c:pt>
                <c:pt idx="348">
                  <c:v>14.401620000000044</c:v>
                </c:pt>
                <c:pt idx="349">
                  <c:v>14.485840000000044</c:v>
                </c:pt>
                <c:pt idx="350">
                  <c:v>14.570060000000044</c:v>
                </c:pt>
                <c:pt idx="351">
                  <c:v>14.654280000000044</c:v>
                </c:pt>
                <c:pt idx="352">
                  <c:v>14.738500000000045</c:v>
                </c:pt>
                <c:pt idx="353">
                  <c:v>14.822720000000043</c:v>
                </c:pt>
                <c:pt idx="354">
                  <c:v>14.906940000000043</c:v>
                </c:pt>
                <c:pt idx="355">
                  <c:v>14.991160000000042</c:v>
                </c:pt>
                <c:pt idx="356">
                  <c:v>15.075380000000042</c:v>
                </c:pt>
                <c:pt idx="357">
                  <c:v>15.159600000000042</c:v>
                </c:pt>
                <c:pt idx="358">
                  <c:v>15.243820000000042</c:v>
                </c:pt>
                <c:pt idx="359">
                  <c:v>15.328040000000042</c:v>
                </c:pt>
                <c:pt idx="360">
                  <c:v>15.412260000000042</c:v>
                </c:pt>
                <c:pt idx="361">
                  <c:v>15.496480000000043</c:v>
                </c:pt>
                <c:pt idx="362">
                  <c:v>15.580700000000043</c:v>
                </c:pt>
                <c:pt idx="363">
                  <c:v>15.664920000000043</c:v>
                </c:pt>
                <c:pt idx="364">
                  <c:v>15.749140000000043</c:v>
                </c:pt>
                <c:pt idx="365">
                  <c:v>15.833360000000043</c:v>
                </c:pt>
                <c:pt idx="366">
                  <c:v>15.917580000000044</c:v>
                </c:pt>
                <c:pt idx="367">
                  <c:v>16.001800000000042</c:v>
                </c:pt>
                <c:pt idx="368">
                  <c:v>16.086020000000044</c:v>
                </c:pt>
                <c:pt idx="369">
                  <c:v>16.170240000000042</c:v>
                </c:pt>
                <c:pt idx="370">
                  <c:v>16.254460000000044</c:v>
                </c:pt>
                <c:pt idx="371">
                  <c:v>16.338680000000043</c:v>
                </c:pt>
                <c:pt idx="372">
                  <c:v>16.422900000000045</c:v>
                </c:pt>
                <c:pt idx="373">
                  <c:v>16.507120000000043</c:v>
                </c:pt>
                <c:pt idx="374">
                  <c:v>16.591340000000045</c:v>
                </c:pt>
                <c:pt idx="375">
                  <c:v>16.675560000000043</c:v>
                </c:pt>
                <c:pt idx="376">
                  <c:v>16.759780000000045</c:v>
                </c:pt>
                <c:pt idx="377">
                  <c:v>16.844000000000044</c:v>
                </c:pt>
                <c:pt idx="378">
                  <c:v>16.928220000000046</c:v>
                </c:pt>
                <c:pt idx="379">
                  <c:v>17.012440000000044</c:v>
                </c:pt>
                <c:pt idx="380">
                  <c:v>17.096660000000046</c:v>
                </c:pt>
                <c:pt idx="381">
                  <c:v>17.180880000000041</c:v>
                </c:pt>
                <c:pt idx="382">
                  <c:v>17.265100000000043</c:v>
                </c:pt>
                <c:pt idx="383">
                  <c:v>17.349320000000041</c:v>
                </c:pt>
                <c:pt idx="384">
                  <c:v>17.433540000000043</c:v>
                </c:pt>
                <c:pt idx="385">
                  <c:v>17.517760000000042</c:v>
                </c:pt>
                <c:pt idx="386">
                  <c:v>17.601980000000044</c:v>
                </c:pt>
                <c:pt idx="387">
                  <c:v>17.686200000000042</c:v>
                </c:pt>
                <c:pt idx="388">
                  <c:v>17.770420000000044</c:v>
                </c:pt>
                <c:pt idx="389">
                  <c:v>17.854640000000003</c:v>
                </c:pt>
                <c:pt idx="390">
                  <c:v>17.938859999999959</c:v>
                </c:pt>
                <c:pt idx="391">
                  <c:v>18.023079999999915</c:v>
                </c:pt>
                <c:pt idx="392">
                  <c:v>18.107299999999874</c:v>
                </c:pt>
                <c:pt idx="393">
                  <c:v>18.191519999999834</c:v>
                </c:pt>
                <c:pt idx="394">
                  <c:v>18.275739999999793</c:v>
                </c:pt>
                <c:pt idx="395">
                  <c:v>18.359959999999749</c:v>
                </c:pt>
                <c:pt idx="396">
                  <c:v>18.444179999999704</c:v>
                </c:pt>
                <c:pt idx="397">
                  <c:v>18.528399999999667</c:v>
                </c:pt>
                <c:pt idx="398">
                  <c:v>18.612619999999623</c:v>
                </c:pt>
                <c:pt idx="399">
                  <c:v>18.696839999999579</c:v>
                </c:pt>
                <c:pt idx="400">
                  <c:v>18.781059999999538</c:v>
                </c:pt>
                <c:pt idx="401">
                  <c:v>18.865279999999494</c:v>
                </c:pt>
                <c:pt idx="402">
                  <c:v>18.949499999999457</c:v>
                </c:pt>
                <c:pt idx="403">
                  <c:v>19.033719999999413</c:v>
                </c:pt>
                <c:pt idx="404">
                  <c:v>19.117939999999368</c:v>
                </c:pt>
                <c:pt idx="405">
                  <c:v>19.202159999999328</c:v>
                </c:pt>
                <c:pt idx="406">
                  <c:v>19.286379999999287</c:v>
                </c:pt>
                <c:pt idx="407">
                  <c:v>19.370599999999243</c:v>
                </c:pt>
                <c:pt idx="408">
                  <c:v>19.454819999999202</c:v>
                </c:pt>
                <c:pt idx="409">
                  <c:v>19.539039999999158</c:v>
                </c:pt>
                <c:pt idx="410">
                  <c:v>19.623259999999117</c:v>
                </c:pt>
                <c:pt idx="411">
                  <c:v>19.707479999999077</c:v>
                </c:pt>
                <c:pt idx="412">
                  <c:v>19.791699999999032</c:v>
                </c:pt>
                <c:pt idx="413">
                  <c:v>19.875919999998992</c:v>
                </c:pt>
                <c:pt idx="414">
                  <c:v>19.960139999998948</c:v>
                </c:pt>
                <c:pt idx="415">
                  <c:v>20.044359999998907</c:v>
                </c:pt>
                <c:pt idx="416">
                  <c:v>20.128579999998866</c:v>
                </c:pt>
                <c:pt idx="417">
                  <c:v>20.212799999998783</c:v>
                </c:pt>
                <c:pt idx="418">
                  <c:v>20.297019999998739</c:v>
                </c:pt>
                <c:pt idx="419">
                  <c:v>20.381239999998694</c:v>
                </c:pt>
                <c:pt idx="420">
                  <c:v>20.465459999998654</c:v>
                </c:pt>
                <c:pt idx="421">
                  <c:v>20.549679999998613</c:v>
                </c:pt>
                <c:pt idx="422">
                  <c:v>20.633899999998569</c:v>
                </c:pt>
                <c:pt idx="423">
                  <c:v>20.718119999998528</c:v>
                </c:pt>
                <c:pt idx="424">
                  <c:v>20.802339999998484</c:v>
                </c:pt>
                <c:pt idx="425">
                  <c:v>20.886559999998443</c:v>
                </c:pt>
                <c:pt idx="426">
                  <c:v>20.970779999998403</c:v>
                </c:pt>
                <c:pt idx="427">
                  <c:v>21.054999999998358</c:v>
                </c:pt>
              </c:numCache>
            </c:numRef>
          </c:cat>
          <c:val>
            <c:numRef>
              <c:f>'Data, Directional test chart'!$C$2:$C$429</c:f>
              <c:numCache>
                <c:formatCode>General</c:formatCode>
                <c:ptCount val="428"/>
                <c:pt idx="0">
                  <c:v>2.3828222444834874E-3</c:v>
                </c:pt>
                <c:pt idx="1">
                  <c:v>2.4941773206933861E-3</c:v>
                </c:pt>
                <c:pt idx="2">
                  <c:v>2.6105772275963452E-3</c:v>
                </c:pt>
                <c:pt idx="3">
                  <c:v>2.7322383352874555E-3</c:v>
                </c:pt>
                <c:pt idx="4">
                  <c:v>2.8593854358352671E-3</c:v>
                </c:pt>
                <c:pt idx="5">
                  <c:v>2.9922520132058916E-3</c:v>
                </c:pt>
                <c:pt idx="6">
                  <c:v>3.1310805179487634E-3</c:v>
                </c:pt>
                <c:pt idx="7">
                  <c:v>3.2761226464425503E-3</c:v>
                </c:pt>
                <c:pt idx="8">
                  <c:v>3.4276396244723737E-3</c:v>
                </c:pt>
                <c:pt idx="9">
                  <c:v>3.5859024948811805E-3</c:v>
                </c:pt>
                <c:pt idx="10">
                  <c:v>3.7511924090074247E-3</c:v>
                </c:pt>
                <c:pt idx="11">
                  <c:v>3.923800921589728E-3</c:v>
                </c:pt>
                <c:pt idx="12">
                  <c:v>4.104030288785092E-3</c:v>
                </c:pt>
                <c:pt idx="13">
                  <c:v>4.2921937689122469E-3</c:v>
                </c:pt>
                <c:pt idx="14">
                  <c:v>4.4886159254942902E-3</c:v>
                </c:pt>
                <c:pt idx="15">
                  <c:v>4.6936329321360425E-3</c:v>
                </c:pt>
                <c:pt idx="16">
                  <c:v>4.9075928787306738E-3</c:v>
                </c:pt>
                <c:pt idx="17">
                  <c:v>5.1308560784476074E-3</c:v>
                </c:pt>
                <c:pt idx="18">
                  <c:v>5.3637953749095905E-3</c:v>
                </c:pt>
                <c:pt idx="19">
                  <c:v>5.6067964489200702E-3</c:v>
                </c:pt>
                <c:pt idx="20">
                  <c:v>5.860258124054653E-3</c:v>
                </c:pt>
                <c:pt idx="21">
                  <c:v>6.1245926703800248E-3</c:v>
                </c:pt>
                <c:pt idx="22">
                  <c:v>6.4002261055124444E-3</c:v>
                </c:pt>
                <c:pt idx="23">
                  <c:v>6.6875984921745037E-3</c:v>
                </c:pt>
                <c:pt idx="24">
                  <c:v>6.9871642313536018E-3</c:v>
                </c:pt>
                <c:pt idx="25">
                  <c:v>7.2993923501091596E-3</c:v>
                </c:pt>
                <c:pt idx="26">
                  <c:v>7.6247667830171492E-3</c:v>
                </c:pt>
                <c:pt idx="27">
                  <c:v>7.9637866461806615E-3</c:v>
                </c:pt>
                <c:pt idx="28">
                  <c:v>8.3169665026742966E-3</c:v>
                </c:pt>
                <c:pt idx="29">
                  <c:v>8.6848366182273005E-3</c:v>
                </c:pt>
                <c:pt idx="30">
                  <c:v>9.067943205887068E-3</c:v>
                </c:pt>
                <c:pt idx="31">
                  <c:v>9.4668486583397247E-3</c:v>
                </c:pt>
                <c:pt idx="32">
                  <c:v>9.8821317664987245E-3</c:v>
                </c:pt>
                <c:pt idx="33">
                  <c:v>1.0314387922906652E-2</c:v>
                </c:pt>
                <c:pt idx="34">
                  <c:v>1.0764229308427875E-2</c:v>
                </c:pt>
                <c:pt idx="35">
                  <c:v>1.1232285060643091E-2</c:v>
                </c:pt>
                <c:pt idx="36">
                  <c:v>1.1719201422289435E-2</c:v>
                </c:pt>
                <c:pt idx="37">
                  <c:v>1.2225641868022562E-2</c:v>
                </c:pt>
                <c:pt idx="38">
                  <c:v>1.2752287207710763E-2</c:v>
                </c:pt>
                <c:pt idx="39">
                  <c:v>1.3299835664405324E-2</c:v>
                </c:pt>
                <c:pt idx="40">
                  <c:v>1.3869002925066111E-2</c:v>
                </c:pt>
                <c:pt idx="41">
                  <c:v>1.4460522162058558E-2</c:v>
                </c:pt>
                <c:pt idx="42">
                  <c:v>1.5075144023375718E-2</c:v>
                </c:pt>
                <c:pt idx="43">
                  <c:v>1.5713636589480429E-2</c:v>
                </c:pt>
                <c:pt idx="44">
                  <c:v>1.6376785294604759E-2</c:v>
                </c:pt>
                <c:pt idx="45">
                  <c:v>1.7065392810290288E-2</c:v>
                </c:pt>
                <c:pt idx="46">
                  <c:v>1.7780278888902237E-2</c:v>
                </c:pt>
                <c:pt idx="47">
                  <c:v>1.8522280164803128E-2</c:v>
                </c:pt>
                <c:pt idx="48">
                  <c:v>1.9292249910830082E-2</c:v>
                </c:pt>
                <c:pt idx="49">
                  <c:v>2.0091057747681846E-2</c:v>
                </c:pt>
                <c:pt idx="50">
                  <c:v>2.0919589303789812E-2</c:v>
                </c:pt>
                <c:pt idx="51">
                  <c:v>2.1778745823221417E-2</c:v>
                </c:pt>
                <c:pt idx="52">
                  <c:v>2.2669443719144873E-2</c:v>
                </c:pt>
                <c:pt idx="53">
                  <c:v>2.359261407037181E-2</c:v>
                </c:pt>
                <c:pt idx="54">
                  <c:v>2.4549202058490309E-2</c:v>
                </c:pt>
                <c:pt idx="55">
                  <c:v>2.5540166343104718E-2</c:v>
                </c:pt>
                <c:pt idx="56">
                  <c:v>2.6566478372711273E-2</c:v>
                </c:pt>
                <c:pt idx="57">
                  <c:v>2.7629121628762382E-2</c:v>
                </c:pt>
                <c:pt idx="58">
                  <c:v>2.8729090800504262E-2</c:v>
                </c:pt>
                <c:pt idx="59">
                  <c:v>2.9867390888217625E-2</c:v>
                </c:pt>
                <c:pt idx="60">
                  <c:v>3.1045036232546945E-2</c:v>
                </c:pt>
                <c:pt idx="61">
                  <c:v>3.226304946767105E-2</c:v>
                </c:pt>
                <c:pt idx="62">
                  <c:v>3.3522460396149908E-2</c:v>
                </c:pt>
                <c:pt idx="63">
                  <c:v>3.4824304783376364E-2</c:v>
                </c:pt>
                <c:pt idx="64">
                  <c:v>3.6169623069670698E-2</c:v>
                </c:pt>
                <c:pt idx="65">
                  <c:v>3.7559458998179272E-2</c:v>
                </c:pt>
                <c:pt idx="66">
                  <c:v>3.8994858156877837E-2</c:v>
                </c:pt>
                <c:pt idx="67">
                  <c:v>4.0476866433134216E-2</c:v>
                </c:pt>
                <c:pt idx="68">
                  <c:v>4.2006528379457085E-2</c:v>
                </c:pt>
                <c:pt idx="69">
                  <c:v>4.358488548924476E-2</c:v>
                </c:pt>
                <c:pt idx="70">
                  <c:v>4.5212974381553889E-2</c:v>
                </c:pt>
                <c:pt idx="71">
                  <c:v>4.6891824894130227E-2</c:v>
                </c:pt>
                <c:pt idx="72">
                  <c:v>4.8622458084184639E-2</c:v>
                </c:pt>
                <c:pt idx="73">
                  <c:v>5.0405884136655976E-2</c:v>
                </c:pt>
                <c:pt idx="74">
                  <c:v>5.2243100179980406E-2</c:v>
                </c:pt>
                <c:pt idx="75">
                  <c:v>5.4135088009680164E-2</c:v>
                </c:pt>
                <c:pt idx="76">
                  <c:v>5.6082811720401041E-2</c:v>
                </c:pt>
                <c:pt idx="77">
                  <c:v>5.808721524735698E-2</c:v>
                </c:pt>
                <c:pt idx="78">
                  <c:v>6.0149219818491431E-2</c:v>
                </c:pt>
                <c:pt idx="79">
                  <c:v>6.2269721319032585E-2</c:v>
                </c:pt>
                <c:pt idx="80">
                  <c:v>6.444958757050237E-2</c:v>
                </c:pt>
                <c:pt idx="81">
                  <c:v>6.6689655526642688E-2</c:v>
                </c:pt>
                <c:pt idx="82">
                  <c:v>6.8990728389136849E-2</c:v>
                </c:pt>
                <c:pt idx="83">
                  <c:v>7.1353572646438213E-2</c:v>
                </c:pt>
                <c:pt idx="84">
                  <c:v>7.3778915039463558E-2</c:v>
                </c:pt>
                <c:pt idx="85">
                  <c:v>7.6267439458367253E-2</c:v>
                </c:pt>
                <c:pt idx="86">
                  <c:v>7.8819783775085361E-2</c:v>
                </c:pt>
                <c:pt idx="87">
                  <c:v>8.1436536616818281E-2</c:v>
                </c:pt>
                <c:pt idx="88">
                  <c:v>8.4118234086112659E-2</c:v>
                </c:pt>
                <c:pt idx="89">
                  <c:v>8.6865356433700094E-2</c:v>
                </c:pt>
                <c:pt idx="90">
                  <c:v>8.9678324690753375E-2</c:v>
                </c:pt>
                <c:pt idx="91">
                  <c:v>9.2557497267728231E-2</c:v>
                </c:pt>
                <c:pt idx="92">
                  <c:v>9.5503166527465391E-2</c:v>
                </c:pt>
                <c:pt idx="93">
                  <c:v>9.8515555340735209E-2</c:v>
                </c:pt>
                <c:pt idx="94">
                  <c:v>0.10159481363291027</c:v>
                </c:pt>
                <c:pt idx="95">
                  <c:v>0.10474101493094871</c:v>
                </c:pt>
                <c:pt idx="96">
                  <c:v>0.10795415292036063</c:v>
                </c:pt>
                <c:pt idx="97">
                  <c:v>0.11123413802230511</c:v>
                </c:pt>
                <c:pt idx="98">
                  <c:v>0.11458079400143106</c:v>
                </c:pt>
                <c:pt idx="99">
                  <c:v>0.11799385461551856</c:v>
                </c:pt>
                <c:pt idx="100">
                  <c:v>0.12147296031840289</c:v>
                </c:pt>
                <c:pt idx="101">
                  <c:v>0.125017655028065</c:v>
                </c:pt>
                <c:pt idx="102">
                  <c:v>0.12862738297214607</c:v>
                </c:pt>
                <c:pt idx="103">
                  <c:v>0.13230148562348742</c:v>
                </c:pt>
                <c:pt idx="104">
                  <c:v>0.13603919873860865</c:v>
                </c:pt>
                <c:pt idx="105">
                  <c:v>0.13983964951230846</c:v>
                </c:pt>
                <c:pt idx="106">
                  <c:v>0.14370185386180698</c:v>
                </c:pt>
                <c:pt idx="107">
                  <c:v>0.14762471385403808</c:v>
                </c:pt>
                <c:pt idx="108">
                  <c:v>0.15160701528984166</c:v>
                </c:pt>
                <c:pt idx="109">
                  <c:v>0.15564742545889926</c:v>
                </c:pt>
                <c:pt idx="110">
                  <c:v>0.15974449107929753</c:v>
                </c:pt>
                <c:pt idx="111">
                  <c:v>0.16389663643558372</c:v>
                </c:pt>
                <c:pt idx="112">
                  <c:v>0.16810216172910808</c:v>
                </c:pt>
                <c:pt idx="113">
                  <c:v>0.17235924165430599</c:v>
                </c:pt>
                <c:pt idx="114">
                  <c:v>0.17666592421437724</c:v>
                </c:pt>
                <c:pt idx="115">
                  <c:v>0.18102012978955009</c:v>
                </c:pt>
                <c:pt idx="116">
                  <c:v>0.18541965047078812</c:v>
                </c:pt>
                <c:pt idx="117">
                  <c:v>0.18986214967139056</c:v>
                </c:pt>
                <c:pt idx="118">
                  <c:v>0.19434516202846697</c:v>
                </c:pt>
                <c:pt idx="119">
                  <c:v>0.19886609360571966</c:v>
                </c:pt>
                <c:pt idx="120">
                  <c:v>0.2034222224083512</c:v>
                </c:pt>
                <c:pt idx="121">
                  <c:v>0.20801069922022322</c:v>
                </c:pt>
                <c:pt idx="122">
                  <c:v>0.21262854877263274</c:v>
                </c:pt>
                <c:pt idx="123">
                  <c:v>0.21727267125323765</c:v>
                </c:pt>
                <c:pt idx="124">
                  <c:v>0.22193984416275972</c:v>
                </c:pt>
                <c:pt idx="125">
                  <c:v>0.22662672452611984</c:v>
                </c:pt>
                <c:pt idx="126">
                  <c:v>0.2313298514636227</c:v>
                </c:pt>
                <c:pt idx="127">
                  <c:v>0.23604564912670095</c:v>
                </c:pt>
                <c:pt idx="128">
                  <c:v>0.24077043000156567</c:v>
                </c:pt>
                <c:pt idx="129">
                  <c:v>0.24550039858288425</c:v>
                </c:pt>
                <c:pt idx="130">
                  <c:v>0.25023165541833059</c:v>
                </c:pt>
                <c:pt idx="131">
                  <c:v>0.25496020152352172</c:v>
                </c:pt>
                <c:pt idx="132">
                  <c:v>0.25968194316548487</c:v>
                </c:pt>
                <c:pt idx="133">
                  <c:v>0.26439269701138279</c:v>
                </c:pt>
                <c:pt idx="134">
                  <c:v>0.2690881956377823</c:v>
                </c:pt>
                <c:pt idx="135">
                  <c:v>0.27376409339427149</c:v>
                </c:pt>
                <c:pt idx="136">
                  <c:v>0.2784159726137389</c:v>
                </c:pt>
                <c:pt idx="137">
                  <c:v>0.2830393501601145</c:v>
                </c:pt>
                <c:pt idx="138">
                  <c:v>0.28762968430285529</c:v>
                </c:pt>
                <c:pt idx="139">
                  <c:v>0.29218238190594109</c:v>
                </c:pt>
                <c:pt idx="140">
                  <c:v>0.29669280591763569</c:v>
                </c:pt>
                <c:pt idx="141">
                  <c:v>0.30115628314577447</c:v>
                </c:pt>
                <c:pt idx="142">
                  <c:v>0.30556811230187114</c:v>
                </c:pt>
                <c:pt idx="143">
                  <c:v>0.30992357229589873</c:v>
                </c:pt>
                <c:pt idx="144">
                  <c:v>0.31421793076220317</c:v>
                </c:pt>
                <c:pt idx="145">
                  <c:v>0.31844645279566086</c:v>
                </c:pt>
                <c:pt idx="146">
                  <c:v>0.32260440987590328</c:v>
                </c:pt>
                <c:pt idx="147">
                  <c:v>0.32668708895620474</c:v>
                </c:pt>
                <c:pt idx="148">
                  <c:v>0.33068980169248174</c:v>
                </c:pt>
                <c:pt idx="149">
                  <c:v>0.33460789378678191</c:v>
                </c:pt>
                <c:pt idx="150">
                  <c:v>0.33843675441866117</c:v>
                </c:pt>
                <c:pt idx="151">
                  <c:v>0.34217182573696409</c:v>
                </c:pt>
                <c:pt idx="152">
                  <c:v>0.34580861238374172</c:v>
                </c:pt>
                <c:pt idx="153">
                  <c:v>0.34934269102136989</c:v>
                </c:pt>
                <c:pt idx="154">
                  <c:v>0.35276971983337674</c:v>
                </c:pt>
                <c:pt idx="155">
                  <c:v>0.35608544796904912</c:v>
                </c:pt>
                <c:pt idx="156">
                  <c:v>0.35928572490158373</c:v>
                </c:pt>
                <c:pt idx="157">
                  <c:v>0.36236650966936146</c:v>
                </c:pt>
                <c:pt idx="158">
                  <c:v>0.36532387996988069</c:v>
                </c:pt>
                <c:pt idx="159">
                  <c:v>0.36815404107597061</c:v>
                </c:pt>
                <c:pt idx="160">
                  <c:v>0.37085333454413</c:v>
                </c:pt>
                <c:pt idx="161">
                  <c:v>0.37341824668520018</c:v>
                </c:pt>
                <c:pt idx="162">
                  <c:v>0.37584541676808375</c:v>
                </c:pt>
                <c:pt idx="163">
                  <c:v>0.37813164492785617</c:v>
                </c:pt>
                <c:pt idx="164">
                  <c:v>0.38027389975039794</c:v>
                </c:pt>
                <c:pt idx="165">
                  <c:v>0.38226932550658155</c:v>
                </c:pt>
                <c:pt idx="166">
                  <c:v>0.38411524901009092</c:v>
                </c:pt>
                <c:pt idx="167">
                  <c:v>0.38580918607411929</c:v>
                </c:pt>
                <c:pt idx="168">
                  <c:v>0.38734884754348131</c:v>
                </c:pt>
                <c:pt idx="169">
                  <c:v>0.38873214488008778</c:v>
                </c:pt>
                <c:pt idx="170">
                  <c:v>0.38995719528124601</c:v>
                </c:pt>
                <c:pt idx="171">
                  <c:v>0.39102232631187539</c:v>
                </c:pt>
                <c:pt idx="172">
                  <c:v>0.39192608003344531</c:v>
                </c:pt>
                <c:pt idx="173">
                  <c:v>0.39266721661425202</c:v>
                </c:pt>
                <c:pt idx="174">
                  <c:v>0.39324471740753536</c:v>
                </c:pt>
                <c:pt idx="175">
                  <c:v>0.39365778748589259</c:v>
                </c:pt>
                <c:pt idx="176">
                  <c:v>0.39390585762246466</c:v>
                </c:pt>
                <c:pt idx="177">
                  <c:v>0.39398858571143264</c:v>
                </c:pt>
                <c:pt idx="178">
                  <c:v>0.39390585762246466</c:v>
                </c:pt>
                <c:pt idx="179">
                  <c:v>0.39365778748589259</c:v>
                </c:pt>
                <c:pt idx="180">
                  <c:v>0.39324471740753536</c:v>
                </c:pt>
                <c:pt idx="181">
                  <c:v>0.39266721661425202</c:v>
                </c:pt>
                <c:pt idx="182">
                  <c:v>0.39192608003344531</c:v>
                </c:pt>
                <c:pt idx="183">
                  <c:v>0.39102232631187539</c:v>
                </c:pt>
                <c:pt idx="184">
                  <c:v>0.38995719528124601</c:v>
                </c:pt>
                <c:pt idx="185">
                  <c:v>0.38873214488008778</c:v>
                </c:pt>
                <c:pt idx="186">
                  <c:v>0.38734884754348131</c:v>
                </c:pt>
                <c:pt idx="187">
                  <c:v>0.38580918607411929</c:v>
                </c:pt>
                <c:pt idx="188">
                  <c:v>0.38411524901009092</c:v>
                </c:pt>
                <c:pt idx="189">
                  <c:v>0.38226932550658155</c:v>
                </c:pt>
                <c:pt idx="190">
                  <c:v>0.38027389975039794</c:v>
                </c:pt>
                <c:pt idx="191">
                  <c:v>0.37813164492785617</c:v>
                </c:pt>
                <c:pt idx="192">
                  <c:v>0.37584541676808375</c:v>
                </c:pt>
                <c:pt idx="193">
                  <c:v>0.37341824668520018</c:v>
                </c:pt>
                <c:pt idx="194">
                  <c:v>0.37085333454413</c:v>
                </c:pt>
                <c:pt idx="195">
                  <c:v>0.36815404107597061</c:v>
                </c:pt>
                <c:pt idx="196">
                  <c:v>0.36532387996988069</c:v>
                </c:pt>
                <c:pt idx="197">
                  <c:v>0.36236650966936146</c:v>
                </c:pt>
                <c:pt idx="198">
                  <c:v>0.35928572490158373</c:v>
                </c:pt>
                <c:pt idx="199">
                  <c:v>0.35608544796904912</c:v>
                </c:pt>
                <c:pt idx="200">
                  <c:v>0.35276971983337674</c:v>
                </c:pt>
                <c:pt idx="201">
                  <c:v>0.34934269102136989</c:v>
                </c:pt>
                <c:pt idx="202">
                  <c:v>0.34580861238374172</c:v>
                </c:pt>
                <c:pt idx="203">
                  <c:v>0.34217182573696409</c:v>
                </c:pt>
                <c:pt idx="204">
                  <c:v>0.33843675441866117</c:v>
                </c:pt>
                <c:pt idx="205">
                  <c:v>0.33460789378678191</c:v>
                </c:pt>
                <c:pt idx="206">
                  <c:v>0.33068980169248174</c:v>
                </c:pt>
                <c:pt idx="207">
                  <c:v>0.32668708895620474</c:v>
                </c:pt>
                <c:pt idx="208">
                  <c:v>0.32260440987590328</c:v>
                </c:pt>
                <c:pt idx="209">
                  <c:v>0.31844645279566086</c:v>
                </c:pt>
                <c:pt idx="210">
                  <c:v>0.31421793076220317</c:v>
                </c:pt>
                <c:pt idx="211">
                  <c:v>0.30992357229589873</c:v>
                </c:pt>
                <c:pt idx="212">
                  <c:v>0.30556811230187114</c:v>
                </c:pt>
                <c:pt idx="213">
                  <c:v>0.30115628314577447</c:v>
                </c:pt>
                <c:pt idx="214">
                  <c:v>0.29669280591763569</c:v>
                </c:pt>
                <c:pt idx="215">
                  <c:v>0.29218238190594109</c:v>
                </c:pt>
                <c:pt idx="216">
                  <c:v>0.28762968430285529</c:v>
                </c:pt>
                <c:pt idx="217">
                  <c:v>0.2830393501601145</c:v>
                </c:pt>
                <c:pt idx="218">
                  <c:v>0.2784159726137389</c:v>
                </c:pt>
                <c:pt idx="219">
                  <c:v>0.27376409339427149</c:v>
                </c:pt>
                <c:pt idx="220">
                  <c:v>0.2690881956377823</c:v>
                </c:pt>
                <c:pt idx="221">
                  <c:v>0.26439269701138279</c:v>
                </c:pt>
                <c:pt idx="222">
                  <c:v>0.25968194316548487</c:v>
                </c:pt>
                <c:pt idx="223">
                  <c:v>0.25496020152352172</c:v>
                </c:pt>
                <c:pt idx="224">
                  <c:v>0.25023165541833059</c:v>
                </c:pt>
                <c:pt idx="225">
                  <c:v>0.24550039858288425</c:v>
                </c:pt>
                <c:pt idx="226">
                  <c:v>0.24077043000156567</c:v>
                </c:pt>
                <c:pt idx="227">
                  <c:v>0.23604564912670095</c:v>
                </c:pt>
                <c:pt idx="228">
                  <c:v>0.2313298514636227</c:v>
                </c:pt>
                <c:pt idx="229">
                  <c:v>0.22662672452611984</c:v>
                </c:pt>
                <c:pt idx="230">
                  <c:v>0.22193984416275972</c:v>
                </c:pt>
                <c:pt idx="231">
                  <c:v>0.21727267125323765</c:v>
                </c:pt>
                <c:pt idx="232">
                  <c:v>0.21262854877263274</c:v>
                </c:pt>
                <c:pt idx="233">
                  <c:v>0.20801069922022322</c:v>
                </c:pt>
                <c:pt idx="234">
                  <c:v>0.2034222224083512</c:v>
                </c:pt>
                <c:pt idx="235">
                  <c:v>0.19886609360571966</c:v>
                </c:pt>
                <c:pt idx="236">
                  <c:v>0.19434516202846697</c:v>
                </c:pt>
                <c:pt idx="237">
                  <c:v>0.18986214967139056</c:v>
                </c:pt>
                <c:pt idx="238">
                  <c:v>0.18541965047078812</c:v>
                </c:pt>
                <c:pt idx="239">
                  <c:v>0.18102012978955009</c:v>
                </c:pt>
                <c:pt idx="240">
                  <c:v>0.17666592421437724</c:v>
                </c:pt>
                <c:pt idx="241">
                  <c:v>0.17235924165430599</c:v>
                </c:pt>
                <c:pt idx="242">
                  <c:v>0.16810216172910808</c:v>
                </c:pt>
                <c:pt idx="243">
                  <c:v>0.16389663643558372</c:v>
                </c:pt>
                <c:pt idx="244">
                  <c:v>0.15974449107929753</c:v>
                </c:pt>
                <c:pt idx="245">
                  <c:v>0.15564742545889926</c:v>
                </c:pt>
                <c:pt idx="246">
                  <c:v>0.15160701528984166</c:v>
                </c:pt>
                <c:pt idx="247">
                  <c:v>0.14762471385403808</c:v>
                </c:pt>
                <c:pt idx="248">
                  <c:v>0.14370185386180698</c:v>
                </c:pt>
                <c:pt idx="249">
                  <c:v>0.13983964951230846</c:v>
                </c:pt>
                <c:pt idx="250">
                  <c:v>0.13603919873860865</c:v>
                </c:pt>
                <c:pt idx="251">
                  <c:v>0.13230148562348742</c:v>
                </c:pt>
                <c:pt idx="252">
                  <c:v>0.12862738297214607</c:v>
                </c:pt>
                <c:pt idx="253">
                  <c:v>0.125017655028065</c:v>
                </c:pt>
                <c:pt idx="254">
                  <c:v>0.12147296031840289</c:v>
                </c:pt>
                <c:pt idx="255">
                  <c:v>0.11799385461551856</c:v>
                </c:pt>
                <c:pt idx="256">
                  <c:v>0.11458079400143106</c:v>
                </c:pt>
                <c:pt idx="257">
                  <c:v>0.11123413802230511</c:v>
                </c:pt>
                <c:pt idx="258">
                  <c:v>0.10795415292036063</c:v>
                </c:pt>
                <c:pt idx="259">
                  <c:v>0.10474101493094871</c:v>
                </c:pt>
                <c:pt idx="260">
                  <c:v>0.10159481363291027</c:v>
                </c:pt>
                <c:pt idx="261">
                  <c:v>9.8515555340735209E-2</c:v>
                </c:pt>
                <c:pt idx="262">
                  <c:v>9.5503166527465391E-2</c:v>
                </c:pt>
                <c:pt idx="263">
                  <c:v>9.2557497267728231E-2</c:v>
                </c:pt>
                <c:pt idx="264">
                  <c:v>8.9678324690753375E-2</c:v>
                </c:pt>
                <c:pt idx="265">
                  <c:v>8.6865356433700094E-2</c:v>
                </c:pt>
                <c:pt idx="266">
                  <c:v>8.4118234086112659E-2</c:v>
                </c:pt>
                <c:pt idx="267">
                  <c:v>8.1436536616818281E-2</c:v>
                </c:pt>
                <c:pt idx="268">
                  <c:v>7.8819783775085361E-2</c:v>
                </c:pt>
                <c:pt idx="269">
                  <c:v>7.6267439458367253E-2</c:v>
                </c:pt>
                <c:pt idx="270">
                  <c:v>7.3778915039463558E-2</c:v>
                </c:pt>
                <c:pt idx="271">
                  <c:v>7.1353572646438213E-2</c:v>
                </c:pt>
                <c:pt idx="272">
                  <c:v>6.8990728389136849E-2</c:v>
                </c:pt>
                <c:pt idx="273">
                  <c:v>6.6689655526642688E-2</c:v>
                </c:pt>
                <c:pt idx="274">
                  <c:v>6.444958757050237E-2</c:v>
                </c:pt>
                <c:pt idx="275">
                  <c:v>6.2269721319032585E-2</c:v>
                </c:pt>
                <c:pt idx="276">
                  <c:v>6.0149219818491431E-2</c:v>
                </c:pt>
                <c:pt idx="277">
                  <c:v>5.808721524735698E-2</c:v>
                </c:pt>
                <c:pt idx="278">
                  <c:v>5.6082811720401041E-2</c:v>
                </c:pt>
                <c:pt idx="279">
                  <c:v>5.4135088009680164E-2</c:v>
                </c:pt>
                <c:pt idx="280">
                  <c:v>5.2243100179980406E-2</c:v>
                </c:pt>
                <c:pt idx="281">
                  <c:v>5.0405884136655976E-2</c:v>
                </c:pt>
                <c:pt idx="282">
                  <c:v>4.8622458084184639E-2</c:v>
                </c:pt>
                <c:pt idx="283">
                  <c:v>4.6891824894130227E-2</c:v>
                </c:pt>
                <c:pt idx="284">
                  <c:v>4.5212974381553889E-2</c:v>
                </c:pt>
                <c:pt idx="285">
                  <c:v>4.358488548924476E-2</c:v>
                </c:pt>
                <c:pt idx="286">
                  <c:v>4.2006528379456336E-2</c:v>
                </c:pt>
                <c:pt idx="287">
                  <c:v>4.0476866433134216E-2</c:v>
                </c:pt>
                <c:pt idx="288">
                  <c:v>3.8994858156877837E-2</c:v>
                </c:pt>
                <c:pt idx="289">
                  <c:v>3.7559458998179272E-2</c:v>
                </c:pt>
                <c:pt idx="290">
                  <c:v>3.6169623069669997E-2</c:v>
                </c:pt>
                <c:pt idx="291">
                  <c:v>3.4824304783376364E-2</c:v>
                </c:pt>
                <c:pt idx="292">
                  <c:v>3.3522460396149908E-2</c:v>
                </c:pt>
                <c:pt idx="293">
                  <c:v>3.226304946767105E-2</c:v>
                </c:pt>
                <c:pt idx="294">
                  <c:v>3.1045036232546327E-2</c:v>
                </c:pt>
                <c:pt idx="295">
                  <c:v>2.9867390888217625E-2</c:v>
                </c:pt>
                <c:pt idx="296">
                  <c:v>2.8729090800504262E-2</c:v>
                </c:pt>
                <c:pt idx="297">
                  <c:v>2.7629121628762382E-2</c:v>
                </c:pt>
                <c:pt idx="298">
                  <c:v>2.6566478372710742E-2</c:v>
                </c:pt>
                <c:pt idx="299">
                  <c:v>2.5540166343104718E-2</c:v>
                </c:pt>
                <c:pt idx="300">
                  <c:v>2.4549202058490309E-2</c:v>
                </c:pt>
                <c:pt idx="301">
                  <c:v>2.359261407037181E-2</c:v>
                </c:pt>
                <c:pt idx="302">
                  <c:v>2.2669443719144412E-2</c:v>
                </c:pt>
                <c:pt idx="303">
                  <c:v>2.1778745823221417E-2</c:v>
                </c:pt>
                <c:pt idx="304">
                  <c:v>2.0919589303789812E-2</c:v>
                </c:pt>
                <c:pt idx="305">
                  <c:v>2.0091057747681846E-2</c:v>
                </c:pt>
                <c:pt idx="306">
                  <c:v>1.9292249910829715E-2</c:v>
                </c:pt>
                <c:pt idx="307">
                  <c:v>1.8522280164803128E-2</c:v>
                </c:pt>
                <c:pt idx="308">
                  <c:v>1.7780278888902237E-2</c:v>
                </c:pt>
                <c:pt idx="309">
                  <c:v>1.7065392810289959E-2</c:v>
                </c:pt>
                <c:pt idx="310">
                  <c:v>1.6376785294604422E-2</c:v>
                </c:pt>
                <c:pt idx="311">
                  <c:v>1.5713636589480127E-2</c:v>
                </c:pt>
                <c:pt idx="312">
                  <c:v>1.5075144023375718E-2</c:v>
                </c:pt>
                <c:pt idx="313">
                  <c:v>1.4460522162058259E-2</c:v>
                </c:pt>
                <c:pt idx="314">
                  <c:v>1.3869002925065814E-2</c:v>
                </c:pt>
                <c:pt idx="315">
                  <c:v>1.329983566440503E-2</c:v>
                </c:pt>
                <c:pt idx="316">
                  <c:v>1.2752287207710763E-2</c:v>
                </c:pt>
                <c:pt idx="317">
                  <c:v>1.2225641868022297E-2</c:v>
                </c:pt>
                <c:pt idx="318">
                  <c:v>1.1719201422289188E-2</c:v>
                </c:pt>
                <c:pt idx="319">
                  <c:v>1.1232285060642855E-2</c:v>
                </c:pt>
                <c:pt idx="320">
                  <c:v>1.0764229308427875E-2</c:v>
                </c:pt>
                <c:pt idx="321">
                  <c:v>1.0314387922906431E-2</c:v>
                </c:pt>
                <c:pt idx="322">
                  <c:v>9.8821317664985111E-3</c:v>
                </c:pt>
                <c:pt idx="323">
                  <c:v>9.4668486583395148E-3</c:v>
                </c:pt>
                <c:pt idx="324">
                  <c:v>9.067943205887068E-3</c:v>
                </c:pt>
                <c:pt idx="325">
                  <c:v>8.6848366182271011E-3</c:v>
                </c:pt>
                <c:pt idx="326">
                  <c:v>8.3169665026741144E-3</c:v>
                </c:pt>
                <c:pt idx="327">
                  <c:v>7.9637866461804915E-3</c:v>
                </c:pt>
                <c:pt idx="328">
                  <c:v>7.6247667830169862E-3</c:v>
                </c:pt>
                <c:pt idx="329">
                  <c:v>7.2993923501090043E-3</c:v>
                </c:pt>
                <c:pt idx="330">
                  <c:v>6.9871642313534509E-3</c:v>
                </c:pt>
                <c:pt idx="331">
                  <c:v>6.687598492174365E-3</c:v>
                </c:pt>
                <c:pt idx="332">
                  <c:v>6.4002261055123126E-3</c:v>
                </c:pt>
                <c:pt idx="333">
                  <c:v>6.1245926703798947E-3</c:v>
                </c:pt>
                <c:pt idx="334">
                  <c:v>5.8602581240545281E-3</c:v>
                </c:pt>
                <c:pt idx="335">
                  <c:v>5.6067964489199557E-3</c:v>
                </c:pt>
                <c:pt idx="336">
                  <c:v>5.3637953749094813E-3</c:v>
                </c:pt>
                <c:pt idx="337">
                  <c:v>5.1308560784475059E-3</c:v>
                </c:pt>
                <c:pt idx="338">
                  <c:v>4.9075928787305689E-3</c:v>
                </c:pt>
                <c:pt idx="339">
                  <c:v>4.6936329321359506E-3</c:v>
                </c:pt>
                <c:pt idx="340">
                  <c:v>4.4886159254941887E-3</c:v>
                </c:pt>
                <c:pt idx="341">
                  <c:v>4.2921937689121472E-3</c:v>
                </c:pt>
                <c:pt idx="342">
                  <c:v>4.1040302887849957E-3</c:v>
                </c:pt>
                <c:pt idx="343">
                  <c:v>3.9238009215896439E-3</c:v>
                </c:pt>
                <c:pt idx="344">
                  <c:v>3.751192409007341E-3</c:v>
                </c:pt>
                <c:pt idx="345">
                  <c:v>3.5859024948810994E-3</c:v>
                </c:pt>
                <c:pt idx="346">
                  <c:v>3.427639624472293E-3</c:v>
                </c:pt>
                <c:pt idx="347">
                  <c:v>3.2761226464424731E-3</c:v>
                </c:pt>
                <c:pt idx="348">
                  <c:v>3.1310805179486879E-3</c:v>
                </c:pt>
                <c:pt idx="349">
                  <c:v>2.9922520132058192E-3</c:v>
                </c:pt>
                <c:pt idx="350">
                  <c:v>2.8593854358352029E-3</c:v>
                </c:pt>
                <c:pt idx="351">
                  <c:v>2.7322383352873895E-3</c:v>
                </c:pt>
                <c:pt idx="352">
                  <c:v>2.6105772275962871E-3</c:v>
                </c:pt>
                <c:pt idx="353">
                  <c:v>2.4941773206933323E-3</c:v>
                </c:pt>
                <c:pt idx="354">
                  <c:v>2.3828222444834363E-3</c:v>
                </c:pt>
                <c:pt idx="355">
                  <c:v>2.2763037858587807E-3</c:v>
                </c:pt>
                <c:pt idx="356">
                  <c:v>2.1744216288024226E-3</c:v>
                </c:pt>
                <c:pt idx="357">
                  <c:v>2.0769830997114636E-3</c:v>
                </c:pt>
                <c:pt idx="358">
                  <c:v>1.9838029180478563E-3</c:v>
                </c:pt>
                <c:pt idx="359">
                  <c:v>1.8947029524055939E-3</c:v>
                </c:pt>
                <c:pt idx="360">
                  <c:v>1.8095119820641051E-3</c:v>
                </c:pt>
                <c:pt idx="361">
                  <c:v>1.7280654640807085E-3</c:v>
                </c:pt>
                <c:pt idx="362">
                  <c:v>1.6502053059587458E-3</c:v>
                </c:pt>
                <c:pt idx="363">
                  <c:v>1.5757796439132142E-3</c:v>
                </c:pt>
                <c:pt idx="364">
                  <c:v>1.5046426267417816E-3</c:v>
                </c:pt>
                <c:pt idx="365">
                  <c:v>1.4366542052965251E-3</c:v>
                </c:pt>
                <c:pt idx="366">
                  <c:v>1.3716799275397601E-3</c:v>
                </c:pt>
                <c:pt idx="367">
                  <c:v>1.3095907391567465E-3</c:v>
                </c:pt>
                <c:pt idx="368">
                  <c:v>1.2502627896880713E-3</c:v>
                </c:pt>
                <c:pt idx="369">
                  <c:v>1.1935772441355075E-3</c:v>
                </c:pt>
                <c:pt idx="370">
                  <c:v>1.1394200999870505E-3</c:v>
                </c:pt>
                <c:pt idx="371">
                  <c:v>1.08768200959933E-3</c:v>
                </c:pt>
                <c:pt idx="372">
                  <c:v>1.0382581078689772E-3</c:v>
                </c:pt>
                <c:pt idx="373">
                  <c:v>9.9104784511853884E-4</c:v>
                </c:pt>
                <c:pt idx="374">
                  <c:v>9.4595482511720865E-4</c:v>
                </c:pt>
                <c:pt idx="375">
                  <c:v>9.0288664815193402E-4</c:v>
                </c:pt>
                <c:pt idx="376">
                  <c:v>8.6175475906031542E-4</c:v>
                </c:pt>
                <c:pt idx="377">
                  <c:v>8.2247430013312041E-4</c:v>
                </c:pt>
                <c:pt idx="378">
                  <c:v>7.8496396879120661E-4</c:v>
                </c:pt>
                <c:pt idx="379">
                  <c:v>7.4914587993893367E-4</c:v>
                </c:pt>
                <c:pt idx="380">
                  <c:v>7.1494543289407294E-4</c:v>
                </c:pt>
                <c:pt idx="381">
                  <c:v>6.8229118279239669E-4</c:v>
                </c:pt>
                <c:pt idx="382">
                  <c:v>6.5111471636378291E-4</c:v>
                </c:pt>
                <c:pt idx="383">
                  <c:v>6.213505319756634E-4</c:v>
                </c:pt>
                <c:pt idx="384">
                  <c:v>5.929359238388682E-4</c:v>
                </c:pt>
                <c:pt idx="385">
                  <c:v>5.6581087027064302E-4</c:v>
                </c:pt>
                <c:pt idx="386">
                  <c:v>5.3991792590937435E-4</c:v>
                </c:pt>
                <c:pt idx="387">
                  <c:v>5.1520211777580471E-4</c:v>
                </c:pt>
                <c:pt idx="388">
                  <c:v>4.9161084507578167E-4</c:v>
                </c:pt>
                <c:pt idx="389">
                  <c:v>4.6909378264031222E-4</c:v>
                </c:pt>
                <c:pt idx="390">
                  <c:v>4.4760278789924564E-4</c:v>
                </c:pt>
                <c:pt idx="391">
                  <c:v>4.2709181128617815E-4</c:v>
                </c:pt>
                <c:pt idx="392">
                  <c:v>4.0751680997295548E-4</c:v>
                </c:pt>
                <c:pt idx="393">
                  <c:v>3.8883566483362411E-4</c:v>
                </c:pt>
                <c:pt idx="394">
                  <c:v>3.7100810053897773E-4</c:v>
                </c:pt>
                <c:pt idx="395">
                  <c:v>3.5399560868433873E-4</c:v>
                </c:pt>
                <c:pt idx="396">
                  <c:v>3.3776137385484011E-4</c:v>
                </c:pt>
                <c:pt idx="397">
                  <c:v>3.2227020253411837E-4</c:v>
                </c:pt>
                <c:pt idx="398">
                  <c:v>3.074884547640911E-4</c:v>
                </c:pt>
                <c:pt idx="399">
                  <c:v>2.9338397846534058E-4</c:v>
                </c:pt>
                <c:pt idx="400">
                  <c:v>2.7992604632944842E-4</c:v>
                </c:pt>
                <c:pt idx="401">
                  <c:v>2.6708529519659495E-4</c:v>
                </c:pt>
                <c:pt idx="402">
                  <c:v>2.5483366783366379E-4</c:v>
                </c:pt>
                <c:pt idx="403">
                  <c:v>2.4314435703008303E-4</c:v>
                </c:pt>
                <c:pt idx="404">
                  <c:v>2.319917519306425E-4</c:v>
                </c:pt>
                <c:pt idx="405">
                  <c:v>2.2135138652655618E-4</c:v>
                </c:pt>
                <c:pt idx="406">
                  <c:v>2.1119989022803796E-4</c:v>
                </c:pt>
                <c:pt idx="407">
                  <c:v>2.0151494044373157E-4</c:v>
                </c:pt>
                <c:pt idx="408">
                  <c:v>1.9227521709432231E-4</c:v>
                </c:pt>
                <c:pt idx="409">
                  <c:v>1.8346035898971161E-4</c:v>
                </c:pt>
                <c:pt idx="410">
                  <c:v>1.7505092200112145E-4</c:v>
                </c:pt>
                <c:pt idx="411">
                  <c:v>1.6702833896150218E-4</c:v>
                </c:pt>
                <c:pt idx="412">
                  <c:v>1.5937488122958591E-4</c:v>
                </c:pt>
                <c:pt idx="413">
                  <c:v>1.520736218548764E-4</c:v>
                </c:pt>
                <c:pt idx="414">
                  <c:v>1.4510840028279852E-4</c:v>
                </c:pt>
                <c:pt idx="415">
                  <c:v>1.3846378854112334E-4</c:v>
                </c:pt>
                <c:pt idx="416">
                  <c:v>1.3212505885065558E-4</c:v>
                </c:pt>
                <c:pt idx="417">
                  <c:v>1.2607815260500625E-4</c:v>
                </c:pt>
                <c:pt idx="418">
                  <c:v>1.2030965066606156E-4</c:v>
                </c:pt>
                <c:pt idx="419">
                  <c:v>1.1480674492358275E-4</c:v>
                </c:pt>
                <c:pt idx="420">
                  <c:v>1.0955721106899969E-4</c:v>
                </c:pt>
                <c:pt idx="421">
                  <c:v>1.0454938253526305E-4</c:v>
                </c:pt>
                <c:pt idx="422">
                  <c:v>9.9772125556210183E-5</c:v>
                </c:pt>
                <c:pt idx="423">
                  <c:v>9.5214815300536434E-5</c:v>
                </c:pt>
                <c:pt idx="424">
                  <c:v>9.0867313037044903E-5</c:v>
                </c:pt>
                <c:pt idx="425">
                  <c:v>8.6719944289374837E-5</c:v>
                </c:pt>
                <c:pt idx="426">
                  <c:v>8.2763477939921777E-5</c:v>
                </c:pt>
                <c:pt idx="427">
                  <c:v>7.8989106244107139E-5</c:v>
                </c:pt>
              </c:numCache>
            </c:numRef>
          </c:val>
        </c:ser>
        <c:ser>
          <c:idx val="2"/>
          <c:order val="2"/>
          <c:tx>
            <c:v>Relative Frequency, Alternative</c:v>
          </c:tx>
          <c:spPr>
            <a:gradFill>
              <a:gsLst>
                <a:gs pos="0">
                  <a:schemeClr val="accent1">
                    <a:tint val="66000"/>
                    <a:satMod val="160000"/>
                    <a:alpha val="0"/>
                  </a:schemeClr>
                </a:gs>
                <a:gs pos="100000">
                  <a:schemeClr val="accent1">
                    <a:tint val="44500"/>
                    <a:satMod val="160000"/>
                  </a:schemeClr>
                </a:gs>
                <a:gs pos="100000">
                  <a:schemeClr val="accent1">
                    <a:tint val="23500"/>
                    <a:satMod val="160000"/>
                  </a:schemeClr>
                </a:gs>
              </a:gsLst>
              <a:lin ang="5400000" scaled="0"/>
            </a:gradFill>
            <a:ln>
              <a:solidFill>
                <a:schemeClr val="tx1"/>
              </a:solidFill>
              <a:round/>
            </a:ln>
          </c:spPr>
          <c:cat>
            <c:numRef>
              <c:f>'Data, Nondirectional test chart'!$B$2:$B$429</c:f>
              <c:numCache>
                <c:formatCode>General</c:formatCode>
                <c:ptCount val="428"/>
                <c:pt idx="0">
                  <c:v>-14.906940000000001</c:v>
                </c:pt>
                <c:pt idx="1">
                  <c:v>-14.82272</c:v>
                </c:pt>
                <c:pt idx="2">
                  <c:v>-14.738500000000002</c:v>
                </c:pt>
                <c:pt idx="3">
                  <c:v>-14.654280000000002</c:v>
                </c:pt>
                <c:pt idx="4">
                  <c:v>-14.570060000000002</c:v>
                </c:pt>
                <c:pt idx="5">
                  <c:v>-14.485840000000001</c:v>
                </c:pt>
                <c:pt idx="6">
                  <c:v>-14.401620000000001</c:v>
                </c:pt>
                <c:pt idx="7">
                  <c:v>-14.317400000000001</c:v>
                </c:pt>
                <c:pt idx="8">
                  <c:v>-14.233180000000001</c:v>
                </c:pt>
                <c:pt idx="9">
                  <c:v>-14.148960000000001</c:v>
                </c:pt>
                <c:pt idx="10">
                  <c:v>-14.06474</c:v>
                </c:pt>
                <c:pt idx="11">
                  <c:v>-13.98052</c:v>
                </c:pt>
                <c:pt idx="12">
                  <c:v>-13.8963</c:v>
                </c:pt>
                <c:pt idx="13">
                  <c:v>-13.81208</c:v>
                </c:pt>
                <c:pt idx="14">
                  <c:v>-13.72786</c:v>
                </c:pt>
                <c:pt idx="15">
                  <c:v>-13.643640000000001</c:v>
                </c:pt>
                <c:pt idx="16">
                  <c:v>-13.559420000000001</c:v>
                </c:pt>
                <c:pt idx="17">
                  <c:v>-13.475200000000001</c:v>
                </c:pt>
                <c:pt idx="18">
                  <c:v>-13.390980000000001</c:v>
                </c:pt>
                <c:pt idx="19">
                  <c:v>-13.306760000000002</c:v>
                </c:pt>
                <c:pt idx="20">
                  <c:v>-13.222540000000002</c:v>
                </c:pt>
                <c:pt idx="21">
                  <c:v>-13.138320000000002</c:v>
                </c:pt>
                <c:pt idx="22">
                  <c:v>-13.054100000000002</c:v>
                </c:pt>
                <c:pt idx="23">
                  <c:v>-12.969880000000002</c:v>
                </c:pt>
                <c:pt idx="24">
                  <c:v>-12.885660000000001</c:v>
                </c:pt>
                <c:pt idx="25">
                  <c:v>-12.801440000000001</c:v>
                </c:pt>
                <c:pt idx="26">
                  <c:v>-12.717220000000001</c:v>
                </c:pt>
                <c:pt idx="27">
                  <c:v>-12.633000000000001</c:v>
                </c:pt>
                <c:pt idx="28">
                  <c:v>-12.548780000000001</c:v>
                </c:pt>
                <c:pt idx="29">
                  <c:v>-12.464560000000001</c:v>
                </c:pt>
                <c:pt idx="30">
                  <c:v>-12.38034</c:v>
                </c:pt>
                <c:pt idx="31">
                  <c:v>-12.29612</c:v>
                </c:pt>
                <c:pt idx="32">
                  <c:v>-12.2119</c:v>
                </c:pt>
                <c:pt idx="33">
                  <c:v>-12.12768</c:v>
                </c:pt>
                <c:pt idx="34">
                  <c:v>-12.04346</c:v>
                </c:pt>
                <c:pt idx="35">
                  <c:v>-11.959239999999999</c:v>
                </c:pt>
                <c:pt idx="36">
                  <c:v>-11.875020000000001</c:v>
                </c:pt>
                <c:pt idx="37">
                  <c:v>-11.790800000000001</c:v>
                </c:pt>
                <c:pt idx="38">
                  <c:v>-11.706580000000001</c:v>
                </c:pt>
                <c:pt idx="39">
                  <c:v>-11.62236</c:v>
                </c:pt>
                <c:pt idx="40">
                  <c:v>-11.538140000000002</c:v>
                </c:pt>
                <c:pt idx="41">
                  <c:v>-11.453920000000002</c:v>
                </c:pt>
                <c:pt idx="42">
                  <c:v>-11.369700000000002</c:v>
                </c:pt>
                <c:pt idx="43">
                  <c:v>-11.285480000000002</c:v>
                </c:pt>
                <c:pt idx="44">
                  <c:v>-11.201260000000001</c:v>
                </c:pt>
                <c:pt idx="45">
                  <c:v>-11.117040000000001</c:v>
                </c:pt>
                <c:pt idx="46">
                  <c:v>-11.032820000000001</c:v>
                </c:pt>
                <c:pt idx="47">
                  <c:v>-10.948600000000001</c:v>
                </c:pt>
                <c:pt idx="48">
                  <c:v>-10.864380000000001</c:v>
                </c:pt>
                <c:pt idx="49">
                  <c:v>-10.78016</c:v>
                </c:pt>
                <c:pt idx="50">
                  <c:v>-10.69594</c:v>
                </c:pt>
                <c:pt idx="51">
                  <c:v>-10.61172</c:v>
                </c:pt>
                <c:pt idx="52">
                  <c:v>-10.5275</c:v>
                </c:pt>
                <c:pt idx="53">
                  <c:v>-10.443280000000001</c:v>
                </c:pt>
                <c:pt idx="54">
                  <c:v>-10.359060000000001</c:v>
                </c:pt>
                <c:pt idx="55">
                  <c:v>-10.274840000000001</c:v>
                </c:pt>
                <c:pt idx="56">
                  <c:v>-10.190620000000001</c:v>
                </c:pt>
                <c:pt idx="57">
                  <c:v>-10.106400000000001</c:v>
                </c:pt>
                <c:pt idx="58">
                  <c:v>-10.022180000000001</c:v>
                </c:pt>
                <c:pt idx="59">
                  <c:v>-9.9379600000000003</c:v>
                </c:pt>
                <c:pt idx="60">
                  <c:v>-9.8537400000000002</c:v>
                </c:pt>
                <c:pt idx="61">
                  <c:v>-9.76952</c:v>
                </c:pt>
                <c:pt idx="62">
                  <c:v>-9.6852999999999998</c:v>
                </c:pt>
                <c:pt idx="63">
                  <c:v>-9.6010799999999996</c:v>
                </c:pt>
                <c:pt idx="64">
                  <c:v>-9.5168599999999994</c:v>
                </c:pt>
                <c:pt idx="65">
                  <c:v>-9.432640000000001</c:v>
                </c:pt>
                <c:pt idx="66">
                  <c:v>-9.3484200000000008</c:v>
                </c:pt>
                <c:pt idx="67">
                  <c:v>-9.2642000000000007</c:v>
                </c:pt>
                <c:pt idx="68">
                  <c:v>-9.1799800000000005</c:v>
                </c:pt>
                <c:pt idx="69">
                  <c:v>-9.0957600000000021</c:v>
                </c:pt>
                <c:pt idx="70">
                  <c:v>-9.0115400000000019</c:v>
                </c:pt>
                <c:pt idx="71">
                  <c:v>-8.9273200000000017</c:v>
                </c:pt>
                <c:pt idx="72">
                  <c:v>-8.8431000000000015</c:v>
                </c:pt>
                <c:pt idx="73">
                  <c:v>-8.7588800000000013</c:v>
                </c:pt>
                <c:pt idx="74">
                  <c:v>-8.6746600000000011</c:v>
                </c:pt>
                <c:pt idx="75">
                  <c:v>-8.590440000000001</c:v>
                </c:pt>
                <c:pt idx="76">
                  <c:v>-8.5062200000000008</c:v>
                </c:pt>
                <c:pt idx="77">
                  <c:v>-8.4220000000000006</c:v>
                </c:pt>
                <c:pt idx="78">
                  <c:v>-8.3377800000000004</c:v>
                </c:pt>
                <c:pt idx="79">
                  <c:v>-8.2535600000000002</c:v>
                </c:pt>
                <c:pt idx="80">
                  <c:v>-8.16934</c:v>
                </c:pt>
                <c:pt idx="81">
                  <c:v>-8.0851199999999999</c:v>
                </c:pt>
                <c:pt idx="82">
                  <c:v>-8.0008999999999997</c:v>
                </c:pt>
                <c:pt idx="83">
                  <c:v>-7.9166800000000004</c:v>
                </c:pt>
                <c:pt idx="84">
                  <c:v>-7.8324600000000011</c:v>
                </c:pt>
                <c:pt idx="85">
                  <c:v>-7.7482400000000009</c:v>
                </c:pt>
                <c:pt idx="86">
                  <c:v>-7.6640200000000007</c:v>
                </c:pt>
                <c:pt idx="87">
                  <c:v>-7.5798000000000005</c:v>
                </c:pt>
                <c:pt idx="88">
                  <c:v>-7.4955800000000004</c:v>
                </c:pt>
                <c:pt idx="89">
                  <c:v>-7.4113600000000002</c:v>
                </c:pt>
                <c:pt idx="90">
                  <c:v>-7.3271400000000009</c:v>
                </c:pt>
                <c:pt idx="91">
                  <c:v>-7.2429200000000007</c:v>
                </c:pt>
                <c:pt idx="92">
                  <c:v>-7.1587000000000005</c:v>
                </c:pt>
                <c:pt idx="93">
                  <c:v>-7.0744800000000003</c:v>
                </c:pt>
                <c:pt idx="94">
                  <c:v>-6.9902600000000001</c:v>
                </c:pt>
                <c:pt idx="95">
                  <c:v>-6.90604</c:v>
                </c:pt>
                <c:pt idx="96">
                  <c:v>-6.8218200000000007</c:v>
                </c:pt>
                <c:pt idx="97">
                  <c:v>-6.7376000000000005</c:v>
                </c:pt>
                <c:pt idx="98">
                  <c:v>-6.6533800000000012</c:v>
                </c:pt>
                <c:pt idx="99">
                  <c:v>-6.569160000000001</c:v>
                </c:pt>
                <c:pt idx="100">
                  <c:v>-6.4849400000000008</c:v>
                </c:pt>
                <c:pt idx="101">
                  <c:v>-6.4007200000000006</c:v>
                </c:pt>
                <c:pt idx="102">
                  <c:v>-6.3165000000000004</c:v>
                </c:pt>
                <c:pt idx="103">
                  <c:v>-6.2322800000000003</c:v>
                </c:pt>
                <c:pt idx="104">
                  <c:v>-6.1480600000000001</c:v>
                </c:pt>
                <c:pt idx="105">
                  <c:v>-6.0638399999999999</c:v>
                </c:pt>
                <c:pt idx="106">
                  <c:v>-5.9796199999999997</c:v>
                </c:pt>
                <c:pt idx="107">
                  <c:v>-5.8954000000000004</c:v>
                </c:pt>
                <c:pt idx="108">
                  <c:v>-5.8111800000000002</c:v>
                </c:pt>
                <c:pt idx="109">
                  <c:v>-5.7269600000000009</c:v>
                </c:pt>
                <c:pt idx="110">
                  <c:v>-5.6427400000000008</c:v>
                </c:pt>
                <c:pt idx="111">
                  <c:v>-5.5585200000000006</c:v>
                </c:pt>
                <c:pt idx="112">
                  <c:v>-5.4743000000000004</c:v>
                </c:pt>
                <c:pt idx="113">
                  <c:v>-5.3900800000000002</c:v>
                </c:pt>
                <c:pt idx="114">
                  <c:v>-5.30586</c:v>
                </c:pt>
                <c:pt idx="115">
                  <c:v>-5.2216400000000007</c:v>
                </c:pt>
                <c:pt idx="116">
                  <c:v>-5.1374200000000005</c:v>
                </c:pt>
                <c:pt idx="117">
                  <c:v>-5.0532000000000004</c:v>
                </c:pt>
                <c:pt idx="118">
                  <c:v>-4.9689800000000002</c:v>
                </c:pt>
                <c:pt idx="119">
                  <c:v>-4.88476</c:v>
                </c:pt>
                <c:pt idx="120">
                  <c:v>-4.8005399999999998</c:v>
                </c:pt>
                <c:pt idx="121">
                  <c:v>-4.7163200000000005</c:v>
                </c:pt>
                <c:pt idx="122">
                  <c:v>-4.6321000000000003</c:v>
                </c:pt>
                <c:pt idx="123">
                  <c:v>-4.547880000000001</c:v>
                </c:pt>
                <c:pt idx="124">
                  <c:v>-4.4636600000000008</c:v>
                </c:pt>
                <c:pt idx="125">
                  <c:v>-4.3794400000000007</c:v>
                </c:pt>
                <c:pt idx="126">
                  <c:v>-4.2952200000000005</c:v>
                </c:pt>
                <c:pt idx="127">
                  <c:v>-4.2110000000000003</c:v>
                </c:pt>
                <c:pt idx="128">
                  <c:v>-4.1267800000000001</c:v>
                </c:pt>
                <c:pt idx="129">
                  <c:v>-4.0425599999999999</c:v>
                </c:pt>
                <c:pt idx="130">
                  <c:v>-3.9583400000000002</c:v>
                </c:pt>
                <c:pt idx="131">
                  <c:v>-3.8741200000000005</c:v>
                </c:pt>
                <c:pt idx="132">
                  <c:v>-3.7899000000000003</c:v>
                </c:pt>
                <c:pt idx="133">
                  <c:v>-3.7056800000000001</c:v>
                </c:pt>
                <c:pt idx="134">
                  <c:v>-3.6214600000000003</c:v>
                </c:pt>
                <c:pt idx="135">
                  <c:v>-3.5372400000000002</c:v>
                </c:pt>
                <c:pt idx="136">
                  <c:v>-3.45302</c:v>
                </c:pt>
                <c:pt idx="137">
                  <c:v>-3.3688000000000002</c:v>
                </c:pt>
                <c:pt idx="138">
                  <c:v>-3.2845800000000005</c:v>
                </c:pt>
                <c:pt idx="139">
                  <c:v>-3.2003600000000003</c:v>
                </c:pt>
                <c:pt idx="140">
                  <c:v>-3.1161400000000001</c:v>
                </c:pt>
                <c:pt idx="141">
                  <c:v>-3.0319199999999999</c:v>
                </c:pt>
                <c:pt idx="142">
                  <c:v>-2.9477000000000002</c:v>
                </c:pt>
                <c:pt idx="143">
                  <c:v>-2.8634800000000005</c:v>
                </c:pt>
                <c:pt idx="144">
                  <c:v>-2.7792600000000003</c:v>
                </c:pt>
                <c:pt idx="145">
                  <c:v>-2.6950400000000001</c:v>
                </c:pt>
                <c:pt idx="146">
                  <c:v>-2.6108200000000004</c:v>
                </c:pt>
                <c:pt idx="147">
                  <c:v>-2.5266000000000002</c:v>
                </c:pt>
                <c:pt idx="148">
                  <c:v>-2.44238</c:v>
                </c:pt>
                <c:pt idx="149">
                  <c:v>-2.3581600000000003</c:v>
                </c:pt>
                <c:pt idx="150">
                  <c:v>-2.2739400000000005</c:v>
                </c:pt>
                <c:pt idx="151">
                  <c:v>-2.1897200000000003</c:v>
                </c:pt>
                <c:pt idx="152">
                  <c:v>-2.1055000000000001</c:v>
                </c:pt>
                <c:pt idx="153">
                  <c:v>-2.02128</c:v>
                </c:pt>
                <c:pt idx="154">
                  <c:v>-1.9370600000000002</c:v>
                </c:pt>
                <c:pt idx="155">
                  <c:v>-1.85284</c:v>
                </c:pt>
                <c:pt idx="156">
                  <c:v>-1.7686200000000001</c:v>
                </c:pt>
                <c:pt idx="157">
                  <c:v>-1.6844000000000001</c:v>
                </c:pt>
                <c:pt idx="158">
                  <c:v>-1.6001800000000002</c:v>
                </c:pt>
                <c:pt idx="159">
                  <c:v>-1.51596</c:v>
                </c:pt>
                <c:pt idx="160">
                  <c:v>-1.4317400000000002</c:v>
                </c:pt>
                <c:pt idx="161">
                  <c:v>-1.3475200000000001</c:v>
                </c:pt>
                <c:pt idx="162">
                  <c:v>-1.2633000000000001</c:v>
                </c:pt>
                <c:pt idx="163">
                  <c:v>-1.1790800000000001</c:v>
                </c:pt>
                <c:pt idx="164">
                  <c:v>-1.0948600000000002</c:v>
                </c:pt>
                <c:pt idx="165">
                  <c:v>-1.01064</c:v>
                </c:pt>
                <c:pt idx="166">
                  <c:v>-0.92642000000000002</c:v>
                </c:pt>
                <c:pt idx="167">
                  <c:v>-0.84220000000000006</c:v>
                </c:pt>
                <c:pt idx="168">
                  <c:v>-0.75797999999999999</c:v>
                </c:pt>
                <c:pt idx="169">
                  <c:v>-0.67376000000000003</c:v>
                </c:pt>
                <c:pt idx="170">
                  <c:v>-0.58954000000000006</c:v>
                </c:pt>
                <c:pt idx="171">
                  <c:v>-0.50531999999999999</c:v>
                </c:pt>
                <c:pt idx="172">
                  <c:v>-0.42110000000000003</c:v>
                </c:pt>
                <c:pt idx="173">
                  <c:v>-0.33688000000000046</c:v>
                </c:pt>
                <c:pt idx="174">
                  <c:v>-0.25266000000000044</c:v>
                </c:pt>
                <c:pt idx="175">
                  <c:v>-0.16844000000000001</c:v>
                </c:pt>
                <c:pt idx="176">
                  <c:v>-8.4220000000000003E-2</c:v>
                </c:pt>
                <c:pt idx="177">
                  <c:v>0</c:v>
                </c:pt>
                <c:pt idx="178">
                  <c:v>8.4220000000000003E-2</c:v>
                </c:pt>
                <c:pt idx="179">
                  <c:v>0.16844000000000001</c:v>
                </c:pt>
                <c:pt idx="180">
                  <c:v>0.25266000000000044</c:v>
                </c:pt>
                <c:pt idx="181">
                  <c:v>0.33688000000000046</c:v>
                </c:pt>
                <c:pt idx="182">
                  <c:v>0.42110000000000003</c:v>
                </c:pt>
                <c:pt idx="183">
                  <c:v>0.50531999999999999</c:v>
                </c:pt>
                <c:pt idx="184">
                  <c:v>0.58954000000000006</c:v>
                </c:pt>
                <c:pt idx="185">
                  <c:v>0.67376000000000003</c:v>
                </c:pt>
                <c:pt idx="186">
                  <c:v>0.75797999999999999</c:v>
                </c:pt>
                <c:pt idx="187">
                  <c:v>0.84220000000000006</c:v>
                </c:pt>
                <c:pt idx="188">
                  <c:v>0.92642000000000002</c:v>
                </c:pt>
                <c:pt idx="189">
                  <c:v>1.01064</c:v>
                </c:pt>
                <c:pt idx="190">
                  <c:v>1.0948600000000002</c:v>
                </c:pt>
                <c:pt idx="191">
                  <c:v>1.1790800000000001</c:v>
                </c:pt>
                <c:pt idx="192">
                  <c:v>1.2633000000000001</c:v>
                </c:pt>
                <c:pt idx="193">
                  <c:v>1.3475200000000001</c:v>
                </c:pt>
                <c:pt idx="194">
                  <c:v>1.4317400000000002</c:v>
                </c:pt>
                <c:pt idx="195">
                  <c:v>1.51596</c:v>
                </c:pt>
                <c:pt idx="196">
                  <c:v>1.6001800000000002</c:v>
                </c:pt>
                <c:pt idx="197">
                  <c:v>1.6844000000000001</c:v>
                </c:pt>
                <c:pt idx="198">
                  <c:v>1.7686200000000001</c:v>
                </c:pt>
                <c:pt idx="199">
                  <c:v>1.85284</c:v>
                </c:pt>
                <c:pt idx="200">
                  <c:v>1.9370600000000002</c:v>
                </c:pt>
                <c:pt idx="201">
                  <c:v>2.02128</c:v>
                </c:pt>
                <c:pt idx="202">
                  <c:v>2.1055000000000001</c:v>
                </c:pt>
                <c:pt idx="203">
                  <c:v>2.1897200000000003</c:v>
                </c:pt>
                <c:pt idx="204">
                  <c:v>2.2739400000000005</c:v>
                </c:pt>
                <c:pt idx="205">
                  <c:v>2.3581600000000003</c:v>
                </c:pt>
                <c:pt idx="206">
                  <c:v>2.44238</c:v>
                </c:pt>
                <c:pt idx="207">
                  <c:v>2.5266000000000002</c:v>
                </c:pt>
                <c:pt idx="208">
                  <c:v>2.6108200000000004</c:v>
                </c:pt>
                <c:pt idx="209">
                  <c:v>2.6950400000000001</c:v>
                </c:pt>
                <c:pt idx="210">
                  <c:v>2.7792600000000003</c:v>
                </c:pt>
                <c:pt idx="211">
                  <c:v>2.8634800000000005</c:v>
                </c:pt>
                <c:pt idx="212">
                  <c:v>2.9477000000000002</c:v>
                </c:pt>
                <c:pt idx="213">
                  <c:v>3.0319199999999999</c:v>
                </c:pt>
                <c:pt idx="214">
                  <c:v>3.1161400000000001</c:v>
                </c:pt>
                <c:pt idx="215">
                  <c:v>3.2003600000000003</c:v>
                </c:pt>
                <c:pt idx="216">
                  <c:v>3.2845800000000005</c:v>
                </c:pt>
                <c:pt idx="217">
                  <c:v>3.3688000000000002</c:v>
                </c:pt>
                <c:pt idx="218">
                  <c:v>3.45302</c:v>
                </c:pt>
                <c:pt idx="219">
                  <c:v>3.5372400000000002</c:v>
                </c:pt>
                <c:pt idx="220">
                  <c:v>3.6214600000000003</c:v>
                </c:pt>
                <c:pt idx="221">
                  <c:v>3.7056800000000001</c:v>
                </c:pt>
                <c:pt idx="222">
                  <c:v>3.7899000000000003</c:v>
                </c:pt>
                <c:pt idx="223">
                  <c:v>3.8741200000000005</c:v>
                </c:pt>
                <c:pt idx="224">
                  <c:v>3.9583400000000002</c:v>
                </c:pt>
                <c:pt idx="225">
                  <c:v>4.0425599999999999</c:v>
                </c:pt>
                <c:pt idx="226">
                  <c:v>4.1267800000000001</c:v>
                </c:pt>
                <c:pt idx="227">
                  <c:v>4.2110000000000003</c:v>
                </c:pt>
                <c:pt idx="228">
                  <c:v>4.2952200000000005</c:v>
                </c:pt>
                <c:pt idx="229">
                  <c:v>4.3794400000000007</c:v>
                </c:pt>
                <c:pt idx="230">
                  <c:v>4.4636600000000008</c:v>
                </c:pt>
                <c:pt idx="231">
                  <c:v>4.547880000000001</c:v>
                </c:pt>
                <c:pt idx="232">
                  <c:v>4.6321000000000003</c:v>
                </c:pt>
                <c:pt idx="233">
                  <c:v>4.7163200000000005</c:v>
                </c:pt>
                <c:pt idx="234">
                  <c:v>4.8005399999999998</c:v>
                </c:pt>
                <c:pt idx="235">
                  <c:v>4.88476</c:v>
                </c:pt>
                <c:pt idx="236">
                  <c:v>4.9689800000000002</c:v>
                </c:pt>
                <c:pt idx="237">
                  <c:v>5.0532000000000004</c:v>
                </c:pt>
                <c:pt idx="238">
                  <c:v>5.1374200000000005</c:v>
                </c:pt>
                <c:pt idx="239">
                  <c:v>5.2216400000000007</c:v>
                </c:pt>
                <c:pt idx="240">
                  <c:v>5.30586</c:v>
                </c:pt>
                <c:pt idx="241">
                  <c:v>5.3900800000000002</c:v>
                </c:pt>
                <c:pt idx="242">
                  <c:v>5.4743000000000004</c:v>
                </c:pt>
                <c:pt idx="243">
                  <c:v>5.5585200000000006</c:v>
                </c:pt>
                <c:pt idx="244">
                  <c:v>5.6427400000000008</c:v>
                </c:pt>
                <c:pt idx="245">
                  <c:v>5.7269600000000009</c:v>
                </c:pt>
                <c:pt idx="246">
                  <c:v>5.8111800000000002</c:v>
                </c:pt>
                <c:pt idx="247">
                  <c:v>5.8954000000000004</c:v>
                </c:pt>
                <c:pt idx="248">
                  <c:v>5.9796199999999997</c:v>
                </c:pt>
                <c:pt idx="249">
                  <c:v>6.0638399999999999</c:v>
                </c:pt>
                <c:pt idx="250">
                  <c:v>6.1480600000000001</c:v>
                </c:pt>
                <c:pt idx="251">
                  <c:v>6.2322800000000003</c:v>
                </c:pt>
                <c:pt idx="252">
                  <c:v>6.3165000000000004</c:v>
                </c:pt>
                <c:pt idx="253">
                  <c:v>6.4007200000000006</c:v>
                </c:pt>
                <c:pt idx="254">
                  <c:v>6.4849400000000008</c:v>
                </c:pt>
                <c:pt idx="255">
                  <c:v>6.569160000000001</c:v>
                </c:pt>
                <c:pt idx="256">
                  <c:v>6.6533800000000012</c:v>
                </c:pt>
                <c:pt idx="257">
                  <c:v>6.7376000000000005</c:v>
                </c:pt>
                <c:pt idx="258">
                  <c:v>6.8218200000000007</c:v>
                </c:pt>
                <c:pt idx="259">
                  <c:v>6.90604</c:v>
                </c:pt>
                <c:pt idx="260">
                  <c:v>6.9902600000000001</c:v>
                </c:pt>
                <c:pt idx="261">
                  <c:v>7.0744800000000003</c:v>
                </c:pt>
                <c:pt idx="262">
                  <c:v>7.1587000000000005</c:v>
                </c:pt>
                <c:pt idx="263">
                  <c:v>7.2429200000000007</c:v>
                </c:pt>
                <c:pt idx="264">
                  <c:v>7.3271400000000009</c:v>
                </c:pt>
                <c:pt idx="265">
                  <c:v>7.4113600000000002</c:v>
                </c:pt>
                <c:pt idx="266">
                  <c:v>7.4955800000000004</c:v>
                </c:pt>
                <c:pt idx="267">
                  <c:v>7.5798000000000005</c:v>
                </c:pt>
                <c:pt idx="268">
                  <c:v>7.6640200000000007</c:v>
                </c:pt>
                <c:pt idx="269">
                  <c:v>7.7482400000000009</c:v>
                </c:pt>
                <c:pt idx="270">
                  <c:v>7.8324600000000011</c:v>
                </c:pt>
                <c:pt idx="271">
                  <c:v>7.9166800000000004</c:v>
                </c:pt>
                <c:pt idx="272">
                  <c:v>8.0008999999999997</c:v>
                </c:pt>
                <c:pt idx="273">
                  <c:v>8.0851199999999999</c:v>
                </c:pt>
                <c:pt idx="274">
                  <c:v>8.16934</c:v>
                </c:pt>
                <c:pt idx="275">
                  <c:v>8.2535600000000002</c:v>
                </c:pt>
                <c:pt idx="276">
                  <c:v>8.3377800000000004</c:v>
                </c:pt>
                <c:pt idx="277">
                  <c:v>8.4220000000000006</c:v>
                </c:pt>
                <c:pt idx="278">
                  <c:v>8.5062200000000008</c:v>
                </c:pt>
                <c:pt idx="279">
                  <c:v>8.590440000000001</c:v>
                </c:pt>
                <c:pt idx="280">
                  <c:v>8.6746600000000011</c:v>
                </c:pt>
                <c:pt idx="281">
                  <c:v>8.7588800000000013</c:v>
                </c:pt>
                <c:pt idx="282">
                  <c:v>8.8431000000000015</c:v>
                </c:pt>
                <c:pt idx="283">
                  <c:v>8.9273200000000017</c:v>
                </c:pt>
                <c:pt idx="284">
                  <c:v>9.0115400000000019</c:v>
                </c:pt>
                <c:pt idx="285">
                  <c:v>9.0957600000000021</c:v>
                </c:pt>
                <c:pt idx="286">
                  <c:v>9.1799800000000431</c:v>
                </c:pt>
                <c:pt idx="287">
                  <c:v>9.2642000000000007</c:v>
                </c:pt>
                <c:pt idx="288">
                  <c:v>9.3484200000000008</c:v>
                </c:pt>
                <c:pt idx="289">
                  <c:v>9.432640000000001</c:v>
                </c:pt>
                <c:pt idx="290">
                  <c:v>9.5168600000000421</c:v>
                </c:pt>
                <c:pt idx="291">
                  <c:v>9.6010799999999996</c:v>
                </c:pt>
                <c:pt idx="292">
                  <c:v>9.6852999999999998</c:v>
                </c:pt>
                <c:pt idx="293">
                  <c:v>9.76952</c:v>
                </c:pt>
                <c:pt idx="294">
                  <c:v>9.8537400000000428</c:v>
                </c:pt>
                <c:pt idx="295">
                  <c:v>9.9379600000000003</c:v>
                </c:pt>
                <c:pt idx="296">
                  <c:v>10.022180000000001</c:v>
                </c:pt>
                <c:pt idx="297">
                  <c:v>10.106400000000001</c:v>
                </c:pt>
                <c:pt idx="298">
                  <c:v>10.190620000000044</c:v>
                </c:pt>
                <c:pt idx="299">
                  <c:v>10.274840000000001</c:v>
                </c:pt>
                <c:pt idx="300">
                  <c:v>10.359060000000001</c:v>
                </c:pt>
                <c:pt idx="301">
                  <c:v>10.443280000000001</c:v>
                </c:pt>
                <c:pt idx="302">
                  <c:v>10.527500000000044</c:v>
                </c:pt>
                <c:pt idx="303">
                  <c:v>10.61172</c:v>
                </c:pt>
                <c:pt idx="304">
                  <c:v>10.69594</c:v>
                </c:pt>
                <c:pt idx="305">
                  <c:v>10.78016</c:v>
                </c:pt>
                <c:pt idx="306">
                  <c:v>10.864380000000041</c:v>
                </c:pt>
                <c:pt idx="307">
                  <c:v>10.948600000000001</c:v>
                </c:pt>
                <c:pt idx="308">
                  <c:v>11.032820000000001</c:v>
                </c:pt>
                <c:pt idx="309">
                  <c:v>11.117040000000042</c:v>
                </c:pt>
                <c:pt idx="310">
                  <c:v>11.201260000000042</c:v>
                </c:pt>
                <c:pt idx="311">
                  <c:v>11.285480000000042</c:v>
                </c:pt>
                <c:pt idx="312">
                  <c:v>11.369700000000002</c:v>
                </c:pt>
                <c:pt idx="313">
                  <c:v>11.453920000000043</c:v>
                </c:pt>
                <c:pt idx="314">
                  <c:v>11.538140000000043</c:v>
                </c:pt>
                <c:pt idx="315">
                  <c:v>11.622360000000043</c:v>
                </c:pt>
                <c:pt idx="316">
                  <c:v>11.706580000000001</c:v>
                </c:pt>
                <c:pt idx="317">
                  <c:v>11.790800000000043</c:v>
                </c:pt>
                <c:pt idx="318">
                  <c:v>11.875020000000044</c:v>
                </c:pt>
                <c:pt idx="319">
                  <c:v>11.959240000000044</c:v>
                </c:pt>
                <c:pt idx="320">
                  <c:v>12.04346</c:v>
                </c:pt>
                <c:pt idx="321">
                  <c:v>12.127680000000044</c:v>
                </c:pt>
                <c:pt idx="322">
                  <c:v>12.211900000000044</c:v>
                </c:pt>
                <c:pt idx="323">
                  <c:v>12.296120000000043</c:v>
                </c:pt>
                <c:pt idx="324">
                  <c:v>12.38034</c:v>
                </c:pt>
                <c:pt idx="325">
                  <c:v>12.464560000000043</c:v>
                </c:pt>
                <c:pt idx="326">
                  <c:v>12.548780000000043</c:v>
                </c:pt>
                <c:pt idx="327">
                  <c:v>12.633000000000044</c:v>
                </c:pt>
                <c:pt idx="328">
                  <c:v>12.717220000000042</c:v>
                </c:pt>
                <c:pt idx="329">
                  <c:v>12.801440000000042</c:v>
                </c:pt>
                <c:pt idx="330">
                  <c:v>12.885660000000042</c:v>
                </c:pt>
                <c:pt idx="331">
                  <c:v>12.969880000000042</c:v>
                </c:pt>
                <c:pt idx="332">
                  <c:v>13.054100000000043</c:v>
                </c:pt>
                <c:pt idx="333">
                  <c:v>13.138320000000043</c:v>
                </c:pt>
                <c:pt idx="334">
                  <c:v>13.222540000000043</c:v>
                </c:pt>
                <c:pt idx="335">
                  <c:v>13.306760000000043</c:v>
                </c:pt>
                <c:pt idx="336">
                  <c:v>13.390980000000043</c:v>
                </c:pt>
                <c:pt idx="337">
                  <c:v>13.475200000000044</c:v>
                </c:pt>
                <c:pt idx="338">
                  <c:v>13.559420000000044</c:v>
                </c:pt>
                <c:pt idx="339">
                  <c:v>13.643640000000042</c:v>
                </c:pt>
                <c:pt idx="340">
                  <c:v>13.727860000000042</c:v>
                </c:pt>
                <c:pt idx="341">
                  <c:v>13.812080000000043</c:v>
                </c:pt>
                <c:pt idx="342">
                  <c:v>13.896300000000043</c:v>
                </c:pt>
                <c:pt idx="343">
                  <c:v>13.980520000000043</c:v>
                </c:pt>
                <c:pt idx="344">
                  <c:v>14.064740000000043</c:v>
                </c:pt>
                <c:pt idx="345">
                  <c:v>14.148960000000043</c:v>
                </c:pt>
                <c:pt idx="346">
                  <c:v>14.233180000000043</c:v>
                </c:pt>
                <c:pt idx="347">
                  <c:v>14.317400000000044</c:v>
                </c:pt>
                <c:pt idx="348">
                  <c:v>14.401620000000044</c:v>
                </c:pt>
                <c:pt idx="349">
                  <c:v>14.485840000000044</c:v>
                </c:pt>
                <c:pt idx="350">
                  <c:v>14.570060000000044</c:v>
                </c:pt>
                <c:pt idx="351">
                  <c:v>14.654280000000044</c:v>
                </c:pt>
                <c:pt idx="352">
                  <c:v>14.738500000000045</c:v>
                </c:pt>
                <c:pt idx="353">
                  <c:v>14.822720000000043</c:v>
                </c:pt>
                <c:pt idx="354">
                  <c:v>14.906940000000043</c:v>
                </c:pt>
                <c:pt idx="355">
                  <c:v>14.991160000000042</c:v>
                </c:pt>
                <c:pt idx="356">
                  <c:v>15.075380000000042</c:v>
                </c:pt>
                <c:pt idx="357">
                  <c:v>15.159600000000042</c:v>
                </c:pt>
                <c:pt idx="358">
                  <c:v>15.243820000000042</c:v>
                </c:pt>
                <c:pt idx="359">
                  <c:v>15.328040000000042</c:v>
                </c:pt>
                <c:pt idx="360">
                  <c:v>15.412260000000042</c:v>
                </c:pt>
                <c:pt idx="361">
                  <c:v>15.496480000000043</c:v>
                </c:pt>
                <c:pt idx="362">
                  <c:v>15.580700000000043</c:v>
                </c:pt>
                <c:pt idx="363">
                  <c:v>15.664920000000043</c:v>
                </c:pt>
                <c:pt idx="364">
                  <c:v>15.749140000000043</c:v>
                </c:pt>
                <c:pt idx="365">
                  <c:v>15.833360000000043</c:v>
                </c:pt>
                <c:pt idx="366">
                  <c:v>15.917580000000044</c:v>
                </c:pt>
                <c:pt idx="367">
                  <c:v>16.001800000000042</c:v>
                </c:pt>
                <c:pt idx="368">
                  <c:v>16.086020000000044</c:v>
                </c:pt>
                <c:pt idx="369">
                  <c:v>16.170240000000042</c:v>
                </c:pt>
                <c:pt idx="370">
                  <c:v>16.254460000000044</c:v>
                </c:pt>
                <c:pt idx="371">
                  <c:v>16.338680000000043</c:v>
                </c:pt>
                <c:pt idx="372">
                  <c:v>16.422900000000045</c:v>
                </c:pt>
                <c:pt idx="373">
                  <c:v>16.507120000000043</c:v>
                </c:pt>
                <c:pt idx="374">
                  <c:v>16.591340000000045</c:v>
                </c:pt>
                <c:pt idx="375">
                  <c:v>16.675560000000043</c:v>
                </c:pt>
                <c:pt idx="376">
                  <c:v>16.759780000000045</c:v>
                </c:pt>
                <c:pt idx="377">
                  <c:v>16.844000000000044</c:v>
                </c:pt>
                <c:pt idx="378">
                  <c:v>16.928220000000046</c:v>
                </c:pt>
                <c:pt idx="379">
                  <c:v>17.012440000000044</c:v>
                </c:pt>
                <c:pt idx="380">
                  <c:v>17.096660000000046</c:v>
                </c:pt>
                <c:pt idx="381">
                  <c:v>17.180880000000041</c:v>
                </c:pt>
                <c:pt idx="382">
                  <c:v>17.265100000000043</c:v>
                </c:pt>
                <c:pt idx="383">
                  <c:v>17.349320000000041</c:v>
                </c:pt>
                <c:pt idx="384">
                  <c:v>17.433540000000043</c:v>
                </c:pt>
                <c:pt idx="385">
                  <c:v>17.517760000000042</c:v>
                </c:pt>
                <c:pt idx="386">
                  <c:v>17.601980000000044</c:v>
                </c:pt>
                <c:pt idx="387">
                  <c:v>17.686200000000042</c:v>
                </c:pt>
                <c:pt idx="388">
                  <c:v>17.770420000000044</c:v>
                </c:pt>
                <c:pt idx="389">
                  <c:v>17.854640000000003</c:v>
                </c:pt>
                <c:pt idx="390">
                  <c:v>17.938859999999959</c:v>
                </c:pt>
                <c:pt idx="391">
                  <c:v>18.023079999999915</c:v>
                </c:pt>
                <c:pt idx="392">
                  <c:v>18.107299999999874</c:v>
                </c:pt>
                <c:pt idx="393">
                  <c:v>18.191519999999834</c:v>
                </c:pt>
                <c:pt idx="394">
                  <c:v>18.275739999999793</c:v>
                </c:pt>
                <c:pt idx="395">
                  <c:v>18.359959999999749</c:v>
                </c:pt>
                <c:pt idx="396">
                  <c:v>18.444179999999704</c:v>
                </c:pt>
                <c:pt idx="397">
                  <c:v>18.528399999999667</c:v>
                </c:pt>
                <c:pt idx="398">
                  <c:v>18.612619999999623</c:v>
                </c:pt>
                <c:pt idx="399">
                  <c:v>18.696839999999579</c:v>
                </c:pt>
                <c:pt idx="400">
                  <c:v>18.781059999999538</c:v>
                </c:pt>
                <c:pt idx="401">
                  <c:v>18.865279999999494</c:v>
                </c:pt>
                <c:pt idx="402">
                  <c:v>18.949499999999457</c:v>
                </c:pt>
                <c:pt idx="403">
                  <c:v>19.033719999999413</c:v>
                </c:pt>
                <c:pt idx="404">
                  <c:v>19.117939999999368</c:v>
                </c:pt>
                <c:pt idx="405">
                  <c:v>19.202159999999328</c:v>
                </c:pt>
                <c:pt idx="406">
                  <c:v>19.286379999999287</c:v>
                </c:pt>
                <c:pt idx="407">
                  <c:v>19.370599999999243</c:v>
                </c:pt>
                <c:pt idx="408">
                  <c:v>19.454819999999202</c:v>
                </c:pt>
                <c:pt idx="409">
                  <c:v>19.539039999999158</c:v>
                </c:pt>
                <c:pt idx="410">
                  <c:v>19.623259999999117</c:v>
                </c:pt>
                <c:pt idx="411">
                  <c:v>19.707479999999077</c:v>
                </c:pt>
                <c:pt idx="412">
                  <c:v>19.791699999999032</c:v>
                </c:pt>
                <c:pt idx="413">
                  <c:v>19.875919999998992</c:v>
                </c:pt>
                <c:pt idx="414">
                  <c:v>19.960139999998948</c:v>
                </c:pt>
                <c:pt idx="415">
                  <c:v>20.044359999998907</c:v>
                </c:pt>
                <c:pt idx="416">
                  <c:v>20.128579999998866</c:v>
                </c:pt>
                <c:pt idx="417">
                  <c:v>20.212799999998783</c:v>
                </c:pt>
                <c:pt idx="418">
                  <c:v>20.297019999998739</c:v>
                </c:pt>
                <c:pt idx="419">
                  <c:v>20.381239999998694</c:v>
                </c:pt>
                <c:pt idx="420">
                  <c:v>20.465459999998654</c:v>
                </c:pt>
                <c:pt idx="421">
                  <c:v>20.549679999998613</c:v>
                </c:pt>
                <c:pt idx="422">
                  <c:v>20.633899999998569</c:v>
                </c:pt>
                <c:pt idx="423">
                  <c:v>20.718119999998528</c:v>
                </c:pt>
                <c:pt idx="424">
                  <c:v>20.802339999998484</c:v>
                </c:pt>
                <c:pt idx="425">
                  <c:v>20.886559999998443</c:v>
                </c:pt>
                <c:pt idx="426">
                  <c:v>20.970779999998403</c:v>
                </c:pt>
                <c:pt idx="427">
                  <c:v>21.054999999998358</c:v>
                </c:pt>
              </c:numCache>
            </c:numRef>
          </c:cat>
          <c:val>
            <c:numRef>
              <c:f>'Data, Directional test chart'!$E$2:$E$437</c:f>
              <c:numCache>
                <c:formatCode>General</c:formatCode>
                <c:ptCount val="436"/>
                <c:pt idx="107" formatCode="0.0%">
                  <c:v>2.4941773206933861E-3</c:v>
                </c:pt>
                <c:pt idx="108" formatCode="0.0%">
                  <c:v>2.6105772275963452E-3</c:v>
                </c:pt>
                <c:pt idx="109" formatCode="0.0%">
                  <c:v>2.7322383352874555E-3</c:v>
                </c:pt>
                <c:pt idx="110" formatCode="0.0%">
                  <c:v>2.8593854358352671E-3</c:v>
                </c:pt>
                <c:pt idx="111" formatCode="0.0%">
                  <c:v>2.9922520132058916E-3</c:v>
                </c:pt>
                <c:pt idx="112" formatCode="0.0%">
                  <c:v>3.1310805179487634E-3</c:v>
                </c:pt>
                <c:pt idx="113" formatCode="0.0%">
                  <c:v>3.2761226464425503E-3</c:v>
                </c:pt>
                <c:pt idx="114" formatCode="0.0%">
                  <c:v>3.4276396244723737E-3</c:v>
                </c:pt>
                <c:pt idx="115" formatCode="0.0%">
                  <c:v>3.5859024948811805E-3</c:v>
                </c:pt>
                <c:pt idx="116" formatCode="0.0%">
                  <c:v>3.7511924090074247E-3</c:v>
                </c:pt>
                <c:pt idx="117" formatCode="0.0%">
                  <c:v>3.923800921589728E-3</c:v>
                </c:pt>
                <c:pt idx="118" formatCode="0.0%">
                  <c:v>4.104030288785092E-3</c:v>
                </c:pt>
                <c:pt idx="119" formatCode="0.0%">
                  <c:v>4.2921937689122469E-3</c:v>
                </c:pt>
                <c:pt idx="120" formatCode="0.0%">
                  <c:v>4.4886159254942902E-3</c:v>
                </c:pt>
                <c:pt idx="121" formatCode="0.0%">
                  <c:v>4.6936329321360425E-3</c:v>
                </c:pt>
                <c:pt idx="122" formatCode="0.0%">
                  <c:v>4.9075928787306738E-3</c:v>
                </c:pt>
                <c:pt idx="123" formatCode="0.0%">
                  <c:v>5.1308560784476074E-3</c:v>
                </c:pt>
                <c:pt idx="124" formatCode="0.0%">
                  <c:v>5.3637953749095905E-3</c:v>
                </c:pt>
                <c:pt idx="125" formatCode="0.0%">
                  <c:v>5.6067964489200702E-3</c:v>
                </c:pt>
                <c:pt idx="126" formatCode="0.0%">
                  <c:v>5.860258124054653E-3</c:v>
                </c:pt>
                <c:pt idx="127" formatCode="0.0%">
                  <c:v>6.1245926703800248E-3</c:v>
                </c:pt>
                <c:pt idx="128" formatCode="0.0%">
                  <c:v>6.4002261055124444E-3</c:v>
                </c:pt>
                <c:pt idx="129" formatCode="0.0%">
                  <c:v>6.6875984921745037E-3</c:v>
                </c:pt>
                <c:pt idx="130" formatCode="0.0%">
                  <c:v>6.9871642313536018E-3</c:v>
                </c:pt>
                <c:pt idx="131" formatCode="0.0%">
                  <c:v>7.2993923501091596E-3</c:v>
                </c:pt>
                <c:pt idx="132" formatCode="0.0%">
                  <c:v>7.6247667830171492E-3</c:v>
                </c:pt>
                <c:pt idx="133" formatCode="0.0%">
                  <c:v>7.9637866461806615E-3</c:v>
                </c:pt>
                <c:pt idx="134" formatCode="0.0%">
                  <c:v>8.3169665026742966E-3</c:v>
                </c:pt>
                <c:pt idx="135" formatCode="0.0%">
                  <c:v>8.6848366182273005E-3</c:v>
                </c:pt>
                <c:pt idx="136" formatCode="0.0%">
                  <c:v>9.067943205887068E-3</c:v>
                </c:pt>
                <c:pt idx="137" formatCode="0.0%">
                  <c:v>9.4668486583397247E-3</c:v>
                </c:pt>
                <c:pt idx="138" formatCode="0.0%">
                  <c:v>9.8821317664987245E-3</c:v>
                </c:pt>
                <c:pt idx="139" formatCode="0.0%">
                  <c:v>1.0314387922906652E-2</c:v>
                </c:pt>
                <c:pt idx="140" formatCode="0.0%">
                  <c:v>1.0764229308427875E-2</c:v>
                </c:pt>
                <c:pt idx="141" formatCode="0.0%">
                  <c:v>1.1232285060643091E-2</c:v>
                </c:pt>
                <c:pt idx="142" formatCode="0.0%">
                  <c:v>1.1719201422289435E-2</c:v>
                </c:pt>
                <c:pt idx="143" formatCode="0.0%">
                  <c:v>1.2225641868022562E-2</c:v>
                </c:pt>
                <c:pt idx="144" formatCode="0.0%">
                  <c:v>1.2752287207710763E-2</c:v>
                </c:pt>
                <c:pt idx="145" formatCode="0.0%">
                  <c:v>1.3299835664405324E-2</c:v>
                </c:pt>
                <c:pt idx="146" formatCode="0.0%">
                  <c:v>1.3869002925066111E-2</c:v>
                </c:pt>
                <c:pt idx="147" formatCode="0.0%">
                  <c:v>1.4460522162058558E-2</c:v>
                </c:pt>
                <c:pt idx="148" formatCode="0.0%">
                  <c:v>1.5075144023375718E-2</c:v>
                </c:pt>
                <c:pt idx="149" formatCode="0.0%">
                  <c:v>1.5713636589480429E-2</c:v>
                </c:pt>
                <c:pt idx="150" formatCode="0.0%">
                  <c:v>1.6376785294604759E-2</c:v>
                </c:pt>
                <c:pt idx="151" formatCode="0.0%">
                  <c:v>1.7065392810290288E-2</c:v>
                </c:pt>
                <c:pt idx="152" formatCode="0.0%">
                  <c:v>1.7780278888902237E-2</c:v>
                </c:pt>
                <c:pt idx="153" formatCode="0.0%">
                  <c:v>1.8522280164803128E-2</c:v>
                </c:pt>
                <c:pt idx="154" formatCode="0.0%">
                  <c:v>1.9292249910830082E-2</c:v>
                </c:pt>
                <c:pt idx="155" formatCode="0.0%">
                  <c:v>2.0091057747681846E-2</c:v>
                </c:pt>
                <c:pt idx="156" formatCode="0.0%">
                  <c:v>2.0919589303789812E-2</c:v>
                </c:pt>
                <c:pt idx="157" formatCode="0.0%">
                  <c:v>2.1778745823221417E-2</c:v>
                </c:pt>
                <c:pt idx="158" formatCode="0.0%">
                  <c:v>2.2669443719144873E-2</c:v>
                </c:pt>
                <c:pt idx="159" formatCode="0.0%">
                  <c:v>2.359261407037181E-2</c:v>
                </c:pt>
                <c:pt idx="160" formatCode="0.0%">
                  <c:v>2.4549202058490309E-2</c:v>
                </c:pt>
                <c:pt idx="161" formatCode="0.0%">
                  <c:v>2.5540166343104718E-2</c:v>
                </c:pt>
                <c:pt idx="162" formatCode="0.0%">
                  <c:v>2.6566478372711273E-2</c:v>
                </c:pt>
                <c:pt idx="163" formatCode="0.0%">
                  <c:v>2.7629121628762382E-2</c:v>
                </c:pt>
                <c:pt idx="164" formatCode="0.0%">
                  <c:v>2.8729090800504262E-2</c:v>
                </c:pt>
                <c:pt idx="165" formatCode="0.0%">
                  <c:v>2.9867390888217625E-2</c:v>
                </c:pt>
                <c:pt idx="166" formatCode="0.0%">
                  <c:v>3.1045036232546945E-2</c:v>
                </c:pt>
                <c:pt idx="167" formatCode="0.0%">
                  <c:v>3.226304946767105E-2</c:v>
                </c:pt>
                <c:pt idx="168" formatCode="0.0%">
                  <c:v>3.3522460396149908E-2</c:v>
                </c:pt>
                <c:pt idx="169" formatCode="0.0%">
                  <c:v>3.4824304783376364E-2</c:v>
                </c:pt>
                <c:pt idx="170" formatCode="0.0%">
                  <c:v>3.6169623069670698E-2</c:v>
                </c:pt>
                <c:pt idx="171" formatCode="0.0%">
                  <c:v>3.7559458998179272E-2</c:v>
                </c:pt>
                <c:pt idx="172" formatCode="0.0%">
                  <c:v>3.8994858156877837E-2</c:v>
                </c:pt>
                <c:pt idx="173" formatCode="0.0%">
                  <c:v>4.0476866433134216E-2</c:v>
                </c:pt>
                <c:pt idx="174" formatCode="0.0%">
                  <c:v>4.2006528379457085E-2</c:v>
                </c:pt>
                <c:pt idx="175" formatCode="0.0%">
                  <c:v>4.358488548924476E-2</c:v>
                </c:pt>
                <c:pt idx="176" formatCode="0.0%">
                  <c:v>4.5212974381553889E-2</c:v>
                </c:pt>
                <c:pt idx="177" formatCode="0.0%">
                  <c:v>4.6891824894130227E-2</c:v>
                </c:pt>
                <c:pt idx="178" formatCode="0.0%">
                  <c:v>4.8622458084184639E-2</c:v>
                </c:pt>
                <c:pt idx="179" formatCode="0.0%">
                  <c:v>5.0405884136655976E-2</c:v>
                </c:pt>
                <c:pt idx="180" formatCode="0.0%">
                  <c:v>5.2243100179980406E-2</c:v>
                </c:pt>
                <c:pt idx="181" formatCode="0.0%">
                  <c:v>5.4135088009680164E-2</c:v>
                </c:pt>
                <c:pt idx="182" formatCode="0.0%">
                  <c:v>5.6082811720401041E-2</c:v>
                </c:pt>
                <c:pt idx="183" formatCode="0.0%">
                  <c:v>5.808721524735698E-2</c:v>
                </c:pt>
                <c:pt idx="184" formatCode="0.0%">
                  <c:v>6.0149219818491431E-2</c:v>
                </c:pt>
                <c:pt idx="185" formatCode="0.0%">
                  <c:v>6.2269721319032585E-2</c:v>
                </c:pt>
                <c:pt idx="186" formatCode="0.0%">
                  <c:v>6.444958757050237E-2</c:v>
                </c:pt>
                <c:pt idx="187" formatCode="0.0%">
                  <c:v>6.6689655526642688E-2</c:v>
                </c:pt>
                <c:pt idx="188" formatCode="0.0%">
                  <c:v>6.8990728389136849E-2</c:v>
                </c:pt>
                <c:pt idx="189" formatCode="0.0%">
                  <c:v>7.1353572646438213E-2</c:v>
                </c:pt>
                <c:pt idx="190" formatCode="0.0%">
                  <c:v>7.3778915039463558E-2</c:v>
                </c:pt>
                <c:pt idx="191" formatCode="0.0%">
                  <c:v>7.6267439458367253E-2</c:v>
                </c:pt>
                <c:pt idx="192" formatCode="0.0%">
                  <c:v>7.8819783775085361E-2</c:v>
                </c:pt>
                <c:pt idx="193" formatCode="0.0%">
                  <c:v>8.1436536616818281E-2</c:v>
                </c:pt>
                <c:pt idx="194" formatCode="0.0%">
                  <c:v>8.4118234086112659E-2</c:v>
                </c:pt>
                <c:pt idx="195" formatCode="0.0%">
                  <c:v>8.6865356433700094E-2</c:v>
                </c:pt>
                <c:pt idx="196" formatCode="0.0%">
                  <c:v>8.9678324690753375E-2</c:v>
                </c:pt>
                <c:pt idx="197" formatCode="0.0%">
                  <c:v>9.2557497267728231E-2</c:v>
                </c:pt>
                <c:pt idx="198" formatCode="0.0%">
                  <c:v>9.5503166527465391E-2</c:v>
                </c:pt>
                <c:pt idx="199" formatCode="0.0%">
                  <c:v>9.8515555340735209E-2</c:v>
                </c:pt>
                <c:pt idx="200" formatCode="0.0%">
                  <c:v>0.10159481363291027</c:v>
                </c:pt>
                <c:pt idx="201" formatCode="0.0%">
                  <c:v>0.10474101493094871</c:v>
                </c:pt>
                <c:pt idx="202" formatCode="0.0%">
                  <c:v>0.10795415292036063</c:v>
                </c:pt>
                <c:pt idx="203" formatCode="0.0%">
                  <c:v>0.11123413802230511</c:v>
                </c:pt>
                <c:pt idx="204" formatCode="0.0%">
                  <c:v>0.11458079400143106</c:v>
                </c:pt>
                <c:pt idx="205" formatCode="0.0%">
                  <c:v>0.11799385461551856</c:v>
                </c:pt>
                <c:pt idx="206" formatCode="0.0%">
                  <c:v>0.12147296031840289</c:v>
                </c:pt>
                <c:pt idx="207" formatCode="0.0%">
                  <c:v>0.125017655028065</c:v>
                </c:pt>
                <c:pt idx="208" formatCode="0.0%">
                  <c:v>0.12862738297214607</c:v>
                </c:pt>
                <c:pt idx="209" formatCode="0.0%">
                  <c:v>0.13230148562348742</c:v>
                </c:pt>
                <c:pt idx="210" formatCode="0.0%">
                  <c:v>0.13603919873860865</c:v>
                </c:pt>
                <c:pt idx="211" formatCode="0.0%">
                  <c:v>0.13983964951230846</c:v>
                </c:pt>
                <c:pt idx="212" formatCode="0.0%">
                  <c:v>0.14370185386180698</c:v>
                </c:pt>
                <c:pt idx="213" formatCode="0.0%">
                  <c:v>0.14762471385403808</c:v>
                </c:pt>
                <c:pt idx="214" formatCode="0.0%">
                  <c:v>0.15160701528984166</c:v>
                </c:pt>
                <c:pt idx="215" formatCode="0.0%">
                  <c:v>0.15564742545889926</c:v>
                </c:pt>
                <c:pt idx="216" formatCode="0.0%">
                  <c:v>0.15974449107929753</c:v>
                </c:pt>
                <c:pt idx="217" formatCode="0.0%">
                  <c:v>0.16389663643558372</c:v>
                </c:pt>
                <c:pt idx="218" formatCode="0.0%">
                  <c:v>0.16810216172910808</c:v>
                </c:pt>
                <c:pt idx="219" formatCode="0.0%">
                  <c:v>0.17235924165430599</c:v>
                </c:pt>
                <c:pt idx="220" formatCode="0.0%">
                  <c:v>0.17666592421437724</c:v>
                </c:pt>
                <c:pt idx="221" formatCode="0.0%">
                  <c:v>0.18102012978955009</c:v>
                </c:pt>
                <c:pt idx="222" formatCode="0.0%">
                  <c:v>0.18541965047078812</c:v>
                </c:pt>
                <c:pt idx="223" formatCode="0.0%">
                  <c:v>0.18986214967139056</c:v>
                </c:pt>
                <c:pt idx="224" formatCode="0.0%">
                  <c:v>0.19434516202846697</c:v>
                </c:pt>
                <c:pt idx="225" formatCode="0.0%">
                  <c:v>0.19886609360571966</c:v>
                </c:pt>
                <c:pt idx="226" formatCode="0.0%">
                  <c:v>0.2034222224083512</c:v>
                </c:pt>
                <c:pt idx="227" formatCode="0.0%">
                  <c:v>0.20801069922022322</c:v>
                </c:pt>
                <c:pt idx="228" formatCode="0.0%">
                  <c:v>0.21262854877263274</c:v>
                </c:pt>
                <c:pt idx="229" formatCode="0.0%">
                  <c:v>0.21727267125323765</c:v>
                </c:pt>
                <c:pt idx="230" formatCode="0.0%">
                  <c:v>0.22193984416275972</c:v>
                </c:pt>
                <c:pt idx="231" formatCode="0.0%">
                  <c:v>0.22662672452611984</c:v>
                </c:pt>
                <c:pt idx="232" formatCode="0.0%">
                  <c:v>0.2313298514636227</c:v>
                </c:pt>
                <c:pt idx="233" formatCode="0.0%">
                  <c:v>0.23604564912670095</c:v>
                </c:pt>
                <c:pt idx="234" formatCode="0.0%">
                  <c:v>0.24077043000156567</c:v>
                </c:pt>
                <c:pt idx="235" formatCode="0.0%">
                  <c:v>0.24550039858288425</c:v>
                </c:pt>
                <c:pt idx="236" formatCode="0.0%">
                  <c:v>0.25023165541833059</c:v>
                </c:pt>
                <c:pt idx="237" formatCode="0.0%">
                  <c:v>0.25496020152352172</c:v>
                </c:pt>
                <c:pt idx="238" formatCode="0.0%">
                  <c:v>0.25968194316548487</c:v>
                </c:pt>
                <c:pt idx="239" formatCode="0.0%">
                  <c:v>0.26439269701138279</c:v>
                </c:pt>
                <c:pt idx="240" formatCode="0.0%">
                  <c:v>0.2690881956377823</c:v>
                </c:pt>
                <c:pt idx="241" formatCode="0.0%">
                  <c:v>0.27376409339427149</c:v>
                </c:pt>
                <c:pt idx="242" formatCode="0.0%">
                  <c:v>0.2784159726137389</c:v>
                </c:pt>
                <c:pt idx="243" formatCode="0.0%">
                  <c:v>0.2830393501601145</c:v>
                </c:pt>
                <c:pt idx="244" formatCode="0.0%">
                  <c:v>0.28762968430285529</c:v>
                </c:pt>
                <c:pt idx="245" formatCode="0.0%">
                  <c:v>0.29218238190594109</c:v>
                </c:pt>
                <c:pt idx="246" formatCode="0.0%">
                  <c:v>0.29669280591763569</c:v>
                </c:pt>
                <c:pt idx="247" formatCode="0.0%">
                  <c:v>0.30115628314577447</c:v>
                </c:pt>
                <c:pt idx="248" formatCode="0.0%">
                  <c:v>0.30556811230187114</c:v>
                </c:pt>
                <c:pt idx="249" formatCode="0.0%">
                  <c:v>0.30992357229589873</c:v>
                </c:pt>
                <c:pt idx="250" formatCode="0.0%">
                  <c:v>0.31421793076220317</c:v>
                </c:pt>
                <c:pt idx="251" formatCode="0.0%">
                  <c:v>0.31844645279566086</c:v>
                </c:pt>
                <c:pt idx="252" formatCode="0.0%">
                  <c:v>0.32260440987590328</c:v>
                </c:pt>
                <c:pt idx="253" formatCode="0.0%">
                  <c:v>0.32668708895620474</c:v>
                </c:pt>
                <c:pt idx="254" formatCode="0.0%">
                  <c:v>0.33068980169248174</c:v>
                </c:pt>
                <c:pt idx="255" formatCode="0.0%">
                  <c:v>0.33460789378678191</c:v>
                </c:pt>
                <c:pt idx="256" formatCode="0.0%">
                  <c:v>0.33843675441866117</c:v>
                </c:pt>
                <c:pt idx="257" formatCode="0.0%">
                  <c:v>0.34217182573696409</c:v>
                </c:pt>
                <c:pt idx="258" formatCode="0.0%">
                  <c:v>0.34580861238374172</c:v>
                </c:pt>
                <c:pt idx="259" formatCode="0.0%">
                  <c:v>0.34934269102136989</c:v>
                </c:pt>
                <c:pt idx="260" formatCode="0.0%">
                  <c:v>0.35276971983337674</c:v>
                </c:pt>
                <c:pt idx="261" formatCode="0.0%">
                  <c:v>0.35608544796904912</c:v>
                </c:pt>
                <c:pt idx="262" formatCode="0.0%">
                  <c:v>0.35928572490158373</c:v>
                </c:pt>
                <c:pt idx="263" formatCode="0.0%">
                  <c:v>0.36236650966936146</c:v>
                </c:pt>
                <c:pt idx="264" formatCode="0.0%">
                  <c:v>0.36532387996988069</c:v>
                </c:pt>
                <c:pt idx="265" formatCode="0.0%">
                  <c:v>0.36815404107597061</c:v>
                </c:pt>
                <c:pt idx="266" formatCode="0.0%">
                  <c:v>0.37085333454413</c:v>
                </c:pt>
                <c:pt idx="267" formatCode="0.0%">
                  <c:v>0.37341824668520018</c:v>
                </c:pt>
                <c:pt idx="268" formatCode="0.0%">
                  <c:v>0.37584541676808375</c:v>
                </c:pt>
                <c:pt idx="269" formatCode="0.0%">
                  <c:v>0.37813164492785617</c:v>
                </c:pt>
                <c:pt idx="270" formatCode="0.0%">
                  <c:v>0.38027389975039794</c:v>
                </c:pt>
                <c:pt idx="271" formatCode="0.0%">
                  <c:v>0.38226932550658155</c:v>
                </c:pt>
                <c:pt idx="272" formatCode="0.0%">
                  <c:v>0.38411524901009092</c:v>
                </c:pt>
                <c:pt idx="273" formatCode="0.0%">
                  <c:v>0.38580918607411929</c:v>
                </c:pt>
                <c:pt idx="274" formatCode="0.0%">
                  <c:v>0.38734884754348131</c:v>
                </c:pt>
                <c:pt idx="275" formatCode="0.0%">
                  <c:v>0.38873214488008778</c:v>
                </c:pt>
                <c:pt idx="276" formatCode="0.0%">
                  <c:v>0.38995719528124601</c:v>
                </c:pt>
                <c:pt idx="277" formatCode="0.0%">
                  <c:v>0.39102232631187539</c:v>
                </c:pt>
                <c:pt idx="278" formatCode="0.0%">
                  <c:v>0.39192608003344531</c:v>
                </c:pt>
                <c:pt idx="279" formatCode="0.0%">
                  <c:v>0.39266721661425202</c:v>
                </c:pt>
                <c:pt idx="280" formatCode="0.0%">
                  <c:v>0.39324471740753536</c:v>
                </c:pt>
                <c:pt idx="281" formatCode="0.0%">
                  <c:v>0.39365778748589259</c:v>
                </c:pt>
                <c:pt idx="282" formatCode="0.0%">
                  <c:v>0.39390585762246466</c:v>
                </c:pt>
                <c:pt idx="283" formatCode="0.0%">
                  <c:v>0.39398858571143264</c:v>
                </c:pt>
                <c:pt idx="284" formatCode="0.0%">
                  <c:v>0.39390585762246466</c:v>
                </c:pt>
                <c:pt idx="285" formatCode="0.0%">
                  <c:v>0.39365778748589259</c:v>
                </c:pt>
                <c:pt idx="286" formatCode="0.0%">
                  <c:v>0.39324471740753536</c:v>
                </c:pt>
                <c:pt idx="287" formatCode="0.0%">
                  <c:v>0.39266721661425202</c:v>
                </c:pt>
                <c:pt idx="288" formatCode="0.0%">
                  <c:v>0.39192608003344531</c:v>
                </c:pt>
                <c:pt idx="289" formatCode="0.0%">
                  <c:v>0.39102232631187539</c:v>
                </c:pt>
                <c:pt idx="290" formatCode="0.0%">
                  <c:v>0.38995719528124601</c:v>
                </c:pt>
                <c:pt idx="291" formatCode="0.0%">
                  <c:v>0.38873214488008778</c:v>
                </c:pt>
                <c:pt idx="292" formatCode="0.0%">
                  <c:v>0.38734884754348131</c:v>
                </c:pt>
                <c:pt idx="293" formatCode="0.0%">
                  <c:v>0.38580918607411929</c:v>
                </c:pt>
                <c:pt idx="294" formatCode="0.0%">
                  <c:v>0.38411524901009092</c:v>
                </c:pt>
                <c:pt idx="295" formatCode="0.0%">
                  <c:v>0.38226932550658155</c:v>
                </c:pt>
                <c:pt idx="296" formatCode="0.0%">
                  <c:v>0.38027389975039794</c:v>
                </c:pt>
                <c:pt idx="297" formatCode="0.0%">
                  <c:v>0.37813164492785617</c:v>
                </c:pt>
                <c:pt idx="298" formatCode="0.0%">
                  <c:v>0.37584541676808375</c:v>
                </c:pt>
                <c:pt idx="299" formatCode="0.0%">
                  <c:v>0.37341824668520018</c:v>
                </c:pt>
                <c:pt idx="300" formatCode="0.0%">
                  <c:v>0.37085333454413</c:v>
                </c:pt>
                <c:pt idx="301" formatCode="0.0%">
                  <c:v>0.36815404107597061</c:v>
                </c:pt>
                <c:pt idx="302" formatCode="0.0%">
                  <c:v>0.36532387996988069</c:v>
                </c:pt>
                <c:pt idx="303" formatCode="0.0%">
                  <c:v>0.36236650966936146</c:v>
                </c:pt>
                <c:pt idx="304" formatCode="0.0%">
                  <c:v>0.35928572490158373</c:v>
                </c:pt>
                <c:pt idx="305" formatCode="0.0%">
                  <c:v>0.35608544796904912</c:v>
                </c:pt>
                <c:pt idx="306" formatCode="0.0%">
                  <c:v>0.35276971983337674</c:v>
                </c:pt>
                <c:pt idx="307" formatCode="0.0%">
                  <c:v>0.34934269102136989</c:v>
                </c:pt>
                <c:pt idx="308" formatCode="0.0%">
                  <c:v>0.34580861238374172</c:v>
                </c:pt>
                <c:pt idx="309" formatCode="0.0%">
                  <c:v>0.34217182573696409</c:v>
                </c:pt>
                <c:pt idx="310" formatCode="0.0%">
                  <c:v>0.33843675441866117</c:v>
                </c:pt>
                <c:pt idx="311" formatCode="0.0%">
                  <c:v>0.33460789378678191</c:v>
                </c:pt>
                <c:pt idx="312" formatCode="0.0%">
                  <c:v>0.33068980169248174</c:v>
                </c:pt>
                <c:pt idx="313" formatCode="0.0%">
                  <c:v>0.32668708895620474</c:v>
                </c:pt>
                <c:pt idx="314" formatCode="0.0%">
                  <c:v>0.32260440987590328</c:v>
                </c:pt>
                <c:pt idx="315" formatCode="0.0%">
                  <c:v>0.31844645279566086</c:v>
                </c:pt>
                <c:pt idx="316" formatCode="0.0%">
                  <c:v>0.31421793076220317</c:v>
                </c:pt>
                <c:pt idx="317" formatCode="0.0%">
                  <c:v>0.30992357229589873</c:v>
                </c:pt>
                <c:pt idx="318" formatCode="0.0%">
                  <c:v>0.30556811230187114</c:v>
                </c:pt>
                <c:pt idx="319" formatCode="0.0%">
                  <c:v>0.30115628314577447</c:v>
                </c:pt>
                <c:pt idx="320" formatCode="0.0%">
                  <c:v>0.29669280591763569</c:v>
                </c:pt>
                <c:pt idx="321" formatCode="0.0%">
                  <c:v>0.29218238190594109</c:v>
                </c:pt>
                <c:pt idx="322" formatCode="0.0%">
                  <c:v>0.28762968430285529</c:v>
                </c:pt>
                <c:pt idx="323" formatCode="0.0%">
                  <c:v>0.2830393501601145</c:v>
                </c:pt>
                <c:pt idx="324" formatCode="0.0%">
                  <c:v>0.2784159726137389</c:v>
                </c:pt>
                <c:pt idx="325" formatCode="0.0%">
                  <c:v>0.27376409339427149</c:v>
                </c:pt>
                <c:pt idx="326" formatCode="0.0%">
                  <c:v>0.2690881956377823</c:v>
                </c:pt>
                <c:pt idx="327" formatCode="0.0%">
                  <c:v>0.26439269701138279</c:v>
                </c:pt>
                <c:pt idx="328" formatCode="0.0%">
                  <c:v>0.25968194316548487</c:v>
                </c:pt>
                <c:pt idx="329" formatCode="0.0%">
                  <c:v>0.25496020152352172</c:v>
                </c:pt>
                <c:pt idx="330" formatCode="0.0%">
                  <c:v>0.25023165541833059</c:v>
                </c:pt>
                <c:pt idx="331" formatCode="0.0%">
                  <c:v>0.24550039858288425</c:v>
                </c:pt>
                <c:pt idx="332" formatCode="0.0%">
                  <c:v>0.24077043000156567</c:v>
                </c:pt>
                <c:pt idx="333" formatCode="0.0%">
                  <c:v>0.23604564912670095</c:v>
                </c:pt>
                <c:pt idx="334" formatCode="0.0%">
                  <c:v>0.2313298514636227</c:v>
                </c:pt>
                <c:pt idx="335" formatCode="0.0%">
                  <c:v>0.22662672452611984</c:v>
                </c:pt>
                <c:pt idx="336" formatCode="0.0%">
                  <c:v>0.22193984416275972</c:v>
                </c:pt>
                <c:pt idx="337" formatCode="0.0%">
                  <c:v>0.21727267125323765</c:v>
                </c:pt>
                <c:pt idx="338" formatCode="0.0%">
                  <c:v>0.21262854877263274</c:v>
                </c:pt>
                <c:pt idx="339" formatCode="0.0%">
                  <c:v>0.20801069922022322</c:v>
                </c:pt>
                <c:pt idx="340" formatCode="0.0%">
                  <c:v>0.2034222224083512</c:v>
                </c:pt>
                <c:pt idx="341" formatCode="0.0%">
                  <c:v>0.19886609360571966</c:v>
                </c:pt>
                <c:pt idx="342" formatCode="0.0%">
                  <c:v>0.19434516202846697</c:v>
                </c:pt>
                <c:pt idx="343" formatCode="0.0%">
                  <c:v>0.18986214967139056</c:v>
                </c:pt>
                <c:pt idx="344" formatCode="0.0%">
                  <c:v>0.18541965047078812</c:v>
                </c:pt>
                <c:pt idx="345" formatCode="0.0%">
                  <c:v>0.18102012978955009</c:v>
                </c:pt>
                <c:pt idx="346" formatCode="0.0%">
                  <c:v>0.17666592421437724</c:v>
                </c:pt>
                <c:pt idx="347" formatCode="0.0%">
                  <c:v>0.17235924165430599</c:v>
                </c:pt>
                <c:pt idx="348" formatCode="0.0%">
                  <c:v>0.16810216172910808</c:v>
                </c:pt>
                <c:pt idx="349" formatCode="0.0%">
                  <c:v>0.16389663643558372</c:v>
                </c:pt>
                <c:pt idx="350" formatCode="0.0%">
                  <c:v>0.15974449107929753</c:v>
                </c:pt>
                <c:pt idx="351" formatCode="0.0%">
                  <c:v>0.15564742545889926</c:v>
                </c:pt>
                <c:pt idx="352" formatCode="0.0%">
                  <c:v>0.15160701528984166</c:v>
                </c:pt>
                <c:pt idx="353" formatCode="0.0%">
                  <c:v>0.14762471385403808</c:v>
                </c:pt>
                <c:pt idx="354" formatCode="0.0%">
                  <c:v>0.14370185386180698</c:v>
                </c:pt>
                <c:pt idx="355" formatCode="0.0%">
                  <c:v>0.13983964951230846</c:v>
                </c:pt>
                <c:pt idx="356" formatCode="0.0%">
                  <c:v>0.13603919873860865</c:v>
                </c:pt>
                <c:pt idx="357" formatCode="0.0%">
                  <c:v>0.13230148562348742</c:v>
                </c:pt>
                <c:pt idx="358" formatCode="0.0%">
                  <c:v>0.12862738297214607</c:v>
                </c:pt>
                <c:pt idx="359" formatCode="0.0%">
                  <c:v>0.125017655028065</c:v>
                </c:pt>
                <c:pt idx="360" formatCode="0.0%">
                  <c:v>0.12147296031840289</c:v>
                </c:pt>
                <c:pt idx="361" formatCode="0.0%">
                  <c:v>0.11799385461551856</c:v>
                </c:pt>
                <c:pt idx="362" formatCode="0.0%">
                  <c:v>0.11458079400143106</c:v>
                </c:pt>
                <c:pt idx="363" formatCode="0.0%">
                  <c:v>0.11123413802230511</c:v>
                </c:pt>
                <c:pt idx="364" formatCode="0.0%">
                  <c:v>0.10795415292036063</c:v>
                </c:pt>
                <c:pt idx="365" formatCode="0.0%">
                  <c:v>0.10474101493094871</c:v>
                </c:pt>
                <c:pt idx="366" formatCode="0.0%">
                  <c:v>0.10159481363291027</c:v>
                </c:pt>
                <c:pt idx="367" formatCode="0.0%">
                  <c:v>9.8515555340735209E-2</c:v>
                </c:pt>
                <c:pt idx="368" formatCode="0.0%">
                  <c:v>9.5503166527465391E-2</c:v>
                </c:pt>
                <c:pt idx="369" formatCode="0.0%">
                  <c:v>9.2557497267728231E-2</c:v>
                </c:pt>
                <c:pt idx="370" formatCode="0.0%">
                  <c:v>8.9678324690753375E-2</c:v>
                </c:pt>
                <c:pt idx="371" formatCode="0.0%">
                  <c:v>8.6865356433700094E-2</c:v>
                </c:pt>
                <c:pt idx="372" formatCode="0.0%">
                  <c:v>8.4118234086112659E-2</c:v>
                </c:pt>
                <c:pt idx="373" formatCode="0.0%">
                  <c:v>8.1436536616818281E-2</c:v>
                </c:pt>
                <c:pt idx="374" formatCode="0.0%">
                  <c:v>7.8819783775085361E-2</c:v>
                </c:pt>
                <c:pt idx="375" formatCode="0.0%">
                  <c:v>7.6267439458367253E-2</c:v>
                </c:pt>
                <c:pt idx="376" formatCode="0.0%">
                  <c:v>7.3778915039463558E-2</c:v>
                </c:pt>
                <c:pt idx="377" formatCode="0.0%">
                  <c:v>7.1353572646438213E-2</c:v>
                </c:pt>
                <c:pt idx="378" formatCode="0.0%">
                  <c:v>6.8990728389136849E-2</c:v>
                </c:pt>
                <c:pt idx="379" formatCode="0.0%">
                  <c:v>6.6689655526642688E-2</c:v>
                </c:pt>
                <c:pt idx="380" formatCode="0.0%">
                  <c:v>6.444958757050237E-2</c:v>
                </c:pt>
                <c:pt idx="381" formatCode="0.0%">
                  <c:v>6.2269721319032585E-2</c:v>
                </c:pt>
                <c:pt idx="382" formatCode="0.0%">
                  <c:v>6.0149219818491431E-2</c:v>
                </c:pt>
                <c:pt idx="383" formatCode="0.0%">
                  <c:v>5.808721524735698E-2</c:v>
                </c:pt>
                <c:pt idx="384" formatCode="0.0%">
                  <c:v>5.6082811720401041E-2</c:v>
                </c:pt>
                <c:pt idx="385" formatCode="0.0%">
                  <c:v>5.4135088009680164E-2</c:v>
                </c:pt>
                <c:pt idx="386" formatCode="0.0%">
                  <c:v>5.2243100179980406E-2</c:v>
                </c:pt>
                <c:pt idx="387" formatCode="0.0%">
                  <c:v>5.0405884136655976E-2</c:v>
                </c:pt>
                <c:pt idx="388" formatCode="0.0%">
                  <c:v>4.8622458084184639E-2</c:v>
                </c:pt>
                <c:pt idx="389" formatCode="0.0%">
                  <c:v>4.6891824894130227E-2</c:v>
                </c:pt>
                <c:pt idx="390" formatCode="0.0%">
                  <c:v>4.5212974381553889E-2</c:v>
                </c:pt>
                <c:pt idx="391" formatCode="0.0%">
                  <c:v>4.358488548924476E-2</c:v>
                </c:pt>
                <c:pt idx="392" formatCode="0.0%">
                  <c:v>4.2006528379456336E-2</c:v>
                </c:pt>
                <c:pt idx="393" formatCode="0.0%">
                  <c:v>4.0476866433134216E-2</c:v>
                </c:pt>
                <c:pt idx="394" formatCode="0.0%">
                  <c:v>3.8994858156877837E-2</c:v>
                </c:pt>
                <c:pt idx="395" formatCode="0.0%">
                  <c:v>3.7559458998179272E-2</c:v>
                </c:pt>
                <c:pt idx="396" formatCode="0.0%">
                  <c:v>3.6169623069669997E-2</c:v>
                </c:pt>
                <c:pt idx="397" formatCode="0.0%">
                  <c:v>3.4824304783376364E-2</c:v>
                </c:pt>
                <c:pt idx="398" formatCode="0.0%">
                  <c:v>3.3522460396149908E-2</c:v>
                </c:pt>
                <c:pt idx="399" formatCode="0.0%">
                  <c:v>3.226304946767105E-2</c:v>
                </c:pt>
                <c:pt idx="400" formatCode="0.0%">
                  <c:v>3.1045036232546327E-2</c:v>
                </c:pt>
                <c:pt idx="401" formatCode="0.0%">
                  <c:v>2.9867390888217625E-2</c:v>
                </c:pt>
                <c:pt idx="402" formatCode="0.0%">
                  <c:v>2.8729090800504262E-2</c:v>
                </c:pt>
                <c:pt idx="403" formatCode="0.0%">
                  <c:v>2.7629121628762382E-2</c:v>
                </c:pt>
                <c:pt idx="404" formatCode="0.0%">
                  <c:v>2.6566478372710742E-2</c:v>
                </c:pt>
                <c:pt idx="405" formatCode="0.0%">
                  <c:v>2.5540166343104718E-2</c:v>
                </c:pt>
                <c:pt idx="406" formatCode="0.0%">
                  <c:v>2.4549202058490309E-2</c:v>
                </c:pt>
                <c:pt idx="407" formatCode="0.0%">
                  <c:v>2.359261407037181E-2</c:v>
                </c:pt>
                <c:pt idx="408" formatCode="0.0%">
                  <c:v>2.2669443719144412E-2</c:v>
                </c:pt>
                <c:pt idx="409" formatCode="0.0%">
                  <c:v>2.1778745823221417E-2</c:v>
                </c:pt>
                <c:pt idx="410" formatCode="0.0%">
                  <c:v>2.0919589303789812E-2</c:v>
                </c:pt>
                <c:pt idx="411" formatCode="0.0%">
                  <c:v>2.0091057747681846E-2</c:v>
                </c:pt>
                <c:pt idx="412" formatCode="0.0%">
                  <c:v>1.9292249910829715E-2</c:v>
                </c:pt>
                <c:pt idx="413" formatCode="0.0%">
                  <c:v>1.8522280164803128E-2</c:v>
                </c:pt>
                <c:pt idx="414" formatCode="0.0%">
                  <c:v>1.7780278888902237E-2</c:v>
                </c:pt>
                <c:pt idx="415" formatCode="0.0%">
                  <c:v>1.7065392810289959E-2</c:v>
                </c:pt>
                <c:pt idx="416" formatCode="0.0%">
                  <c:v>1.6376785294604422E-2</c:v>
                </c:pt>
                <c:pt idx="417" formatCode="0.0%">
                  <c:v>1.5713636589480127E-2</c:v>
                </c:pt>
                <c:pt idx="418" formatCode="0.0%">
                  <c:v>1.5075144023375718E-2</c:v>
                </c:pt>
                <c:pt idx="419" formatCode="0.0%">
                  <c:v>1.4460522162058259E-2</c:v>
                </c:pt>
                <c:pt idx="420" formatCode="0.0%">
                  <c:v>1.3869002925065814E-2</c:v>
                </c:pt>
                <c:pt idx="421" formatCode="0.0%">
                  <c:v>1.329983566440503E-2</c:v>
                </c:pt>
                <c:pt idx="422" formatCode="0.0%">
                  <c:v>1.2752287207710763E-2</c:v>
                </c:pt>
                <c:pt idx="423" formatCode="0.0%">
                  <c:v>1.2225641868022297E-2</c:v>
                </c:pt>
                <c:pt idx="424" formatCode="0.0%">
                  <c:v>1.1719201422289188E-2</c:v>
                </c:pt>
                <c:pt idx="425" formatCode="0.0%">
                  <c:v>1.1232285060642855E-2</c:v>
                </c:pt>
                <c:pt idx="426" formatCode="0.0%">
                  <c:v>1.0764229308427875E-2</c:v>
                </c:pt>
                <c:pt idx="427" formatCode="0.0%">
                  <c:v>1.0314387922906431E-2</c:v>
                </c:pt>
                <c:pt idx="428" formatCode="0.0%">
                  <c:v>9.8821317664985111E-3</c:v>
                </c:pt>
                <c:pt idx="429" formatCode="0.0%">
                  <c:v>9.4668486583395148E-3</c:v>
                </c:pt>
                <c:pt idx="430" formatCode="0.0%">
                  <c:v>9.067943205887068E-3</c:v>
                </c:pt>
                <c:pt idx="431" formatCode="0.0%">
                  <c:v>8.6848366182271011E-3</c:v>
                </c:pt>
                <c:pt idx="432" formatCode="0.0%">
                  <c:v>8.3169665026741144E-3</c:v>
                </c:pt>
                <c:pt idx="433" formatCode="0.0%">
                  <c:v>7.9637866461804915E-3</c:v>
                </c:pt>
                <c:pt idx="434" formatCode="0.0%">
                  <c:v>7.6247667830169862E-3</c:v>
                </c:pt>
                <c:pt idx="435" formatCode="0.0%">
                  <c:v>7.2993923501090043E-3</c:v>
                </c:pt>
              </c:numCache>
            </c:numRef>
          </c:val>
        </c:ser>
        <c:ser>
          <c:idx val="4"/>
          <c:order val="4"/>
          <c:tx>
            <c:v>Alpha</c:v>
          </c:tx>
          <c:spPr>
            <a:solidFill>
              <a:schemeClr val="accent1"/>
            </a:solidFill>
          </c:spPr>
          <c:cat>
            <c:numRef>
              <c:f>'Data, Nondirectional test chart'!$B$2:$B$429</c:f>
              <c:numCache>
                <c:formatCode>General</c:formatCode>
                <c:ptCount val="428"/>
                <c:pt idx="0">
                  <c:v>-14.906940000000001</c:v>
                </c:pt>
                <c:pt idx="1">
                  <c:v>-14.82272</c:v>
                </c:pt>
                <c:pt idx="2">
                  <c:v>-14.738500000000002</c:v>
                </c:pt>
                <c:pt idx="3">
                  <c:v>-14.654280000000002</c:v>
                </c:pt>
                <c:pt idx="4">
                  <c:v>-14.570060000000002</c:v>
                </c:pt>
                <c:pt idx="5">
                  <c:v>-14.485840000000001</c:v>
                </c:pt>
                <c:pt idx="6">
                  <c:v>-14.401620000000001</c:v>
                </c:pt>
                <c:pt idx="7">
                  <c:v>-14.317400000000001</c:v>
                </c:pt>
                <c:pt idx="8">
                  <c:v>-14.233180000000001</c:v>
                </c:pt>
                <c:pt idx="9">
                  <c:v>-14.148960000000001</c:v>
                </c:pt>
                <c:pt idx="10">
                  <c:v>-14.06474</c:v>
                </c:pt>
                <c:pt idx="11">
                  <c:v>-13.98052</c:v>
                </c:pt>
                <c:pt idx="12">
                  <c:v>-13.8963</c:v>
                </c:pt>
                <c:pt idx="13">
                  <c:v>-13.81208</c:v>
                </c:pt>
                <c:pt idx="14">
                  <c:v>-13.72786</c:v>
                </c:pt>
                <c:pt idx="15">
                  <c:v>-13.643640000000001</c:v>
                </c:pt>
                <c:pt idx="16">
                  <c:v>-13.559420000000001</c:v>
                </c:pt>
                <c:pt idx="17">
                  <c:v>-13.475200000000001</c:v>
                </c:pt>
                <c:pt idx="18">
                  <c:v>-13.390980000000001</c:v>
                </c:pt>
                <c:pt idx="19">
                  <c:v>-13.306760000000002</c:v>
                </c:pt>
                <c:pt idx="20">
                  <c:v>-13.222540000000002</c:v>
                </c:pt>
                <c:pt idx="21">
                  <c:v>-13.138320000000002</c:v>
                </c:pt>
                <c:pt idx="22">
                  <c:v>-13.054100000000002</c:v>
                </c:pt>
                <c:pt idx="23">
                  <c:v>-12.969880000000002</c:v>
                </c:pt>
                <c:pt idx="24">
                  <c:v>-12.885660000000001</c:v>
                </c:pt>
                <c:pt idx="25">
                  <c:v>-12.801440000000001</c:v>
                </c:pt>
                <c:pt idx="26">
                  <c:v>-12.717220000000001</c:v>
                </c:pt>
                <c:pt idx="27">
                  <c:v>-12.633000000000001</c:v>
                </c:pt>
                <c:pt idx="28">
                  <c:v>-12.548780000000001</c:v>
                </c:pt>
                <c:pt idx="29">
                  <c:v>-12.464560000000001</c:v>
                </c:pt>
                <c:pt idx="30">
                  <c:v>-12.38034</c:v>
                </c:pt>
                <c:pt idx="31">
                  <c:v>-12.29612</c:v>
                </c:pt>
                <c:pt idx="32">
                  <c:v>-12.2119</c:v>
                </c:pt>
                <c:pt idx="33">
                  <c:v>-12.12768</c:v>
                </c:pt>
                <c:pt idx="34">
                  <c:v>-12.04346</c:v>
                </c:pt>
                <c:pt idx="35">
                  <c:v>-11.959239999999999</c:v>
                </c:pt>
                <c:pt idx="36">
                  <c:v>-11.875020000000001</c:v>
                </c:pt>
                <c:pt idx="37">
                  <c:v>-11.790800000000001</c:v>
                </c:pt>
                <c:pt idx="38">
                  <c:v>-11.706580000000001</c:v>
                </c:pt>
                <c:pt idx="39">
                  <c:v>-11.62236</c:v>
                </c:pt>
                <c:pt idx="40">
                  <c:v>-11.538140000000002</c:v>
                </c:pt>
                <c:pt idx="41">
                  <c:v>-11.453920000000002</c:v>
                </c:pt>
                <c:pt idx="42">
                  <c:v>-11.369700000000002</c:v>
                </c:pt>
                <c:pt idx="43">
                  <c:v>-11.285480000000002</c:v>
                </c:pt>
                <c:pt idx="44">
                  <c:v>-11.201260000000001</c:v>
                </c:pt>
                <c:pt idx="45">
                  <c:v>-11.117040000000001</c:v>
                </c:pt>
                <c:pt idx="46">
                  <c:v>-11.032820000000001</c:v>
                </c:pt>
                <c:pt idx="47">
                  <c:v>-10.948600000000001</c:v>
                </c:pt>
                <c:pt idx="48">
                  <c:v>-10.864380000000001</c:v>
                </c:pt>
                <c:pt idx="49">
                  <c:v>-10.78016</c:v>
                </c:pt>
                <c:pt idx="50">
                  <c:v>-10.69594</c:v>
                </c:pt>
                <c:pt idx="51">
                  <c:v>-10.61172</c:v>
                </c:pt>
                <c:pt idx="52">
                  <c:v>-10.5275</c:v>
                </c:pt>
                <c:pt idx="53">
                  <c:v>-10.443280000000001</c:v>
                </c:pt>
                <c:pt idx="54">
                  <c:v>-10.359060000000001</c:v>
                </c:pt>
                <c:pt idx="55">
                  <c:v>-10.274840000000001</c:v>
                </c:pt>
                <c:pt idx="56">
                  <c:v>-10.190620000000001</c:v>
                </c:pt>
                <c:pt idx="57">
                  <c:v>-10.106400000000001</c:v>
                </c:pt>
                <c:pt idx="58">
                  <c:v>-10.022180000000001</c:v>
                </c:pt>
                <c:pt idx="59">
                  <c:v>-9.9379600000000003</c:v>
                </c:pt>
                <c:pt idx="60">
                  <c:v>-9.8537400000000002</c:v>
                </c:pt>
                <c:pt idx="61">
                  <c:v>-9.76952</c:v>
                </c:pt>
                <c:pt idx="62">
                  <c:v>-9.6852999999999998</c:v>
                </c:pt>
                <c:pt idx="63">
                  <c:v>-9.6010799999999996</c:v>
                </c:pt>
                <c:pt idx="64">
                  <c:v>-9.5168599999999994</c:v>
                </c:pt>
                <c:pt idx="65">
                  <c:v>-9.432640000000001</c:v>
                </c:pt>
                <c:pt idx="66">
                  <c:v>-9.3484200000000008</c:v>
                </c:pt>
                <c:pt idx="67">
                  <c:v>-9.2642000000000007</c:v>
                </c:pt>
                <c:pt idx="68">
                  <c:v>-9.1799800000000005</c:v>
                </c:pt>
                <c:pt idx="69">
                  <c:v>-9.0957600000000021</c:v>
                </c:pt>
                <c:pt idx="70">
                  <c:v>-9.0115400000000019</c:v>
                </c:pt>
                <c:pt idx="71">
                  <c:v>-8.9273200000000017</c:v>
                </c:pt>
                <c:pt idx="72">
                  <c:v>-8.8431000000000015</c:v>
                </c:pt>
                <c:pt idx="73">
                  <c:v>-8.7588800000000013</c:v>
                </c:pt>
                <c:pt idx="74">
                  <c:v>-8.6746600000000011</c:v>
                </c:pt>
                <c:pt idx="75">
                  <c:v>-8.590440000000001</c:v>
                </c:pt>
                <c:pt idx="76">
                  <c:v>-8.5062200000000008</c:v>
                </c:pt>
                <c:pt idx="77">
                  <c:v>-8.4220000000000006</c:v>
                </c:pt>
                <c:pt idx="78">
                  <c:v>-8.3377800000000004</c:v>
                </c:pt>
                <c:pt idx="79">
                  <c:v>-8.2535600000000002</c:v>
                </c:pt>
                <c:pt idx="80">
                  <c:v>-8.16934</c:v>
                </c:pt>
                <c:pt idx="81">
                  <c:v>-8.0851199999999999</c:v>
                </c:pt>
                <c:pt idx="82">
                  <c:v>-8.0008999999999997</c:v>
                </c:pt>
                <c:pt idx="83">
                  <c:v>-7.9166800000000004</c:v>
                </c:pt>
                <c:pt idx="84">
                  <c:v>-7.8324600000000011</c:v>
                </c:pt>
                <c:pt idx="85">
                  <c:v>-7.7482400000000009</c:v>
                </c:pt>
                <c:pt idx="86">
                  <c:v>-7.6640200000000007</c:v>
                </c:pt>
                <c:pt idx="87">
                  <c:v>-7.5798000000000005</c:v>
                </c:pt>
                <c:pt idx="88">
                  <c:v>-7.4955800000000004</c:v>
                </c:pt>
                <c:pt idx="89">
                  <c:v>-7.4113600000000002</c:v>
                </c:pt>
                <c:pt idx="90">
                  <c:v>-7.3271400000000009</c:v>
                </c:pt>
                <c:pt idx="91">
                  <c:v>-7.2429200000000007</c:v>
                </c:pt>
                <c:pt idx="92">
                  <c:v>-7.1587000000000005</c:v>
                </c:pt>
                <c:pt idx="93">
                  <c:v>-7.0744800000000003</c:v>
                </c:pt>
                <c:pt idx="94">
                  <c:v>-6.9902600000000001</c:v>
                </c:pt>
                <c:pt idx="95">
                  <c:v>-6.90604</c:v>
                </c:pt>
                <c:pt idx="96">
                  <c:v>-6.8218200000000007</c:v>
                </c:pt>
                <c:pt idx="97">
                  <c:v>-6.7376000000000005</c:v>
                </c:pt>
                <c:pt idx="98">
                  <c:v>-6.6533800000000012</c:v>
                </c:pt>
                <c:pt idx="99">
                  <c:v>-6.569160000000001</c:v>
                </c:pt>
                <c:pt idx="100">
                  <c:v>-6.4849400000000008</c:v>
                </c:pt>
                <c:pt idx="101">
                  <c:v>-6.4007200000000006</c:v>
                </c:pt>
                <c:pt idx="102">
                  <c:v>-6.3165000000000004</c:v>
                </c:pt>
                <c:pt idx="103">
                  <c:v>-6.2322800000000003</c:v>
                </c:pt>
                <c:pt idx="104">
                  <c:v>-6.1480600000000001</c:v>
                </c:pt>
                <c:pt idx="105">
                  <c:v>-6.0638399999999999</c:v>
                </c:pt>
                <c:pt idx="106">
                  <c:v>-5.9796199999999997</c:v>
                </c:pt>
                <c:pt idx="107">
                  <c:v>-5.8954000000000004</c:v>
                </c:pt>
                <c:pt idx="108">
                  <c:v>-5.8111800000000002</c:v>
                </c:pt>
                <c:pt idx="109">
                  <c:v>-5.7269600000000009</c:v>
                </c:pt>
                <c:pt idx="110">
                  <c:v>-5.6427400000000008</c:v>
                </c:pt>
                <c:pt idx="111">
                  <c:v>-5.5585200000000006</c:v>
                </c:pt>
                <c:pt idx="112">
                  <c:v>-5.4743000000000004</c:v>
                </c:pt>
                <c:pt idx="113">
                  <c:v>-5.3900800000000002</c:v>
                </c:pt>
                <c:pt idx="114">
                  <c:v>-5.30586</c:v>
                </c:pt>
                <c:pt idx="115">
                  <c:v>-5.2216400000000007</c:v>
                </c:pt>
                <c:pt idx="116">
                  <c:v>-5.1374200000000005</c:v>
                </c:pt>
                <c:pt idx="117">
                  <c:v>-5.0532000000000004</c:v>
                </c:pt>
                <c:pt idx="118">
                  <c:v>-4.9689800000000002</c:v>
                </c:pt>
                <c:pt idx="119">
                  <c:v>-4.88476</c:v>
                </c:pt>
                <c:pt idx="120">
                  <c:v>-4.8005399999999998</c:v>
                </c:pt>
                <c:pt idx="121">
                  <c:v>-4.7163200000000005</c:v>
                </c:pt>
                <c:pt idx="122">
                  <c:v>-4.6321000000000003</c:v>
                </c:pt>
                <c:pt idx="123">
                  <c:v>-4.547880000000001</c:v>
                </c:pt>
                <c:pt idx="124">
                  <c:v>-4.4636600000000008</c:v>
                </c:pt>
                <c:pt idx="125">
                  <c:v>-4.3794400000000007</c:v>
                </c:pt>
                <c:pt idx="126">
                  <c:v>-4.2952200000000005</c:v>
                </c:pt>
                <c:pt idx="127">
                  <c:v>-4.2110000000000003</c:v>
                </c:pt>
                <c:pt idx="128">
                  <c:v>-4.1267800000000001</c:v>
                </c:pt>
                <c:pt idx="129">
                  <c:v>-4.0425599999999999</c:v>
                </c:pt>
                <c:pt idx="130">
                  <c:v>-3.9583400000000002</c:v>
                </c:pt>
                <c:pt idx="131">
                  <c:v>-3.8741200000000005</c:v>
                </c:pt>
                <c:pt idx="132">
                  <c:v>-3.7899000000000003</c:v>
                </c:pt>
                <c:pt idx="133">
                  <c:v>-3.7056800000000001</c:v>
                </c:pt>
                <c:pt idx="134">
                  <c:v>-3.6214600000000003</c:v>
                </c:pt>
                <c:pt idx="135">
                  <c:v>-3.5372400000000002</c:v>
                </c:pt>
                <c:pt idx="136">
                  <c:v>-3.45302</c:v>
                </c:pt>
                <c:pt idx="137">
                  <c:v>-3.3688000000000002</c:v>
                </c:pt>
                <c:pt idx="138">
                  <c:v>-3.2845800000000005</c:v>
                </c:pt>
                <c:pt idx="139">
                  <c:v>-3.2003600000000003</c:v>
                </c:pt>
                <c:pt idx="140">
                  <c:v>-3.1161400000000001</c:v>
                </c:pt>
                <c:pt idx="141">
                  <c:v>-3.0319199999999999</c:v>
                </c:pt>
                <c:pt idx="142">
                  <c:v>-2.9477000000000002</c:v>
                </c:pt>
                <c:pt idx="143">
                  <c:v>-2.8634800000000005</c:v>
                </c:pt>
                <c:pt idx="144">
                  <c:v>-2.7792600000000003</c:v>
                </c:pt>
                <c:pt idx="145">
                  <c:v>-2.6950400000000001</c:v>
                </c:pt>
                <c:pt idx="146">
                  <c:v>-2.6108200000000004</c:v>
                </c:pt>
                <c:pt idx="147">
                  <c:v>-2.5266000000000002</c:v>
                </c:pt>
                <c:pt idx="148">
                  <c:v>-2.44238</c:v>
                </c:pt>
                <c:pt idx="149">
                  <c:v>-2.3581600000000003</c:v>
                </c:pt>
                <c:pt idx="150">
                  <c:v>-2.2739400000000005</c:v>
                </c:pt>
                <c:pt idx="151">
                  <c:v>-2.1897200000000003</c:v>
                </c:pt>
                <c:pt idx="152">
                  <c:v>-2.1055000000000001</c:v>
                </c:pt>
                <c:pt idx="153">
                  <c:v>-2.02128</c:v>
                </c:pt>
                <c:pt idx="154">
                  <c:v>-1.9370600000000002</c:v>
                </c:pt>
                <c:pt idx="155">
                  <c:v>-1.85284</c:v>
                </c:pt>
                <c:pt idx="156">
                  <c:v>-1.7686200000000001</c:v>
                </c:pt>
                <c:pt idx="157">
                  <c:v>-1.6844000000000001</c:v>
                </c:pt>
                <c:pt idx="158">
                  <c:v>-1.6001800000000002</c:v>
                </c:pt>
                <c:pt idx="159">
                  <c:v>-1.51596</c:v>
                </c:pt>
                <c:pt idx="160">
                  <c:v>-1.4317400000000002</c:v>
                </c:pt>
                <c:pt idx="161">
                  <c:v>-1.3475200000000001</c:v>
                </c:pt>
                <c:pt idx="162">
                  <c:v>-1.2633000000000001</c:v>
                </c:pt>
                <c:pt idx="163">
                  <c:v>-1.1790800000000001</c:v>
                </c:pt>
                <c:pt idx="164">
                  <c:v>-1.0948600000000002</c:v>
                </c:pt>
                <c:pt idx="165">
                  <c:v>-1.01064</c:v>
                </c:pt>
                <c:pt idx="166">
                  <c:v>-0.92642000000000002</c:v>
                </c:pt>
                <c:pt idx="167">
                  <c:v>-0.84220000000000006</c:v>
                </c:pt>
                <c:pt idx="168">
                  <c:v>-0.75797999999999999</c:v>
                </c:pt>
                <c:pt idx="169">
                  <c:v>-0.67376000000000003</c:v>
                </c:pt>
                <c:pt idx="170">
                  <c:v>-0.58954000000000006</c:v>
                </c:pt>
                <c:pt idx="171">
                  <c:v>-0.50531999999999999</c:v>
                </c:pt>
                <c:pt idx="172">
                  <c:v>-0.42110000000000003</c:v>
                </c:pt>
                <c:pt idx="173">
                  <c:v>-0.33688000000000046</c:v>
                </c:pt>
                <c:pt idx="174">
                  <c:v>-0.25266000000000044</c:v>
                </c:pt>
                <c:pt idx="175">
                  <c:v>-0.16844000000000001</c:v>
                </c:pt>
                <c:pt idx="176">
                  <c:v>-8.4220000000000003E-2</c:v>
                </c:pt>
                <c:pt idx="177">
                  <c:v>0</c:v>
                </c:pt>
                <c:pt idx="178">
                  <c:v>8.4220000000000003E-2</c:v>
                </c:pt>
                <c:pt idx="179">
                  <c:v>0.16844000000000001</c:v>
                </c:pt>
                <c:pt idx="180">
                  <c:v>0.25266000000000044</c:v>
                </c:pt>
                <c:pt idx="181">
                  <c:v>0.33688000000000046</c:v>
                </c:pt>
                <c:pt idx="182">
                  <c:v>0.42110000000000003</c:v>
                </c:pt>
                <c:pt idx="183">
                  <c:v>0.50531999999999999</c:v>
                </c:pt>
                <c:pt idx="184">
                  <c:v>0.58954000000000006</c:v>
                </c:pt>
                <c:pt idx="185">
                  <c:v>0.67376000000000003</c:v>
                </c:pt>
                <c:pt idx="186">
                  <c:v>0.75797999999999999</c:v>
                </c:pt>
                <c:pt idx="187">
                  <c:v>0.84220000000000006</c:v>
                </c:pt>
                <c:pt idx="188">
                  <c:v>0.92642000000000002</c:v>
                </c:pt>
                <c:pt idx="189">
                  <c:v>1.01064</c:v>
                </c:pt>
                <c:pt idx="190">
                  <c:v>1.0948600000000002</c:v>
                </c:pt>
                <c:pt idx="191">
                  <c:v>1.1790800000000001</c:v>
                </c:pt>
                <c:pt idx="192">
                  <c:v>1.2633000000000001</c:v>
                </c:pt>
                <c:pt idx="193">
                  <c:v>1.3475200000000001</c:v>
                </c:pt>
                <c:pt idx="194">
                  <c:v>1.4317400000000002</c:v>
                </c:pt>
                <c:pt idx="195">
                  <c:v>1.51596</c:v>
                </c:pt>
                <c:pt idx="196">
                  <c:v>1.6001800000000002</c:v>
                </c:pt>
                <c:pt idx="197">
                  <c:v>1.6844000000000001</c:v>
                </c:pt>
                <c:pt idx="198">
                  <c:v>1.7686200000000001</c:v>
                </c:pt>
                <c:pt idx="199">
                  <c:v>1.85284</c:v>
                </c:pt>
                <c:pt idx="200">
                  <c:v>1.9370600000000002</c:v>
                </c:pt>
                <c:pt idx="201">
                  <c:v>2.02128</c:v>
                </c:pt>
                <c:pt idx="202">
                  <c:v>2.1055000000000001</c:v>
                </c:pt>
                <c:pt idx="203">
                  <c:v>2.1897200000000003</c:v>
                </c:pt>
                <c:pt idx="204">
                  <c:v>2.2739400000000005</c:v>
                </c:pt>
                <c:pt idx="205">
                  <c:v>2.3581600000000003</c:v>
                </c:pt>
                <c:pt idx="206">
                  <c:v>2.44238</c:v>
                </c:pt>
                <c:pt idx="207">
                  <c:v>2.5266000000000002</c:v>
                </c:pt>
                <c:pt idx="208">
                  <c:v>2.6108200000000004</c:v>
                </c:pt>
                <c:pt idx="209">
                  <c:v>2.6950400000000001</c:v>
                </c:pt>
                <c:pt idx="210">
                  <c:v>2.7792600000000003</c:v>
                </c:pt>
                <c:pt idx="211">
                  <c:v>2.8634800000000005</c:v>
                </c:pt>
                <c:pt idx="212">
                  <c:v>2.9477000000000002</c:v>
                </c:pt>
                <c:pt idx="213">
                  <c:v>3.0319199999999999</c:v>
                </c:pt>
                <c:pt idx="214">
                  <c:v>3.1161400000000001</c:v>
                </c:pt>
                <c:pt idx="215">
                  <c:v>3.2003600000000003</c:v>
                </c:pt>
                <c:pt idx="216">
                  <c:v>3.2845800000000005</c:v>
                </c:pt>
                <c:pt idx="217">
                  <c:v>3.3688000000000002</c:v>
                </c:pt>
                <c:pt idx="218">
                  <c:v>3.45302</c:v>
                </c:pt>
                <c:pt idx="219">
                  <c:v>3.5372400000000002</c:v>
                </c:pt>
                <c:pt idx="220">
                  <c:v>3.6214600000000003</c:v>
                </c:pt>
                <c:pt idx="221">
                  <c:v>3.7056800000000001</c:v>
                </c:pt>
                <c:pt idx="222">
                  <c:v>3.7899000000000003</c:v>
                </c:pt>
                <c:pt idx="223">
                  <c:v>3.8741200000000005</c:v>
                </c:pt>
                <c:pt idx="224">
                  <c:v>3.9583400000000002</c:v>
                </c:pt>
                <c:pt idx="225">
                  <c:v>4.0425599999999999</c:v>
                </c:pt>
                <c:pt idx="226">
                  <c:v>4.1267800000000001</c:v>
                </c:pt>
                <c:pt idx="227">
                  <c:v>4.2110000000000003</c:v>
                </c:pt>
                <c:pt idx="228">
                  <c:v>4.2952200000000005</c:v>
                </c:pt>
                <c:pt idx="229">
                  <c:v>4.3794400000000007</c:v>
                </c:pt>
                <c:pt idx="230">
                  <c:v>4.4636600000000008</c:v>
                </c:pt>
                <c:pt idx="231">
                  <c:v>4.547880000000001</c:v>
                </c:pt>
                <c:pt idx="232">
                  <c:v>4.6321000000000003</c:v>
                </c:pt>
                <c:pt idx="233">
                  <c:v>4.7163200000000005</c:v>
                </c:pt>
                <c:pt idx="234">
                  <c:v>4.8005399999999998</c:v>
                </c:pt>
                <c:pt idx="235">
                  <c:v>4.88476</c:v>
                </c:pt>
                <c:pt idx="236">
                  <c:v>4.9689800000000002</c:v>
                </c:pt>
                <c:pt idx="237">
                  <c:v>5.0532000000000004</c:v>
                </c:pt>
                <c:pt idx="238">
                  <c:v>5.1374200000000005</c:v>
                </c:pt>
                <c:pt idx="239">
                  <c:v>5.2216400000000007</c:v>
                </c:pt>
                <c:pt idx="240">
                  <c:v>5.30586</c:v>
                </c:pt>
                <c:pt idx="241">
                  <c:v>5.3900800000000002</c:v>
                </c:pt>
                <c:pt idx="242">
                  <c:v>5.4743000000000004</c:v>
                </c:pt>
                <c:pt idx="243">
                  <c:v>5.5585200000000006</c:v>
                </c:pt>
                <c:pt idx="244">
                  <c:v>5.6427400000000008</c:v>
                </c:pt>
                <c:pt idx="245">
                  <c:v>5.7269600000000009</c:v>
                </c:pt>
                <c:pt idx="246">
                  <c:v>5.8111800000000002</c:v>
                </c:pt>
                <c:pt idx="247">
                  <c:v>5.8954000000000004</c:v>
                </c:pt>
                <c:pt idx="248">
                  <c:v>5.9796199999999997</c:v>
                </c:pt>
                <c:pt idx="249">
                  <c:v>6.0638399999999999</c:v>
                </c:pt>
                <c:pt idx="250">
                  <c:v>6.1480600000000001</c:v>
                </c:pt>
                <c:pt idx="251">
                  <c:v>6.2322800000000003</c:v>
                </c:pt>
                <c:pt idx="252">
                  <c:v>6.3165000000000004</c:v>
                </c:pt>
                <c:pt idx="253">
                  <c:v>6.4007200000000006</c:v>
                </c:pt>
                <c:pt idx="254">
                  <c:v>6.4849400000000008</c:v>
                </c:pt>
                <c:pt idx="255">
                  <c:v>6.569160000000001</c:v>
                </c:pt>
                <c:pt idx="256">
                  <c:v>6.6533800000000012</c:v>
                </c:pt>
                <c:pt idx="257">
                  <c:v>6.7376000000000005</c:v>
                </c:pt>
                <c:pt idx="258">
                  <c:v>6.8218200000000007</c:v>
                </c:pt>
                <c:pt idx="259">
                  <c:v>6.90604</c:v>
                </c:pt>
                <c:pt idx="260">
                  <c:v>6.9902600000000001</c:v>
                </c:pt>
                <c:pt idx="261">
                  <c:v>7.0744800000000003</c:v>
                </c:pt>
                <c:pt idx="262">
                  <c:v>7.1587000000000005</c:v>
                </c:pt>
                <c:pt idx="263">
                  <c:v>7.2429200000000007</c:v>
                </c:pt>
                <c:pt idx="264">
                  <c:v>7.3271400000000009</c:v>
                </c:pt>
                <c:pt idx="265">
                  <c:v>7.4113600000000002</c:v>
                </c:pt>
                <c:pt idx="266">
                  <c:v>7.4955800000000004</c:v>
                </c:pt>
                <c:pt idx="267">
                  <c:v>7.5798000000000005</c:v>
                </c:pt>
                <c:pt idx="268">
                  <c:v>7.6640200000000007</c:v>
                </c:pt>
                <c:pt idx="269">
                  <c:v>7.7482400000000009</c:v>
                </c:pt>
                <c:pt idx="270">
                  <c:v>7.8324600000000011</c:v>
                </c:pt>
                <c:pt idx="271">
                  <c:v>7.9166800000000004</c:v>
                </c:pt>
                <c:pt idx="272">
                  <c:v>8.0008999999999997</c:v>
                </c:pt>
                <c:pt idx="273">
                  <c:v>8.0851199999999999</c:v>
                </c:pt>
                <c:pt idx="274">
                  <c:v>8.16934</c:v>
                </c:pt>
                <c:pt idx="275">
                  <c:v>8.2535600000000002</c:v>
                </c:pt>
                <c:pt idx="276">
                  <c:v>8.3377800000000004</c:v>
                </c:pt>
                <c:pt idx="277">
                  <c:v>8.4220000000000006</c:v>
                </c:pt>
                <c:pt idx="278">
                  <c:v>8.5062200000000008</c:v>
                </c:pt>
                <c:pt idx="279">
                  <c:v>8.590440000000001</c:v>
                </c:pt>
                <c:pt idx="280">
                  <c:v>8.6746600000000011</c:v>
                </c:pt>
                <c:pt idx="281">
                  <c:v>8.7588800000000013</c:v>
                </c:pt>
                <c:pt idx="282">
                  <c:v>8.8431000000000015</c:v>
                </c:pt>
                <c:pt idx="283">
                  <c:v>8.9273200000000017</c:v>
                </c:pt>
                <c:pt idx="284">
                  <c:v>9.0115400000000019</c:v>
                </c:pt>
                <c:pt idx="285">
                  <c:v>9.0957600000000021</c:v>
                </c:pt>
                <c:pt idx="286">
                  <c:v>9.1799800000000431</c:v>
                </c:pt>
                <c:pt idx="287">
                  <c:v>9.2642000000000007</c:v>
                </c:pt>
                <c:pt idx="288">
                  <c:v>9.3484200000000008</c:v>
                </c:pt>
                <c:pt idx="289">
                  <c:v>9.432640000000001</c:v>
                </c:pt>
                <c:pt idx="290">
                  <c:v>9.5168600000000421</c:v>
                </c:pt>
                <c:pt idx="291">
                  <c:v>9.6010799999999996</c:v>
                </c:pt>
                <c:pt idx="292">
                  <c:v>9.6852999999999998</c:v>
                </c:pt>
                <c:pt idx="293">
                  <c:v>9.76952</c:v>
                </c:pt>
                <c:pt idx="294">
                  <c:v>9.8537400000000428</c:v>
                </c:pt>
                <c:pt idx="295">
                  <c:v>9.9379600000000003</c:v>
                </c:pt>
                <c:pt idx="296">
                  <c:v>10.022180000000001</c:v>
                </c:pt>
                <c:pt idx="297">
                  <c:v>10.106400000000001</c:v>
                </c:pt>
                <c:pt idx="298">
                  <c:v>10.190620000000044</c:v>
                </c:pt>
                <c:pt idx="299">
                  <c:v>10.274840000000001</c:v>
                </c:pt>
                <c:pt idx="300">
                  <c:v>10.359060000000001</c:v>
                </c:pt>
                <c:pt idx="301">
                  <c:v>10.443280000000001</c:v>
                </c:pt>
                <c:pt idx="302">
                  <c:v>10.527500000000044</c:v>
                </c:pt>
                <c:pt idx="303">
                  <c:v>10.61172</c:v>
                </c:pt>
                <c:pt idx="304">
                  <c:v>10.69594</c:v>
                </c:pt>
                <c:pt idx="305">
                  <c:v>10.78016</c:v>
                </c:pt>
                <c:pt idx="306">
                  <c:v>10.864380000000041</c:v>
                </c:pt>
                <c:pt idx="307">
                  <c:v>10.948600000000001</c:v>
                </c:pt>
                <c:pt idx="308">
                  <c:v>11.032820000000001</c:v>
                </c:pt>
                <c:pt idx="309">
                  <c:v>11.117040000000042</c:v>
                </c:pt>
                <c:pt idx="310">
                  <c:v>11.201260000000042</c:v>
                </c:pt>
                <c:pt idx="311">
                  <c:v>11.285480000000042</c:v>
                </c:pt>
                <c:pt idx="312">
                  <c:v>11.369700000000002</c:v>
                </c:pt>
                <c:pt idx="313">
                  <c:v>11.453920000000043</c:v>
                </c:pt>
                <c:pt idx="314">
                  <c:v>11.538140000000043</c:v>
                </c:pt>
                <c:pt idx="315">
                  <c:v>11.622360000000043</c:v>
                </c:pt>
                <c:pt idx="316">
                  <c:v>11.706580000000001</c:v>
                </c:pt>
                <c:pt idx="317">
                  <c:v>11.790800000000043</c:v>
                </c:pt>
                <c:pt idx="318">
                  <c:v>11.875020000000044</c:v>
                </c:pt>
                <c:pt idx="319">
                  <c:v>11.959240000000044</c:v>
                </c:pt>
                <c:pt idx="320">
                  <c:v>12.04346</c:v>
                </c:pt>
                <c:pt idx="321">
                  <c:v>12.127680000000044</c:v>
                </c:pt>
                <c:pt idx="322">
                  <c:v>12.211900000000044</c:v>
                </c:pt>
                <c:pt idx="323">
                  <c:v>12.296120000000043</c:v>
                </c:pt>
                <c:pt idx="324">
                  <c:v>12.38034</c:v>
                </c:pt>
                <c:pt idx="325">
                  <c:v>12.464560000000043</c:v>
                </c:pt>
                <c:pt idx="326">
                  <c:v>12.548780000000043</c:v>
                </c:pt>
                <c:pt idx="327">
                  <c:v>12.633000000000044</c:v>
                </c:pt>
                <c:pt idx="328">
                  <c:v>12.717220000000042</c:v>
                </c:pt>
                <c:pt idx="329">
                  <c:v>12.801440000000042</c:v>
                </c:pt>
                <c:pt idx="330">
                  <c:v>12.885660000000042</c:v>
                </c:pt>
                <c:pt idx="331">
                  <c:v>12.969880000000042</c:v>
                </c:pt>
                <c:pt idx="332">
                  <c:v>13.054100000000043</c:v>
                </c:pt>
                <c:pt idx="333">
                  <c:v>13.138320000000043</c:v>
                </c:pt>
                <c:pt idx="334">
                  <c:v>13.222540000000043</c:v>
                </c:pt>
                <c:pt idx="335">
                  <c:v>13.306760000000043</c:v>
                </c:pt>
                <c:pt idx="336">
                  <c:v>13.390980000000043</c:v>
                </c:pt>
                <c:pt idx="337">
                  <c:v>13.475200000000044</c:v>
                </c:pt>
                <c:pt idx="338">
                  <c:v>13.559420000000044</c:v>
                </c:pt>
                <c:pt idx="339">
                  <c:v>13.643640000000042</c:v>
                </c:pt>
                <c:pt idx="340">
                  <c:v>13.727860000000042</c:v>
                </c:pt>
                <c:pt idx="341">
                  <c:v>13.812080000000043</c:v>
                </c:pt>
                <c:pt idx="342">
                  <c:v>13.896300000000043</c:v>
                </c:pt>
                <c:pt idx="343">
                  <c:v>13.980520000000043</c:v>
                </c:pt>
                <c:pt idx="344">
                  <c:v>14.064740000000043</c:v>
                </c:pt>
                <c:pt idx="345">
                  <c:v>14.148960000000043</c:v>
                </c:pt>
                <c:pt idx="346">
                  <c:v>14.233180000000043</c:v>
                </c:pt>
                <c:pt idx="347">
                  <c:v>14.317400000000044</c:v>
                </c:pt>
                <c:pt idx="348">
                  <c:v>14.401620000000044</c:v>
                </c:pt>
                <c:pt idx="349">
                  <c:v>14.485840000000044</c:v>
                </c:pt>
                <c:pt idx="350">
                  <c:v>14.570060000000044</c:v>
                </c:pt>
                <c:pt idx="351">
                  <c:v>14.654280000000044</c:v>
                </c:pt>
                <c:pt idx="352">
                  <c:v>14.738500000000045</c:v>
                </c:pt>
                <c:pt idx="353">
                  <c:v>14.822720000000043</c:v>
                </c:pt>
                <c:pt idx="354">
                  <c:v>14.906940000000043</c:v>
                </c:pt>
                <c:pt idx="355">
                  <c:v>14.991160000000042</c:v>
                </c:pt>
                <c:pt idx="356">
                  <c:v>15.075380000000042</c:v>
                </c:pt>
                <c:pt idx="357">
                  <c:v>15.159600000000042</c:v>
                </c:pt>
                <c:pt idx="358">
                  <c:v>15.243820000000042</c:v>
                </c:pt>
                <c:pt idx="359">
                  <c:v>15.328040000000042</c:v>
                </c:pt>
                <c:pt idx="360">
                  <c:v>15.412260000000042</c:v>
                </c:pt>
                <c:pt idx="361">
                  <c:v>15.496480000000043</c:v>
                </c:pt>
                <c:pt idx="362">
                  <c:v>15.580700000000043</c:v>
                </c:pt>
                <c:pt idx="363">
                  <c:v>15.664920000000043</c:v>
                </c:pt>
                <c:pt idx="364">
                  <c:v>15.749140000000043</c:v>
                </c:pt>
                <c:pt idx="365">
                  <c:v>15.833360000000043</c:v>
                </c:pt>
                <c:pt idx="366">
                  <c:v>15.917580000000044</c:v>
                </c:pt>
                <c:pt idx="367">
                  <c:v>16.001800000000042</c:v>
                </c:pt>
                <c:pt idx="368">
                  <c:v>16.086020000000044</c:v>
                </c:pt>
                <c:pt idx="369">
                  <c:v>16.170240000000042</c:v>
                </c:pt>
                <c:pt idx="370">
                  <c:v>16.254460000000044</c:v>
                </c:pt>
                <c:pt idx="371">
                  <c:v>16.338680000000043</c:v>
                </c:pt>
                <c:pt idx="372">
                  <c:v>16.422900000000045</c:v>
                </c:pt>
                <c:pt idx="373">
                  <c:v>16.507120000000043</c:v>
                </c:pt>
                <c:pt idx="374">
                  <c:v>16.591340000000045</c:v>
                </c:pt>
                <c:pt idx="375">
                  <c:v>16.675560000000043</c:v>
                </c:pt>
                <c:pt idx="376">
                  <c:v>16.759780000000045</c:v>
                </c:pt>
                <c:pt idx="377">
                  <c:v>16.844000000000044</c:v>
                </c:pt>
                <c:pt idx="378">
                  <c:v>16.928220000000046</c:v>
                </c:pt>
                <c:pt idx="379">
                  <c:v>17.012440000000044</c:v>
                </c:pt>
                <c:pt idx="380">
                  <c:v>17.096660000000046</c:v>
                </c:pt>
                <c:pt idx="381">
                  <c:v>17.180880000000041</c:v>
                </c:pt>
                <c:pt idx="382">
                  <c:v>17.265100000000043</c:v>
                </c:pt>
                <c:pt idx="383">
                  <c:v>17.349320000000041</c:v>
                </c:pt>
                <c:pt idx="384">
                  <c:v>17.433540000000043</c:v>
                </c:pt>
                <c:pt idx="385">
                  <c:v>17.517760000000042</c:v>
                </c:pt>
                <c:pt idx="386">
                  <c:v>17.601980000000044</c:v>
                </c:pt>
                <c:pt idx="387">
                  <c:v>17.686200000000042</c:v>
                </c:pt>
                <c:pt idx="388">
                  <c:v>17.770420000000044</c:v>
                </c:pt>
                <c:pt idx="389">
                  <c:v>17.854640000000003</c:v>
                </c:pt>
                <c:pt idx="390">
                  <c:v>17.938859999999959</c:v>
                </c:pt>
                <c:pt idx="391">
                  <c:v>18.023079999999915</c:v>
                </c:pt>
                <c:pt idx="392">
                  <c:v>18.107299999999874</c:v>
                </c:pt>
                <c:pt idx="393">
                  <c:v>18.191519999999834</c:v>
                </c:pt>
                <c:pt idx="394">
                  <c:v>18.275739999999793</c:v>
                </c:pt>
                <c:pt idx="395">
                  <c:v>18.359959999999749</c:v>
                </c:pt>
                <c:pt idx="396">
                  <c:v>18.444179999999704</c:v>
                </c:pt>
                <c:pt idx="397">
                  <c:v>18.528399999999667</c:v>
                </c:pt>
                <c:pt idx="398">
                  <c:v>18.612619999999623</c:v>
                </c:pt>
                <c:pt idx="399">
                  <c:v>18.696839999999579</c:v>
                </c:pt>
                <c:pt idx="400">
                  <c:v>18.781059999999538</c:v>
                </c:pt>
                <c:pt idx="401">
                  <c:v>18.865279999999494</c:v>
                </c:pt>
                <c:pt idx="402">
                  <c:v>18.949499999999457</c:v>
                </c:pt>
                <c:pt idx="403">
                  <c:v>19.033719999999413</c:v>
                </c:pt>
                <c:pt idx="404">
                  <c:v>19.117939999999368</c:v>
                </c:pt>
                <c:pt idx="405">
                  <c:v>19.202159999999328</c:v>
                </c:pt>
                <c:pt idx="406">
                  <c:v>19.286379999999287</c:v>
                </c:pt>
                <c:pt idx="407">
                  <c:v>19.370599999999243</c:v>
                </c:pt>
                <c:pt idx="408">
                  <c:v>19.454819999999202</c:v>
                </c:pt>
                <c:pt idx="409">
                  <c:v>19.539039999999158</c:v>
                </c:pt>
                <c:pt idx="410">
                  <c:v>19.623259999999117</c:v>
                </c:pt>
                <c:pt idx="411">
                  <c:v>19.707479999999077</c:v>
                </c:pt>
                <c:pt idx="412">
                  <c:v>19.791699999999032</c:v>
                </c:pt>
                <c:pt idx="413">
                  <c:v>19.875919999998992</c:v>
                </c:pt>
                <c:pt idx="414">
                  <c:v>19.960139999998948</c:v>
                </c:pt>
                <c:pt idx="415">
                  <c:v>20.044359999998907</c:v>
                </c:pt>
                <c:pt idx="416">
                  <c:v>20.128579999998866</c:v>
                </c:pt>
                <c:pt idx="417">
                  <c:v>20.212799999998783</c:v>
                </c:pt>
                <c:pt idx="418">
                  <c:v>20.297019999998739</c:v>
                </c:pt>
                <c:pt idx="419">
                  <c:v>20.381239999998694</c:v>
                </c:pt>
                <c:pt idx="420">
                  <c:v>20.465459999998654</c:v>
                </c:pt>
                <c:pt idx="421">
                  <c:v>20.549679999998613</c:v>
                </c:pt>
                <c:pt idx="422">
                  <c:v>20.633899999998569</c:v>
                </c:pt>
                <c:pt idx="423">
                  <c:v>20.718119999998528</c:v>
                </c:pt>
                <c:pt idx="424">
                  <c:v>20.802339999998484</c:v>
                </c:pt>
                <c:pt idx="425">
                  <c:v>20.886559999998443</c:v>
                </c:pt>
                <c:pt idx="426">
                  <c:v>20.970779999998403</c:v>
                </c:pt>
                <c:pt idx="427">
                  <c:v>21.054999999998358</c:v>
                </c:pt>
              </c:numCache>
            </c:numRef>
          </c:cat>
          <c:val>
            <c:numRef>
              <c:f>'Data, Nondirectional test chart'!$H$2:$H$429</c:f>
              <c:numCache>
                <c:formatCode>0.00000</c:formatCode>
                <c:ptCount val="428"/>
                <c:pt idx="0">
                  <c:v>2.3828222444834874E-3</c:v>
                </c:pt>
                <c:pt idx="1">
                  <c:v>2.4941773206933861E-3</c:v>
                </c:pt>
                <c:pt idx="2">
                  <c:v>2.6105772275963452E-3</c:v>
                </c:pt>
                <c:pt idx="3">
                  <c:v>2.7322383352874555E-3</c:v>
                </c:pt>
                <c:pt idx="4">
                  <c:v>2.8593854358352671E-3</c:v>
                </c:pt>
                <c:pt idx="5">
                  <c:v>2.9922520132058916E-3</c:v>
                </c:pt>
                <c:pt idx="6">
                  <c:v>3.1310805179487634E-3</c:v>
                </c:pt>
                <c:pt idx="7">
                  <c:v>3.2761226464425503E-3</c:v>
                </c:pt>
                <c:pt idx="8">
                  <c:v>3.4276396244723737E-3</c:v>
                </c:pt>
                <c:pt idx="9">
                  <c:v>3.5859024948811805E-3</c:v>
                </c:pt>
                <c:pt idx="10">
                  <c:v>3.7511924090074247E-3</c:v>
                </c:pt>
                <c:pt idx="11">
                  <c:v>3.923800921589728E-3</c:v>
                </c:pt>
                <c:pt idx="12">
                  <c:v>4.104030288785092E-3</c:v>
                </c:pt>
                <c:pt idx="13">
                  <c:v>4.2921937689122469E-3</c:v>
                </c:pt>
                <c:pt idx="14">
                  <c:v>4.4886159254942902E-3</c:v>
                </c:pt>
                <c:pt idx="15">
                  <c:v>4.6936329321360425E-3</c:v>
                </c:pt>
                <c:pt idx="16">
                  <c:v>4.9075928787306738E-3</c:v>
                </c:pt>
                <c:pt idx="17">
                  <c:v>5.1308560784476074E-3</c:v>
                </c:pt>
                <c:pt idx="18">
                  <c:v>5.3637953749095905E-3</c:v>
                </c:pt>
                <c:pt idx="19">
                  <c:v>5.6067964489200702E-3</c:v>
                </c:pt>
                <c:pt idx="20">
                  <c:v>5.860258124054653E-3</c:v>
                </c:pt>
                <c:pt idx="21">
                  <c:v>6.1245926703800248E-3</c:v>
                </c:pt>
                <c:pt idx="22">
                  <c:v>6.4002261055124444E-3</c:v>
                </c:pt>
                <c:pt idx="23">
                  <c:v>6.6875984921745037E-3</c:v>
                </c:pt>
                <c:pt idx="24">
                  <c:v>6.9871642313536018E-3</c:v>
                </c:pt>
                <c:pt idx="25">
                  <c:v>7.2993923501091596E-3</c:v>
                </c:pt>
                <c:pt idx="26">
                  <c:v>7.6247667830171492E-3</c:v>
                </c:pt>
                <c:pt idx="27">
                  <c:v>7.9637866461806615E-3</c:v>
                </c:pt>
                <c:pt idx="28">
                  <c:v>8.3169665026742966E-3</c:v>
                </c:pt>
                <c:pt idx="29">
                  <c:v>8.6848366182273005E-3</c:v>
                </c:pt>
                <c:pt idx="30">
                  <c:v>9.067943205887068E-3</c:v>
                </c:pt>
                <c:pt idx="31">
                  <c:v>9.4668486583397247E-3</c:v>
                </c:pt>
                <c:pt idx="32">
                  <c:v>9.8821317664987245E-3</c:v>
                </c:pt>
                <c:pt idx="33">
                  <c:v>1.0314387922906652E-2</c:v>
                </c:pt>
                <c:pt idx="34">
                  <c:v>1.0764229308427875E-2</c:v>
                </c:pt>
                <c:pt idx="35">
                  <c:v>1.1232285060643091E-2</c:v>
                </c:pt>
                <c:pt idx="36">
                  <c:v>1.1719201422289435E-2</c:v>
                </c:pt>
                <c:pt idx="37">
                  <c:v>1.2225641868022562E-2</c:v>
                </c:pt>
                <c:pt idx="38">
                  <c:v>1.2752287207710763E-2</c:v>
                </c:pt>
                <c:pt idx="39">
                  <c:v>1.3299835664405324E-2</c:v>
                </c:pt>
                <c:pt idx="40">
                  <c:v>1.3869002925066111E-2</c:v>
                </c:pt>
                <c:pt idx="41">
                  <c:v>1.4460522162058558E-2</c:v>
                </c:pt>
                <c:pt idx="42">
                  <c:v>1.5075144023375718E-2</c:v>
                </c:pt>
                <c:pt idx="43">
                  <c:v>1.5713636589480429E-2</c:v>
                </c:pt>
                <c:pt idx="44">
                  <c:v>1.6376785294604759E-2</c:v>
                </c:pt>
                <c:pt idx="45">
                  <c:v>1.7065392810290288E-2</c:v>
                </c:pt>
                <c:pt idx="46">
                  <c:v>1.7780278888902237E-2</c:v>
                </c:pt>
                <c:pt idx="47">
                  <c:v>1.8522280164803128E-2</c:v>
                </c:pt>
                <c:pt idx="48">
                  <c:v>1.9292249910830082E-2</c:v>
                </c:pt>
                <c:pt idx="49">
                  <c:v>2.0091057747681846E-2</c:v>
                </c:pt>
                <c:pt idx="50">
                  <c:v>2.0919589303789812E-2</c:v>
                </c:pt>
                <c:pt idx="51">
                  <c:v>2.1778745823221417E-2</c:v>
                </c:pt>
                <c:pt idx="52">
                  <c:v>2.2669443719144873E-2</c:v>
                </c:pt>
                <c:pt idx="53">
                  <c:v>2.359261407037181E-2</c:v>
                </c:pt>
                <c:pt idx="54">
                  <c:v>2.4549202058490309E-2</c:v>
                </c:pt>
                <c:pt idx="55">
                  <c:v>2.5540166343104718E-2</c:v>
                </c:pt>
                <c:pt idx="56">
                  <c:v>2.6566478372711273E-2</c:v>
                </c:pt>
                <c:pt idx="57">
                  <c:v>2.7629121628762382E-2</c:v>
                </c:pt>
                <c:pt idx="58">
                  <c:v>2.8729090800504262E-2</c:v>
                </c:pt>
                <c:pt idx="59">
                  <c:v>2.9867390888217625E-2</c:v>
                </c:pt>
                <c:pt idx="60">
                  <c:v>3.1045036232546945E-2</c:v>
                </c:pt>
                <c:pt idx="61">
                  <c:v>3.226304946767105E-2</c:v>
                </c:pt>
                <c:pt idx="62">
                  <c:v>3.3522460396149908E-2</c:v>
                </c:pt>
                <c:pt idx="63">
                  <c:v>3.4824304783376364E-2</c:v>
                </c:pt>
                <c:pt idx="64">
                  <c:v>3.6169623069670698E-2</c:v>
                </c:pt>
                <c:pt idx="65">
                  <c:v>3.7559458998179272E-2</c:v>
                </c:pt>
                <c:pt idx="66">
                  <c:v>3.8994858156877837E-2</c:v>
                </c:pt>
                <c:pt idx="67">
                  <c:v>4.0476866433134216E-2</c:v>
                </c:pt>
                <c:pt idx="68">
                  <c:v>4.2006528379457085E-2</c:v>
                </c:pt>
                <c:pt idx="69">
                  <c:v>4.358488548924476E-2</c:v>
                </c:pt>
                <c:pt idx="70">
                  <c:v>4.5212974381553889E-2</c:v>
                </c:pt>
                <c:pt idx="71">
                  <c:v>4.6891824894130227E-2</c:v>
                </c:pt>
                <c:pt idx="72">
                  <c:v>4.8622458084184639E-2</c:v>
                </c:pt>
                <c:pt idx="73">
                  <c:v>5.0405884136655976E-2</c:v>
                </c:pt>
                <c:pt idx="281">
                  <c:v>5.0405884136655976E-2</c:v>
                </c:pt>
                <c:pt idx="282">
                  <c:v>4.8622458084184639E-2</c:v>
                </c:pt>
                <c:pt idx="283">
                  <c:v>4.6891824894130227E-2</c:v>
                </c:pt>
                <c:pt idx="284">
                  <c:v>4.5212974381553889E-2</c:v>
                </c:pt>
                <c:pt idx="285">
                  <c:v>4.358488548924476E-2</c:v>
                </c:pt>
                <c:pt idx="286">
                  <c:v>4.2006528379456336E-2</c:v>
                </c:pt>
                <c:pt idx="287">
                  <c:v>4.0476866433134216E-2</c:v>
                </c:pt>
                <c:pt idx="288">
                  <c:v>3.8994858156877837E-2</c:v>
                </c:pt>
                <c:pt idx="289">
                  <c:v>3.7559458998179272E-2</c:v>
                </c:pt>
                <c:pt idx="290">
                  <c:v>3.6169623069669997E-2</c:v>
                </c:pt>
                <c:pt idx="291">
                  <c:v>3.4824304783376364E-2</c:v>
                </c:pt>
                <c:pt idx="292">
                  <c:v>3.3522460396149908E-2</c:v>
                </c:pt>
                <c:pt idx="293">
                  <c:v>3.226304946767105E-2</c:v>
                </c:pt>
                <c:pt idx="294">
                  <c:v>3.1045036232546327E-2</c:v>
                </c:pt>
                <c:pt idx="295">
                  <c:v>2.9867390888217625E-2</c:v>
                </c:pt>
                <c:pt idx="296">
                  <c:v>2.8729090800504262E-2</c:v>
                </c:pt>
                <c:pt idx="297">
                  <c:v>2.7629121628762382E-2</c:v>
                </c:pt>
                <c:pt idx="298">
                  <c:v>2.6566478372710742E-2</c:v>
                </c:pt>
                <c:pt idx="299">
                  <c:v>2.5540166343104718E-2</c:v>
                </c:pt>
                <c:pt idx="300">
                  <c:v>2.4549202058490309E-2</c:v>
                </c:pt>
                <c:pt idx="301">
                  <c:v>2.359261407037181E-2</c:v>
                </c:pt>
                <c:pt idx="302">
                  <c:v>2.2669443719144412E-2</c:v>
                </c:pt>
                <c:pt idx="303">
                  <c:v>2.1778745823221417E-2</c:v>
                </c:pt>
                <c:pt idx="304">
                  <c:v>2.0919589303789812E-2</c:v>
                </c:pt>
                <c:pt idx="305">
                  <c:v>2.0091057747681846E-2</c:v>
                </c:pt>
                <c:pt idx="306">
                  <c:v>1.9292249910829715E-2</c:v>
                </c:pt>
                <c:pt idx="307">
                  <c:v>1.8522280164803128E-2</c:v>
                </c:pt>
                <c:pt idx="308">
                  <c:v>1.7780278888902237E-2</c:v>
                </c:pt>
                <c:pt idx="309">
                  <c:v>1.7065392810289959E-2</c:v>
                </c:pt>
                <c:pt idx="310">
                  <c:v>1.6376785294604422E-2</c:v>
                </c:pt>
                <c:pt idx="311">
                  <c:v>1.5713636589480127E-2</c:v>
                </c:pt>
                <c:pt idx="312">
                  <c:v>1.5075144023375718E-2</c:v>
                </c:pt>
                <c:pt idx="313">
                  <c:v>1.4460522162058259E-2</c:v>
                </c:pt>
                <c:pt idx="314">
                  <c:v>1.3869002925065814E-2</c:v>
                </c:pt>
                <c:pt idx="315">
                  <c:v>1.329983566440503E-2</c:v>
                </c:pt>
                <c:pt idx="316">
                  <c:v>1.2752287207710763E-2</c:v>
                </c:pt>
                <c:pt idx="317">
                  <c:v>1.2225641868022297E-2</c:v>
                </c:pt>
                <c:pt idx="318">
                  <c:v>1.1719201422289188E-2</c:v>
                </c:pt>
                <c:pt idx="319">
                  <c:v>1.1232285060642855E-2</c:v>
                </c:pt>
                <c:pt idx="320">
                  <c:v>1.0764229308427875E-2</c:v>
                </c:pt>
                <c:pt idx="321">
                  <c:v>1.0314387922906431E-2</c:v>
                </c:pt>
                <c:pt idx="322">
                  <c:v>9.8821317664985111E-3</c:v>
                </c:pt>
                <c:pt idx="323">
                  <c:v>9.4668486583395148E-3</c:v>
                </c:pt>
                <c:pt idx="324">
                  <c:v>9.067943205887068E-3</c:v>
                </c:pt>
                <c:pt idx="325">
                  <c:v>8.6848366182271011E-3</c:v>
                </c:pt>
                <c:pt idx="326">
                  <c:v>8.3169665026741144E-3</c:v>
                </c:pt>
                <c:pt idx="327">
                  <c:v>7.9637866461804915E-3</c:v>
                </c:pt>
                <c:pt idx="328">
                  <c:v>7.6247667830169862E-3</c:v>
                </c:pt>
                <c:pt idx="329">
                  <c:v>7.2993923501090043E-3</c:v>
                </c:pt>
                <c:pt idx="330">
                  <c:v>6.9871642313534509E-3</c:v>
                </c:pt>
                <c:pt idx="331">
                  <c:v>6.687598492174365E-3</c:v>
                </c:pt>
                <c:pt idx="332">
                  <c:v>6.4002261055123126E-3</c:v>
                </c:pt>
                <c:pt idx="333">
                  <c:v>6.1245926703798947E-3</c:v>
                </c:pt>
                <c:pt idx="334">
                  <c:v>5.8602581240545281E-3</c:v>
                </c:pt>
                <c:pt idx="335">
                  <c:v>5.6067964489199557E-3</c:v>
                </c:pt>
                <c:pt idx="336">
                  <c:v>5.3637953749094813E-3</c:v>
                </c:pt>
                <c:pt idx="337">
                  <c:v>5.1308560784475059E-3</c:v>
                </c:pt>
                <c:pt idx="338">
                  <c:v>4.9075928787305689E-3</c:v>
                </c:pt>
                <c:pt idx="339">
                  <c:v>4.6936329321359506E-3</c:v>
                </c:pt>
                <c:pt idx="340">
                  <c:v>4.4886159254941887E-3</c:v>
                </c:pt>
                <c:pt idx="341">
                  <c:v>4.2921937689121472E-3</c:v>
                </c:pt>
                <c:pt idx="342">
                  <c:v>4.1040302887849957E-3</c:v>
                </c:pt>
                <c:pt idx="343">
                  <c:v>3.9238009215896439E-3</c:v>
                </c:pt>
                <c:pt idx="344">
                  <c:v>3.751192409007341E-3</c:v>
                </c:pt>
                <c:pt idx="345">
                  <c:v>3.5859024948810994E-3</c:v>
                </c:pt>
                <c:pt idx="346">
                  <c:v>3.427639624472293E-3</c:v>
                </c:pt>
                <c:pt idx="347">
                  <c:v>3.2761226464424731E-3</c:v>
                </c:pt>
                <c:pt idx="348">
                  <c:v>3.1310805179486879E-3</c:v>
                </c:pt>
                <c:pt idx="349">
                  <c:v>2.9922520132058192E-3</c:v>
                </c:pt>
                <c:pt idx="350">
                  <c:v>2.8593854358352029E-3</c:v>
                </c:pt>
                <c:pt idx="351">
                  <c:v>2.7322383352873895E-3</c:v>
                </c:pt>
                <c:pt idx="352">
                  <c:v>2.6105772275962871E-3</c:v>
                </c:pt>
                <c:pt idx="353">
                  <c:v>2.4941773206933323E-3</c:v>
                </c:pt>
                <c:pt idx="354">
                  <c:v>2.3828222444834363E-3</c:v>
                </c:pt>
                <c:pt idx="355">
                  <c:v>2.2763037858587807E-3</c:v>
                </c:pt>
                <c:pt idx="356">
                  <c:v>2.1744216288024226E-3</c:v>
                </c:pt>
                <c:pt idx="357">
                  <c:v>2.0769830997114636E-3</c:v>
                </c:pt>
                <c:pt idx="358">
                  <c:v>1.9838029180478563E-3</c:v>
                </c:pt>
                <c:pt idx="359">
                  <c:v>1.8947029524055939E-3</c:v>
                </c:pt>
                <c:pt idx="360">
                  <c:v>1.8095119820641051E-3</c:v>
                </c:pt>
                <c:pt idx="361">
                  <c:v>1.7280654640807085E-3</c:v>
                </c:pt>
                <c:pt idx="362">
                  <c:v>1.6502053059587458E-3</c:v>
                </c:pt>
                <c:pt idx="363">
                  <c:v>1.5757796439132142E-3</c:v>
                </c:pt>
                <c:pt idx="364">
                  <c:v>1.5046426267417816E-3</c:v>
                </c:pt>
                <c:pt idx="365">
                  <c:v>1.4366542052965251E-3</c:v>
                </c:pt>
                <c:pt idx="366">
                  <c:v>1.3716799275397601E-3</c:v>
                </c:pt>
                <c:pt idx="367">
                  <c:v>1.3095907391567465E-3</c:v>
                </c:pt>
                <c:pt idx="368">
                  <c:v>1.2502627896880713E-3</c:v>
                </c:pt>
                <c:pt idx="369">
                  <c:v>1.1935772441355075E-3</c:v>
                </c:pt>
                <c:pt idx="370">
                  <c:v>1.1394200999870505E-3</c:v>
                </c:pt>
                <c:pt idx="371">
                  <c:v>1.08768200959933E-3</c:v>
                </c:pt>
                <c:pt idx="372">
                  <c:v>1.0382581078689772E-3</c:v>
                </c:pt>
                <c:pt idx="373">
                  <c:v>9.9104784511853884E-4</c:v>
                </c:pt>
                <c:pt idx="374">
                  <c:v>9.4595482511720865E-4</c:v>
                </c:pt>
                <c:pt idx="375">
                  <c:v>9.0288664815193402E-4</c:v>
                </c:pt>
                <c:pt idx="376">
                  <c:v>8.6175475906031542E-4</c:v>
                </c:pt>
                <c:pt idx="377">
                  <c:v>8.2247430013312041E-4</c:v>
                </c:pt>
                <c:pt idx="378">
                  <c:v>7.8496396879120661E-4</c:v>
                </c:pt>
                <c:pt idx="379">
                  <c:v>7.4914587993893367E-4</c:v>
                </c:pt>
                <c:pt idx="380">
                  <c:v>7.1494543289407294E-4</c:v>
                </c:pt>
                <c:pt idx="381">
                  <c:v>6.8229118279239669E-4</c:v>
                </c:pt>
                <c:pt idx="382">
                  <c:v>6.5111471636378291E-4</c:v>
                </c:pt>
                <c:pt idx="383">
                  <c:v>6.213505319756634E-4</c:v>
                </c:pt>
                <c:pt idx="384">
                  <c:v>5.929359238388682E-4</c:v>
                </c:pt>
                <c:pt idx="385">
                  <c:v>5.6581087027064302E-4</c:v>
                </c:pt>
                <c:pt idx="386">
                  <c:v>5.3991792590937435E-4</c:v>
                </c:pt>
                <c:pt idx="387">
                  <c:v>5.1520211777580471E-4</c:v>
                </c:pt>
                <c:pt idx="388">
                  <c:v>4.9161084507578167E-4</c:v>
                </c:pt>
                <c:pt idx="389">
                  <c:v>4.6909378264031222E-4</c:v>
                </c:pt>
                <c:pt idx="390">
                  <c:v>4.4760278789924564E-4</c:v>
                </c:pt>
                <c:pt idx="391">
                  <c:v>4.2709181128617815E-4</c:v>
                </c:pt>
                <c:pt idx="392">
                  <c:v>4.0751680997295548E-4</c:v>
                </c:pt>
                <c:pt idx="393">
                  <c:v>3.8883566483362411E-4</c:v>
                </c:pt>
                <c:pt idx="394">
                  <c:v>3.7100810053897773E-4</c:v>
                </c:pt>
                <c:pt idx="395">
                  <c:v>3.5399560868433873E-4</c:v>
                </c:pt>
                <c:pt idx="396">
                  <c:v>3.3776137385484011E-4</c:v>
                </c:pt>
                <c:pt idx="397">
                  <c:v>3.2227020253411837E-4</c:v>
                </c:pt>
                <c:pt idx="398">
                  <c:v>3.074884547640911E-4</c:v>
                </c:pt>
                <c:pt idx="399">
                  <c:v>2.9338397846534058E-4</c:v>
                </c:pt>
                <c:pt idx="400">
                  <c:v>2.7992604632944842E-4</c:v>
                </c:pt>
                <c:pt idx="401">
                  <c:v>2.6708529519659495E-4</c:v>
                </c:pt>
                <c:pt idx="402">
                  <c:v>2.5483366783366379E-4</c:v>
                </c:pt>
                <c:pt idx="403">
                  <c:v>2.4314435703008303E-4</c:v>
                </c:pt>
                <c:pt idx="404">
                  <c:v>2.319917519306425E-4</c:v>
                </c:pt>
                <c:pt idx="405">
                  <c:v>2.2135138652655618E-4</c:v>
                </c:pt>
                <c:pt idx="406">
                  <c:v>2.1119989022803796E-4</c:v>
                </c:pt>
                <c:pt idx="407">
                  <c:v>2.0151494044373157E-4</c:v>
                </c:pt>
                <c:pt idx="408">
                  <c:v>1.9227521709432231E-4</c:v>
                </c:pt>
                <c:pt idx="409">
                  <c:v>1.8346035898971161E-4</c:v>
                </c:pt>
                <c:pt idx="410">
                  <c:v>1.7505092200112145E-4</c:v>
                </c:pt>
                <c:pt idx="411">
                  <c:v>1.6702833896150218E-4</c:v>
                </c:pt>
                <c:pt idx="412">
                  <c:v>1.5937488122958591E-4</c:v>
                </c:pt>
                <c:pt idx="413">
                  <c:v>1.520736218548764E-4</c:v>
                </c:pt>
                <c:pt idx="414">
                  <c:v>1.4510840028279852E-4</c:v>
                </c:pt>
                <c:pt idx="415">
                  <c:v>1.3846378854112334E-4</c:v>
                </c:pt>
                <c:pt idx="416">
                  <c:v>1.3212505885065558E-4</c:v>
                </c:pt>
                <c:pt idx="417">
                  <c:v>1.2607815260500625E-4</c:v>
                </c:pt>
                <c:pt idx="418">
                  <c:v>1.2030965066606156E-4</c:v>
                </c:pt>
                <c:pt idx="419">
                  <c:v>1.1480674492358275E-4</c:v>
                </c:pt>
                <c:pt idx="420">
                  <c:v>1.0955721106899969E-4</c:v>
                </c:pt>
                <c:pt idx="421">
                  <c:v>1.0454938253526305E-4</c:v>
                </c:pt>
                <c:pt idx="422">
                  <c:v>9.9772125556210183E-5</c:v>
                </c:pt>
                <c:pt idx="423">
                  <c:v>9.5214815300536434E-5</c:v>
                </c:pt>
                <c:pt idx="424">
                  <c:v>9.0867313037044903E-5</c:v>
                </c:pt>
                <c:pt idx="425">
                  <c:v>8.6719944289374837E-5</c:v>
                </c:pt>
                <c:pt idx="426">
                  <c:v>8.2763477939921777E-5</c:v>
                </c:pt>
                <c:pt idx="427">
                  <c:v>7.8989106244107139E-5</c:v>
                </c:pt>
              </c:numCache>
            </c:numRef>
          </c:val>
        </c:ser>
        <c:dLbls>
          <c:showLegendKey val="0"/>
          <c:showVal val="0"/>
          <c:showCatName val="0"/>
          <c:showSerName val="0"/>
          <c:showPercent val="0"/>
          <c:showBubbleSize val="0"/>
        </c:dLbls>
        <c:axId val="164512128"/>
        <c:axId val="164814208"/>
      </c:areaChart>
      <c:lineChart>
        <c:grouping val="standard"/>
        <c:varyColors val="0"/>
        <c:ser>
          <c:idx val="0"/>
          <c:order val="1"/>
          <c:marker>
            <c:symbol val="none"/>
          </c:marker>
          <c:errBars>
            <c:errDir val="y"/>
            <c:errBarType val="minus"/>
            <c:errValType val="percentage"/>
            <c:noEndCap val="1"/>
            <c:val val="100"/>
          </c:errBars>
          <c:cat>
            <c:numRef>
              <c:f>'Data, Directional test chart'!$B$2:$B$450</c:f>
              <c:numCache>
                <c:formatCode>General</c:formatCode>
                <c:ptCount val="449"/>
                <c:pt idx="0">
                  <c:v>-14.906940000000001</c:v>
                </c:pt>
                <c:pt idx="1">
                  <c:v>-14.82272</c:v>
                </c:pt>
                <c:pt idx="2">
                  <c:v>-14.738500000000002</c:v>
                </c:pt>
                <c:pt idx="3">
                  <c:v>-14.654280000000002</c:v>
                </c:pt>
                <c:pt idx="4">
                  <c:v>-14.570060000000002</c:v>
                </c:pt>
                <c:pt idx="5">
                  <c:v>-14.485840000000001</c:v>
                </c:pt>
                <c:pt idx="6">
                  <c:v>-14.401620000000001</c:v>
                </c:pt>
                <c:pt idx="7">
                  <c:v>-14.317400000000001</c:v>
                </c:pt>
                <c:pt idx="8">
                  <c:v>-14.233180000000001</c:v>
                </c:pt>
                <c:pt idx="9">
                  <c:v>-14.148960000000001</c:v>
                </c:pt>
                <c:pt idx="10">
                  <c:v>-14.06474</c:v>
                </c:pt>
                <c:pt idx="11">
                  <c:v>-13.98052</c:v>
                </c:pt>
                <c:pt idx="12">
                  <c:v>-13.8963</c:v>
                </c:pt>
                <c:pt idx="13">
                  <c:v>-13.81208</c:v>
                </c:pt>
                <c:pt idx="14">
                  <c:v>-13.72786</c:v>
                </c:pt>
                <c:pt idx="15">
                  <c:v>-13.643640000000001</c:v>
                </c:pt>
                <c:pt idx="16">
                  <c:v>-13.559420000000001</c:v>
                </c:pt>
                <c:pt idx="17">
                  <c:v>-13.475200000000001</c:v>
                </c:pt>
                <c:pt idx="18">
                  <c:v>-13.390980000000001</c:v>
                </c:pt>
                <c:pt idx="19">
                  <c:v>-13.306760000000002</c:v>
                </c:pt>
                <c:pt idx="20">
                  <c:v>-13.222540000000002</c:v>
                </c:pt>
                <c:pt idx="21">
                  <c:v>-13.138320000000002</c:v>
                </c:pt>
                <c:pt idx="22">
                  <c:v>-13.054100000000002</c:v>
                </c:pt>
                <c:pt idx="23">
                  <c:v>-12.969880000000002</c:v>
                </c:pt>
                <c:pt idx="24">
                  <c:v>-12.885660000000001</c:v>
                </c:pt>
                <c:pt idx="25">
                  <c:v>-12.801440000000001</c:v>
                </c:pt>
                <c:pt idx="26">
                  <c:v>-12.717220000000001</c:v>
                </c:pt>
                <c:pt idx="27">
                  <c:v>-12.633000000000001</c:v>
                </c:pt>
                <c:pt idx="28">
                  <c:v>-12.548780000000001</c:v>
                </c:pt>
                <c:pt idx="29">
                  <c:v>-12.464560000000001</c:v>
                </c:pt>
                <c:pt idx="30">
                  <c:v>-12.38034</c:v>
                </c:pt>
                <c:pt idx="31">
                  <c:v>-12.29612</c:v>
                </c:pt>
                <c:pt idx="32">
                  <c:v>-12.2119</c:v>
                </c:pt>
                <c:pt idx="33">
                  <c:v>-12.12768</c:v>
                </c:pt>
                <c:pt idx="34">
                  <c:v>-12.04346</c:v>
                </c:pt>
                <c:pt idx="35">
                  <c:v>-11.959239999999999</c:v>
                </c:pt>
                <c:pt idx="36">
                  <c:v>-11.875020000000001</c:v>
                </c:pt>
                <c:pt idx="37">
                  <c:v>-11.790800000000001</c:v>
                </c:pt>
                <c:pt idx="38">
                  <c:v>-11.706580000000001</c:v>
                </c:pt>
                <c:pt idx="39">
                  <c:v>-11.62236</c:v>
                </c:pt>
                <c:pt idx="40">
                  <c:v>-11.538140000000002</c:v>
                </c:pt>
                <c:pt idx="41">
                  <c:v>-11.453920000000002</c:v>
                </c:pt>
                <c:pt idx="42">
                  <c:v>-11.369700000000002</c:v>
                </c:pt>
                <c:pt idx="43">
                  <c:v>-11.285480000000002</c:v>
                </c:pt>
                <c:pt idx="44">
                  <c:v>-11.201260000000001</c:v>
                </c:pt>
                <c:pt idx="45">
                  <c:v>-11.117040000000001</c:v>
                </c:pt>
                <c:pt idx="46">
                  <c:v>-11.032820000000001</c:v>
                </c:pt>
                <c:pt idx="47">
                  <c:v>-10.948600000000001</c:v>
                </c:pt>
                <c:pt idx="48">
                  <c:v>-10.864380000000001</c:v>
                </c:pt>
                <c:pt idx="49">
                  <c:v>-10.78016</c:v>
                </c:pt>
                <c:pt idx="50">
                  <c:v>-10.69594</c:v>
                </c:pt>
                <c:pt idx="51">
                  <c:v>-10.61172</c:v>
                </c:pt>
                <c:pt idx="52">
                  <c:v>-10.5275</c:v>
                </c:pt>
                <c:pt idx="53">
                  <c:v>-10.443280000000001</c:v>
                </c:pt>
                <c:pt idx="54">
                  <c:v>-10.359060000000001</c:v>
                </c:pt>
                <c:pt idx="55">
                  <c:v>-10.274840000000001</c:v>
                </c:pt>
                <c:pt idx="56">
                  <c:v>-10.190620000000001</c:v>
                </c:pt>
                <c:pt idx="57">
                  <c:v>-10.106400000000001</c:v>
                </c:pt>
                <c:pt idx="58">
                  <c:v>-10.022180000000001</c:v>
                </c:pt>
                <c:pt idx="59">
                  <c:v>-9.9379600000000003</c:v>
                </c:pt>
                <c:pt idx="60">
                  <c:v>-9.8537400000000002</c:v>
                </c:pt>
                <c:pt idx="61">
                  <c:v>-9.76952</c:v>
                </c:pt>
                <c:pt idx="62">
                  <c:v>-9.6852999999999998</c:v>
                </c:pt>
                <c:pt idx="63">
                  <c:v>-9.6010799999999996</c:v>
                </c:pt>
                <c:pt idx="64">
                  <c:v>-9.5168599999999994</c:v>
                </c:pt>
                <c:pt idx="65">
                  <c:v>-9.432640000000001</c:v>
                </c:pt>
                <c:pt idx="66">
                  <c:v>-9.3484200000000008</c:v>
                </c:pt>
                <c:pt idx="67">
                  <c:v>-9.2642000000000007</c:v>
                </c:pt>
                <c:pt idx="68">
                  <c:v>-9.1799800000000005</c:v>
                </c:pt>
                <c:pt idx="69">
                  <c:v>-9.0957600000000021</c:v>
                </c:pt>
                <c:pt idx="70">
                  <c:v>-9.0115400000000019</c:v>
                </c:pt>
                <c:pt idx="71">
                  <c:v>-8.9273200000000017</c:v>
                </c:pt>
                <c:pt idx="72">
                  <c:v>-8.8431000000000015</c:v>
                </c:pt>
                <c:pt idx="73">
                  <c:v>-8.7588800000000013</c:v>
                </c:pt>
                <c:pt idx="74">
                  <c:v>-8.6746600000000011</c:v>
                </c:pt>
                <c:pt idx="75">
                  <c:v>-8.590440000000001</c:v>
                </c:pt>
                <c:pt idx="76">
                  <c:v>-8.5062200000000008</c:v>
                </c:pt>
                <c:pt idx="77">
                  <c:v>-8.4220000000000006</c:v>
                </c:pt>
                <c:pt idx="78">
                  <c:v>-8.3377800000000004</c:v>
                </c:pt>
                <c:pt idx="79">
                  <c:v>-8.2535600000000002</c:v>
                </c:pt>
                <c:pt idx="80">
                  <c:v>-8.16934</c:v>
                </c:pt>
                <c:pt idx="81">
                  <c:v>-8.0851199999999999</c:v>
                </c:pt>
                <c:pt idx="82">
                  <c:v>-8.0008999999999997</c:v>
                </c:pt>
                <c:pt idx="83">
                  <c:v>-7.9166800000000004</c:v>
                </c:pt>
                <c:pt idx="84">
                  <c:v>-7.8324600000000011</c:v>
                </c:pt>
                <c:pt idx="85">
                  <c:v>-7.7482400000000009</c:v>
                </c:pt>
                <c:pt idx="86">
                  <c:v>-7.6640200000000007</c:v>
                </c:pt>
                <c:pt idx="87">
                  <c:v>-7.5798000000000005</c:v>
                </c:pt>
                <c:pt idx="88">
                  <c:v>-7.4955800000000004</c:v>
                </c:pt>
                <c:pt idx="89">
                  <c:v>-7.4113600000000002</c:v>
                </c:pt>
                <c:pt idx="90">
                  <c:v>-7.3271400000000009</c:v>
                </c:pt>
                <c:pt idx="91">
                  <c:v>-7.2429200000000007</c:v>
                </c:pt>
                <c:pt idx="92">
                  <c:v>-7.1587000000000005</c:v>
                </c:pt>
                <c:pt idx="93">
                  <c:v>-7.0744800000000003</c:v>
                </c:pt>
                <c:pt idx="94">
                  <c:v>-6.9902600000000001</c:v>
                </c:pt>
                <c:pt idx="95">
                  <c:v>-6.90604</c:v>
                </c:pt>
                <c:pt idx="96">
                  <c:v>-6.8218200000000007</c:v>
                </c:pt>
                <c:pt idx="97">
                  <c:v>-6.7376000000000005</c:v>
                </c:pt>
                <c:pt idx="98">
                  <c:v>-6.6533800000000012</c:v>
                </c:pt>
                <c:pt idx="99">
                  <c:v>-6.569160000000001</c:v>
                </c:pt>
                <c:pt idx="100">
                  <c:v>-6.4849400000000008</c:v>
                </c:pt>
                <c:pt idx="101">
                  <c:v>-6.4007200000000006</c:v>
                </c:pt>
                <c:pt idx="102">
                  <c:v>-6.3165000000000004</c:v>
                </c:pt>
                <c:pt idx="103">
                  <c:v>-6.2322800000000003</c:v>
                </c:pt>
                <c:pt idx="104">
                  <c:v>-6.1480600000000001</c:v>
                </c:pt>
                <c:pt idx="105">
                  <c:v>-6.0638399999999999</c:v>
                </c:pt>
                <c:pt idx="106">
                  <c:v>-5.9796199999999997</c:v>
                </c:pt>
                <c:pt idx="107">
                  <c:v>-5.8954000000000004</c:v>
                </c:pt>
                <c:pt idx="108">
                  <c:v>-5.8111800000000002</c:v>
                </c:pt>
                <c:pt idx="109">
                  <c:v>-5.7269600000000009</c:v>
                </c:pt>
                <c:pt idx="110">
                  <c:v>-5.6427400000000008</c:v>
                </c:pt>
                <c:pt idx="111">
                  <c:v>-5.5585200000000006</c:v>
                </c:pt>
                <c:pt idx="112">
                  <c:v>-5.4743000000000004</c:v>
                </c:pt>
                <c:pt idx="113">
                  <c:v>-5.3900800000000002</c:v>
                </c:pt>
                <c:pt idx="114">
                  <c:v>-5.30586</c:v>
                </c:pt>
                <c:pt idx="115">
                  <c:v>-5.2216400000000007</c:v>
                </c:pt>
                <c:pt idx="116">
                  <c:v>-5.1374200000000005</c:v>
                </c:pt>
                <c:pt idx="117">
                  <c:v>-5.0532000000000004</c:v>
                </c:pt>
                <c:pt idx="118">
                  <c:v>-4.9689800000000002</c:v>
                </c:pt>
                <c:pt idx="119">
                  <c:v>-4.88476</c:v>
                </c:pt>
                <c:pt idx="120">
                  <c:v>-4.8005399999999998</c:v>
                </c:pt>
                <c:pt idx="121">
                  <c:v>-4.7163200000000005</c:v>
                </c:pt>
                <c:pt idx="122">
                  <c:v>-4.6321000000000003</c:v>
                </c:pt>
                <c:pt idx="123">
                  <c:v>-4.547880000000001</c:v>
                </c:pt>
                <c:pt idx="124">
                  <c:v>-4.4636600000000008</c:v>
                </c:pt>
                <c:pt idx="125">
                  <c:v>-4.3794400000000007</c:v>
                </c:pt>
                <c:pt idx="126">
                  <c:v>-4.2952200000000005</c:v>
                </c:pt>
                <c:pt idx="127">
                  <c:v>-4.2110000000000003</c:v>
                </c:pt>
                <c:pt idx="128">
                  <c:v>-4.1267800000000001</c:v>
                </c:pt>
                <c:pt idx="129">
                  <c:v>-4.0425599999999999</c:v>
                </c:pt>
                <c:pt idx="130">
                  <c:v>-3.9583400000000002</c:v>
                </c:pt>
                <c:pt idx="131">
                  <c:v>-3.8741200000000005</c:v>
                </c:pt>
                <c:pt idx="132">
                  <c:v>-3.7899000000000003</c:v>
                </c:pt>
                <c:pt idx="133">
                  <c:v>-3.7056800000000001</c:v>
                </c:pt>
                <c:pt idx="134">
                  <c:v>-3.6214600000000003</c:v>
                </c:pt>
                <c:pt idx="135">
                  <c:v>-3.5372400000000002</c:v>
                </c:pt>
                <c:pt idx="136">
                  <c:v>-3.45302</c:v>
                </c:pt>
                <c:pt idx="137">
                  <c:v>-3.3688000000000002</c:v>
                </c:pt>
                <c:pt idx="138">
                  <c:v>-3.2845800000000005</c:v>
                </c:pt>
                <c:pt idx="139">
                  <c:v>-3.2003600000000003</c:v>
                </c:pt>
                <c:pt idx="140">
                  <c:v>-3.1161400000000001</c:v>
                </c:pt>
                <c:pt idx="141">
                  <c:v>-3.0319199999999999</c:v>
                </c:pt>
                <c:pt idx="142">
                  <c:v>-2.9477000000000002</c:v>
                </c:pt>
                <c:pt idx="143">
                  <c:v>-2.8634800000000005</c:v>
                </c:pt>
                <c:pt idx="144">
                  <c:v>-2.7792600000000003</c:v>
                </c:pt>
                <c:pt idx="145">
                  <c:v>-2.6950400000000001</c:v>
                </c:pt>
                <c:pt idx="146">
                  <c:v>-2.6108200000000004</c:v>
                </c:pt>
                <c:pt idx="147">
                  <c:v>-2.5266000000000002</c:v>
                </c:pt>
                <c:pt idx="148">
                  <c:v>-2.44238</c:v>
                </c:pt>
                <c:pt idx="149">
                  <c:v>-2.3581600000000003</c:v>
                </c:pt>
                <c:pt idx="150">
                  <c:v>-2.2739400000000005</c:v>
                </c:pt>
                <c:pt idx="151">
                  <c:v>-2.1897200000000003</c:v>
                </c:pt>
                <c:pt idx="152">
                  <c:v>-2.1055000000000001</c:v>
                </c:pt>
                <c:pt idx="153">
                  <c:v>-2.02128</c:v>
                </c:pt>
                <c:pt idx="154">
                  <c:v>-1.9370600000000002</c:v>
                </c:pt>
                <c:pt idx="155">
                  <c:v>-1.85284</c:v>
                </c:pt>
                <c:pt idx="156">
                  <c:v>-1.7686200000000001</c:v>
                </c:pt>
                <c:pt idx="157">
                  <c:v>-1.6844000000000001</c:v>
                </c:pt>
                <c:pt idx="158">
                  <c:v>-1.6001800000000002</c:v>
                </c:pt>
                <c:pt idx="159">
                  <c:v>-1.51596</c:v>
                </c:pt>
                <c:pt idx="160">
                  <c:v>-1.4317400000000002</c:v>
                </c:pt>
                <c:pt idx="161">
                  <c:v>-1.3475200000000001</c:v>
                </c:pt>
                <c:pt idx="162">
                  <c:v>-1.2633000000000001</c:v>
                </c:pt>
                <c:pt idx="163">
                  <c:v>-1.1790800000000001</c:v>
                </c:pt>
                <c:pt idx="164">
                  <c:v>-1.0948600000000002</c:v>
                </c:pt>
                <c:pt idx="165">
                  <c:v>-1.01064</c:v>
                </c:pt>
                <c:pt idx="166">
                  <c:v>-0.92642000000000002</c:v>
                </c:pt>
                <c:pt idx="167">
                  <c:v>-0.84220000000000006</c:v>
                </c:pt>
                <c:pt idx="168">
                  <c:v>-0.75797999999999999</c:v>
                </c:pt>
                <c:pt idx="169">
                  <c:v>-0.67376000000000003</c:v>
                </c:pt>
                <c:pt idx="170">
                  <c:v>-0.58954000000000006</c:v>
                </c:pt>
                <c:pt idx="171">
                  <c:v>-0.50531999999999999</c:v>
                </c:pt>
                <c:pt idx="172">
                  <c:v>-0.42110000000000003</c:v>
                </c:pt>
                <c:pt idx="173">
                  <c:v>-0.33688000000000046</c:v>
                </c:pt>
                <c:pt idx="174">
                  <c:v>-0.25266000000000044</c:v>
                </c:pt>
                <c:pt idx="175">
                  <c:v>-0.16844000000000001</c:v>
                </c:pt>
                <c:pt idx="176">
                  <c:v>-8.4220000000000003E-2</c:v>
                </c:pt>
                <c:pt idx="177">
                  <c:v>0</c:v>
                </c:pt>
                <c:pt idx="178">
                  <c:v>8.4220000000000003E-2</c:v>
                </c:pt>
                <c:pt idx="179">
                  <c:v>0.16844000000000001</c:v>
                </c:pt>
                <c:pt idx="180">
                  <c:v>0.25266000000000044</c:v>
                </c:pt>
                <c:pt idx="181">
                  <c:v>0.33688000000000046</c:v>
                </c:pt>
                <c:pt idx="182">
                  <c:v>0.42110000000000003</c:v>
                </c:pt>
                <c:pt idx="183">
                  <c:v>0.50531999999999999</c:v>
                </c:pt>
                <c:pt idx="184">
                  <c:v>0.58954000000000006</c:v>
                </c:pt>
                <c:pt idx="185">
                  <c:v>0.67376000000000003</c:v>
                </c:pt>
                <c:pt idx="186">
                  <c:v>0.75797999999999999</c:v>
                </c:pt>
                <c:pt idx="187">
                  <c:v>0.84220000000000006</c:v>
                </c:pt>
                <c:pt idx="188">
                  <c:v>0.92642000000000002</c:v>
                </c:pt>
                <c:pt idx="189">
                  <c:v>1.01064</c:v>
                </c:pt>
                <c:pt idx="190">
                  <c:v>1.0948600000000002</c:v>
                </c:pt>
                <c:pt idx="191">
                  <c:v>1.1790800000000001</c:v>
                </c:pt>
                <c:pt idx="192">
                  <c:v>1.2633000000000001</c:v>
                </c:pt>
                <c:pt idx="193">
                  <c:v>1.3475200000000001</c:v>
                </c:pt>
                <c:pt idx="194">
                  <c:v>1.4317400000000002</c:v>
                </c:pt>
                <c:pt idx="195">
                  <c:v>1.51596</c:v>
                </c:pt>
                <c:pt idx="196">
                  <c:v>1.6001800000000002</c:v>
                </c:pt>
                <c:pt idx="197">
                  <c:v>1.6844000000000001</c:v>
                </c:pt>
                <c:pt idx="198">
                  <c:v>1.7686200000000001</c:v>
                </c:pt>
                <c:pt idx="199">
                  <c:v>1.85284</c:v>
                </c:pt>
                <c:pt idx="200">
                  <c:v>1.9370600000000002</c:v>
                </c:pt>
                <c:pt idx="201">
                  <c:v>2.02128</c:v>
                </c:pt>
                <c:pt idx="202">
                  <c:v>2.1055000000000001</c:v>
                </c:pt>
                <c:pt idx="203">
                  <c:v>2.1897200000000003</c:v>
                </c:pt>
                <c:pt idx="204">
                  <c:v>2.2739400000000005</c:v>
                </c:pt>
                <c:pt idx="205">
                  <c:v>2.3581600000000003</c:v>
                </c:pt>
                <c:pt idx="206">
                  <c:v>2.44238</c:v>
                </c:pt>
                <c:pt idx="207">
                  <c:v>2.5266000000000002</c:v>
                </c:pt>
                <c:pt idx="208">
                  <c:v>2.6108200000000004</c:v>
                </c:pt>
                <c:pt idx="209">
                  <c:v>2.6950400000000001</c:v>
                </c:pt>
                <c:pt idx="210">
                  <c:v>2.7792600000000003</c:v>
                </c:pt>
                <c:pt idx="211">
                  <c:v>2.8634800000000005</c:v>
                </c:pt>
                <c:pt idx="212">
                  <c:v>2.9477000000000002</c:v>
                </c:pt>
                <c:pt idx="213">
                  <c:v>3.0319199999999999</c:v>
                </c:pt>
                <c:pt idx="214">
                  <c:v>3.1161400000000001</c:v>
                </c:pt>
                <c:pt idx="215">
                  <c:v>3.2003600000000003</c:v>
                </c:pt>
                <c:pt idx="216">
                  <c:v>3.2845800000000005</c:v>
                </c:pt>
                <c:pt idx="217">
                  <c:v>3.3688000000000002</c:v>
                </c:pt>
                <c:pt idx="218">
                  <c:v>3.45302</c:v>
                </c:pt>
                <c:pt idx="219">
                  <c:v>3.5372400000000002</c:v>
                </c:pt>
                <c:pt idx="220">
                  <c:v>3.6214600000000003</c:v>
                </c:pt>
                <c:pt idx="221">
                  <c:v>3.7056800000000001</c:v>
                </c:pt>
                <c:pt idx="222">
                  <c:v>3.7899000000000003</c:v>
                </c:pt>
                <c:pt idx="223">
                  <c:v>3.8741200000000005</c:v>
                </c:pt>
                <c:pt idx="224">
                  <c:v>3.9583400000000002</c:v>
                </c:pt>
                <c:pt idx="225">
                  <c:v>4.0425599999999999</c:v>
                </c:pt>
                <c:pt idx="226">
                  <c:v>4.1267800000000001</c:v>
                </c:pt>
                <c:pt idx="227">
                  <c:v>4.2110000000000003</c:v>
                </c:pt>
                <c:pt idx="228">
                  <c:v>4.2952200000000005</c:v>
                </c:pt>
                <c:pt idx="229">
                  <c:v>4.3794400000000007</c:v>
                </c:pt>
                <c:pt idx="230">
                  <c:v>4.4636600000000008</c:v>
                </c:pt>
                <c:pt idx="231">
                  <c:v>4.547880000000001</c:v>
                </c:pt>
                <c:pt idx="232">
                  <c:v>4.6321000000000003</c:v>
                </c:pt>
                <c:pt idx="233">
                  <c:v>4.7163200000000005</c:v>
                </c:pt>
                <c:pt idx="234">
                  <c:v>4.8005399999999998</c:v>
                </c:pt>
                <c:pt idx="235">
                  <c:v>4.88476</c:v>
                </c:pt>
                <c:pt idx="236">
                  <c:v>4.9689800000000002</c:v>
                </c:pt>
                <c:pt idx="237">
                  <c:v>5.0532000000000004</c:v>
                </c:pt>
                <c:pt idx="238">
                  <c:v>5.1374200000000005</c:v>
                </c:pt>
                <c:pt idx="239">
                  <c:v>5.2216400000000007</c:v>
                </c:pt>
                <c:pt idx="240">
                  <c:v>5.30586</c:v>
                </c:pt>
                <c:pt idx="241">
                  <c:v>5.3900800000000002</c:v>
                </c:pt>
                <c:pt idx="242">
                  <c:v>5.4743000000000004</c:v>
                </c:pt>
                <c:pt idx="243">
                  <c:v>5.5585200000000006</c:v>
                </c:pt>
                <c:pt idx="244">
                  <c:v>5.6427400000000008</c:v>
                </c:pt>
                <c:pt idx="245">
                  <c:v>5.7269600000000009</c:v>
                </c:pt>
                <c:pt idx="246">
                  <c:v>5.8111800000000002</c:v>
                </c:pt>
                <c:pt idx="247">
                  <c:v>5.8954000000000004</c:v>
                </c:pt>
                <c:pt idx="248">
                  <c:v>5.9796199999999997</c:v>
                </c:pt>
                <c:pt idx="249">
                  <c:v>6.0638399999999999</c:v>
                </c:pt>
                <c:pt idx="250">
                  <c:v>6.1480600000000001</c:v>
                </c:pt>
                <c:pt idx="251">
                  <c:v>6.2322800000000003</c:v>
                </c:pt>
                <c:pt idx="252">
                  <c:v>6.3165000000000004</c:v>
                </c:pt>
                <c:pt idx="253">
                  <c:v>6.4007200000000006</c:v>
                </c:pt>
                <c:pt idx="254">
                  <c:v>6.4849400000000008</c:v>
                </c:pt>
                <c:pt idx="255">
                  <c:v>6.569160000000001</c:v>
                </c:pt>
                <c:pt idx="256">
                  <c:v>6.6533800000000012</c:v>
                </c:pt>
                <c:pt idx="257">
                  <c:v>6.7376000000000005</c:v>
                </c:pt>
                <c:pt idx="258">
                  <c:v>6.8218200000000007</c:v>
                </c:pt>
                <c:pt idx="259">
                  <c:v>6.90604</c:v>
                </c:pt>
                <c:pt idx="260">
                  <c:v>6.9902600000000001</c:v>
                </c:pt>
                <c:pt idx="261">
                  <c:v>7.0744800000000003</c:v>
                </c:pt>
                <c:pt idx="262">
                  <c:v>7.1587000000000005</c:v>
                </c:pt>
                <c:pt idx="263">
                  <c:v>7.2429200000000007</c:v>
                </c:pt>
                <c:pt idx="264">
                  <c:v>7.3271400000000009</c:v>
                </c:pt>
                <c:pt idx="265">
                  <c:v>7.4113600000000002</c:v>
                </c:pt>
                <c:pt idx="266">
                  <c:v>7.4955800000000004</c:v>
                </c:pt>
                <c:pt idx="267">
                  <c:v>7.5798000000000005</c:v>
                </c:pt>
                <c:pt idx="268">
                  <c:v>7.6640200000000007</c:v>
                </c:pt>
                <c:pt idx="269">
                  <c:v>7.7482400000000009</c:v>
                </c:pt>
                <c:pt idx="270">
                  <c:v>7.8324600000000011</c:v>
                </c:pt>
                <c:pt idx="271">
                  <c:v>7.9166800000000004</c:v>
                </c:pt>
                <c:pt idx="272">
                  <c:v>8.0008999999999997</c:v>
                </c:pt>
                <c:pt idx="273">
                  <c:v>8.0851199999999999</c:v>
                </c:pt>
                <c:pt idx="274">
                  <c:v>8.16934</c:v>
                </c:pt>
                <c:pt idx="275">
                  <c:v>8.2535600000000002</c:v>
                </c:pt>
                <c:pt idx="276">
                  <c:v>8.3377800000000004</c:v>
                </c:pt>
                <c:pt idx="277">
                  <c:v>8.4220000000000006</c:v>
                </c:pt>
                <c:pt idx="278">
                  <c:v>8.5062200000000008</c:v>
                </c:pt>
                <c:pt idx="279">
                  <c:v>8.590440000000001</c:v>
                </c:pt>
                <c:pt idx="280">
                  <c:v>8.6746600000000011</c:v>
                </c:pt>
                <c:pt idx="281">
                  <c:v>8.7588800000000013</c:v>
                </c:pt>
                <c:pt idx="282">
                  <c:v>8.8431000000000015</c:v>
                </c:pt>
                <c:pt idx="283">
                  <c:v>8.9273200000000017</c:v>
                </c:pt>
                <c:pt idx="284">
                  <c:v>9.0115400000000019</c:v>
                </c:pt>
                <c:pt idx="285">
                  <c:v>9.0957600000000021</c:v>
                </c:pt>
                <c:pt idx="286">
                  <c:v>9.1799800000000431</c:v>
                </c:pt>
                <c:pt idx="287">
                  <c:v>9.2642000000000007</c:v>
                </c:pt>
                <c:pt idx="288">
                  <c:v>9.3484200000000008</c:v>
                </c:pt>
                <c:pt idx="289">
                  <c:v>9.432640000000001</c:v>
                </c:pt>
                <c:pt idx="290">
                  <c:v>9.5168600000000421</c:v>
                </c:pt>
                <c:pt idx="291">
                  <c:v>9.6010799999999996</c:v>
                </c:pt>
                <c:pt idx="292">
                  <c:v>9.6852999999999998</c:v>
                </c:pt>
                <c:pt idx="293">
                  <c:v>9.76952</c:v>
                </c:pt>
                <c:pt idx="294">
                  <c:v>9.8537400000000428</c:v>
                </c:pt>
                <c:pt idx="295">
                  <c:v>9.9379600000000003</c:v>
                </c:pt>
                <c:pt idx="296">
                  <c:v>10.022180000000001</c:v>
                </c:pt>
                <c:pt idx="297">
                  <c:v>10.106400000000001</c:v>
                </c:pt>
                <c:pt idx="298">
                  <c:v>10.190620000000044</c:v>
                </c:pt>
                <c:pt idx="299">
                  <c:v>10.274840000000001</c:v>
                </c:pt>
                <c:pt idx="300">
                  <c:v>10.359060000000001</c:v>
                </c:pt>
                <c:pt idx="301">
                  <c:v>10.443280000000001</c:v>
                </c:pt>
                <c:pt idx="302">
                  <c:v>10.527500000000044</c:v>
                </c:pt>
                <c:pt idx="303">
                  <c:v>10.61172</c:v>
                </c:pt>
                <c:pt idx="304">
                  <c:v>10.69594</c:v>
                </c:pt>
                <c:pt idx="305">
                  <c:v>10.78016</c:v>
                </c:pt>
                <c:pt idx="306">
                  <c:v>10.864380000000041</c:v>
                </c:pt>
                <c:pt idx="307">
                  <c:v>10.948600000000001</c:v>
                </c:pt>
                <c:pt idx="308">
                  <c:v>11.032820000000001</c:v>
                </c:pt>
                <c:pt idx="309">
                  <c:v>11.117040000000042</c:v>
                </c:pt>
                <c:pt idx="310">
                  <c:v>11.201260000000042</c:v>
                </c:pt>
                <c:pt idx="311">
                  <c:v>11.285480000000042</c:v>
                </c:pt>
                <c:pt idx="312">
                  <c:v>11.369700000000002</c:v>
                </c:pt>
                <c:pt idx="313">
                  <c:v>11.453920000000043</c:v>
                </c:pt>
                <c:pt idx="314">
                  <c:v>11.538140000000043</c:v>
                </c:pt>
                <c:pt idx="315">
                  <c:v>11.622360000000043</c:v>
                </c:pt>
                <c:pt idx="316">
                  <c:v>11.706580000000001</c:v>
                </c:pt>
                <c:pt idx="317">
                  <c:v>11.790800000000043</c:v>
                </c:pt>
                <c:pt idx="318">
                  <c:v>11.875020000000044</c:v>
                </c:pt>
                <c:pt idx="319">
                  <c:v>11.959240000000044</c:v>
                </c:pt>
                <c:pt idx="320">
                  <c:v>12.04346</c:v>
                </c:pt>
                <c:pt idx="321">
                  <c:v>12.127680000000044</c:v>
                </c:pt>
                <c:pt idx="322">
                  <c:v>12.211900000000044</c:v>
                </c:pt>
                <c:pt idx="323">
                  <c:v>12.296120000000043</c:v>
                </c:pt>
                <c:pt idx="324">
                  <c:v>12.38034</c:v>
                </c:pt>
                <c:pt idx="325">
                  <c:v>12.464560000000043</c:v>
                </c:pt>
                <c:pt idx="326">
                  <c:v>12.548780000000043</c:v>
                </c:pt>
                <c:pt idx="327">
                  <c:v>12.633000000000044</c:v>
                </c:pt>
                <c:pt idx="328">
                  <c:v>12.717220000000042</c:v>
                </c:pt>
                <c:pt idx="329">
                  <c:v>12.801440000000042</c:v>
                </c:pt>
                <c:pt idx="330">
                  <c:v>12.885660000000042</c:v>
                </c:pt>
                <c:pt idx="331">
                  <c:v>12.969880000000042</c:v>
                </c:pt>
                <c:pt idx="332">
                  <c:v>13.054100000000043</c:v>
                </c:pt>
                <c:pt idx="333">
                  <c:v>13.138320000000043</c:v>
                </c:pt>
                <c:pt idx="334">
                  <c:v>13.222540000000043</c:v>
                </c:pt>
                <c:pt idx="335">
                  <c:v>13.306760000000043</c:v>
                </c:pt>
                <c:pt idx="336">
                  <c:v>13.390980000000043</c:v>
                </c:pt>
                <c:pt idx="337">
                  <c:v>13.475200000000044</c:v>
                </c:pt>
                <c:pt idx="338">
                  <c:v>13.559420000000044</c:v>
                </c:pt>
                <c:pt idx="339">
                  <c:v>13.643640000000042</c:v>
                </c:pt>
                <c:pt idx="340">
                  <c:v>13.727860000000042</c:v>
                </c:pt>
                <c:pt idx="341">
                  <c:v>13.812080000000043</c:v>
                </c:pt>
                <c:pt idx="342">
                  <c:v>13.896300000000043</c:v>
                </c:pt>
                <c:pt idx="343">
                  <c:v>13.980520000000043</c:v>
                </c:pt>
                <c:pt idx="344">
                  <c:v>14.064740000000043</c:v>
                </c:pt>
                <c:pt idx="345">
                  <c:v>14.148960000000043</c:v>
                </c:pt>
                <c:pt idx="346">
                  <c:v>14.233180000000043</c:v>
                </c:pt>
                <c:pt idx="347">
                  <c:v>14.317400000000044</c:v>
                </c:pt>
                <c:pt idx="348">
                  <c:v>14.401620000000044</c:v>
                </c:pt>
                <c:pt idx="349">
                  <c:v>14.485840000000044</c:v>
                </c:pt>
                <c:pt idx="350">
                  <c:v>14.570060000000044</c:v>
                </c:pt>
                <c:pt idx="351">
                  <c:v>14.654280000000044</c:v>
                </c:pt>
                <c:pt idx="352">
                  <c:v>14.738500000000045</c:v>
                </c:pt>
                <c:pt idx="353">
                  <c:v>14.822720000000043</c:v>
                </c:pt>
                <c:pt idx="354">
                  <c:v>14.906940000000043</c:v>
                </c:pt>
                <c:pt idx="355">
                  <c:v>14.991160000000042</c:v>
                </c:pt>
                <c:pt idx="356">
                  <c:v>15.075380000000042</c:v>
                </c:pt>
                <c:pt idx="357">
                  <c:v>15.159600000000042</c:v>
                </c:pt>
                <c:pt idx="358">
                  <c:v>15.243820000000042</c:v>
                </c:pt>
                <c:pt idx="359">
                  <c:v>15.328040000000042</c:v>
                </c:pt>
                <c:pt idx="360">
                  <c:v>15.412260000000042</c:v>
                </c:pt>
                <c:pt idx="361">
                  <c:v>15.496480000000043</c:v>
                </c:pt>
                <c:pt idx="362">
                  <c:v>15.580700000000043</c:v>
                </c:pt>
                <c:pt idx="363">
                  <c:v>15.664920000000043</c:v>
                </c:pt>
                <c:pt idx="364">
                  <c:v>15.749140000000043</c:v>
                </c:pt>
                <c:pt idx="365">
                  <c:v>15.833360000000043</c:v>
                </c:pt>
                <c:pt idx="366">
                  <c:v>15.917580000000044</c:v>
                </c:pt>
                <c:pt idx="367">
                  <c:v>16.001800000000042</c:v>
                </c:pt>
                <c:pt idx="368">
                  <c:v>16.086020000000044</c:v>
                </c:pt>
                <c:pt idx="369">
                  <c:v>16.170240000000042</c:v>
                </c:pt>
                <c:pt idx="370">
                  <c:v>16.254460000000044</c:v>
                </c:pt>
                <c:pt idx="371">
                  <c:v>16.338680000000043</c:v>
                </c:pt>
                <c:pt idx="372">
                  <c:v>16.422900000000045</c:v>
                </c:pt>
                <c:pt idx="373">
                  <c:v>16.507120000000043</c:v>
                </c:pt>
                <c:pt idx="374">
                  <c:v>16.591340000000045</c:v>
                </c:pt>
                <c:pt idx="375">
                  <c:v>16.675560000000043</c:v>
                </c:pt>
                <c:pt idx="376">
                  <c:v>16.759780000000045</c:v>
                </c:pt>
                <c:pt idx="377">
                  <c:v>16.844000000000044</c:v>
                </c:pt>
                <c:pt idx="378">
                  <c:v>16.928220000000046</c:v>
                </c:pt>
                <c:pt idx="379">
                  <c:v>17.012440000000044</c:v>
                </c:pt>
                <c:pt idx="380">
                  <c:v>17.096660000000046</c:v>
                </c:pt>
                <c:pt idx="381">
                  <c:v>17.180880000000041</c:v>
                </c:pt>
                <c:pt idx="382">
                  <c:v>17.265100000000043</c:v>
                </c:pt>
                <c:pt idx="383">
                  <c:v>17.349320000000041</c:v>
                </c:pt>
                <c:pt idx="384">
                  <c:v>17.433540000000043</c:v>
                </c:pt>
                <c:pt idx="385">
                  <c:v>17.517760000000042</c:v>
                </c:pt>
                <c:pt idx="386">
                  <c:v>17.601980000000044</c:v>
                </c:pt>
                <c:pt idx="387">
                  <c:v>17.686200000000042</c:v>
                </c:pt>
                <c:pt idx="388">
                  <c:v>17.770420000000044</c:v>
                </c:pt>
                <c:pt idx="389">
                  <c:v>17.854640000000003</c:v>
                </c:pt>
                <c:pt idx="390">
                  <c:v>17.938859999999959</c:v>
                </c:pt>
                <c:pt idx="391">
                  <c:v>18.023079999999915</c:v>
                </c:pt>
                <c:pt idx="392">
                  <c:v>18.107299999999874</c:v>
                </c:pt>
                <c:pt idx="393">
                  <c:v>18.191519999999834</c:v>
                </c:pt>
                <c:pt idx="394">
                  <c:v>18.275739999999793</c:v>
                </c:pt>
                <c:pt idx="395">
                  <c:v>18.359959999999749</c:v>
                </c:pt>
                <c:pt idx="396">
                  <c:v>18.444179999999704</c:v>
                </c:pt>
                <c:pt idx="397">
                  <c:v>18.528399999999667</c:v>
                </c:pt>
                <c:pt idx="398">
                  <c:v>18.612619999999623</c:v>
                </c:pt>
                <c:pt idx="399">
                  <c:v>18.696839999999579</c:v>
                </c:pt>
                <c:pt idx="400">
                  <c:v>18.781059999999538</c:v>
                </c:pt>
                <c:pt idx="401">
                  <c:v>18.865279999999494</c:v>
                </c:pt>
                <c:pt idx="402">
                  <c:v>18.949499999999457</c:v>
                </c:pt>
                <c:pt idx="403">
                  <c:v>19.033719999999413</c:v>
                </c:pt>
                <c:pt idx="404">
                  <c:v>19.117939999999368</c:v>
                </c:pt>
                <c:pt idx="405">
                  <c:v>19.202159999999328</c:v>
                </c:pt>
                <c:pt idx="406">
                  <c:v>19.286379999999287</c:v>
                </c:pt>
                <c:pt idx="407">
                  <c:v>19.370599999999243</c:v>
                </c:pt>
                <c:pt idx="408">
                  <c:v>19.454819999999202</c:v>
                </c:pt>
                <c:pt idx="409">
                  <c:v>19.539039999999158</c:v>
                </c:pt>
                <c:pt idx="410">
                  <c:v>19.623259999999117</c:v>
                </c:pt>
                <c:pt idx="411">
                  <c:v>19.707479999999077</c:v>
                </c:pt>
                <c:pt idx="412">
                  <c:v>19.791699999999032</c:v>
                </c:pt>
                <c:pt idx="413">
                  <c:v>19.875919999998992</c:v>
                </c:pt>
                <c:pt idx="414">
                  <c:v>19.960139999998948</c:v>
                </c:pt>
                <c:pt idx="415">
                  <c:v>20.044359999998907</c:v>
                </c:pt>
                <c:pt idx="416">
                  <c:v>20.128579999998866</c:v>
                </c:pt>
                <c:pt idx="417">
                  <c:v>20.212799999998783</c:v>
                </c:pt>
                <c:pt idx="418">
                  <c:v>20.297019999998739</c:v>
                </c:pt>
                <c:pt idx="419">
                  <c:v>20.381239999998694</c:v>
                </c:pt>
                <c:pt idx="420">
                  <c:v>20.465459999998654</c:v>
                </c:pt>
                <c:pt idx="421">
                  <c:v>20.549679999998613</c:v>
                </c:pt>
                <c:pt idx="422">
                  <c:v>20.633899999998569</c:v>
                </c:pt>
                <c:pt idx="423">
                  <c:v>20.718119999998528</c:v>
                </c:pt>
                <c:pt idx="424">
                  <c:v>20.802339999998484</c:v>
                </c:pt>
                <c:pt idx="425">
                  <c:v>20.886559999998443</c:v>
                </c:pt>
                <c:pt idx="426">
                  <c:v>20.970779999998403</c:v>
                </c:pt>
                <c:pt idx="427">
                  <c:v>21.054999999998358</c:v>
                </c:pt>
                <c:pt idx="428">
                  <c:v>21.139219999998318</c:v>
                </c:pt>
                <c:pt idx="429">
                  <c:v>21.223439999998273</c:v>
                </c:pt>
                <c:pt idx="430">
                  <c:v>21.307659999998233</c:v>
                </c:pt>
                <c:pt idx="431">
                  <c:v>21.391879999998192</c:v>
                </c:pt>
                <c:pt idx="432">
                  <c:v>21.476099999998148</c:v>
                </c:pt>
                <c:pt idx="433">
                  <c:v>21.560319999998107</c:v>
                </c:pt>
                <c:pt idx="434">
                  <c:v>21.644539999998063</c:v>
                </c:pt>
                <c:pt idx="435">
                  <c:v>21.728759999998022</c:v>
                </c:pt>
                <c:pt idx="436">
                  <c:v>21.812979999997982</c:v>
                </c:pt>
                <c:pt idx="437">
                  <c:v>21.897199999997937</c:v>
                </c:pt>
                <c:pt idx="438">
                  <c:v>21.981419999997893</c:v>
                </c:pt>
                <c:pt idx="439">
                  <c:v>22.065639999997856</c:v>
                </c:pt>
                <c:pt idx="440">
                  <c:v>22.149859999997812</c:v>
                </c:pt>
                <c:pt idx="441">
                  <c:v>22.234079999997771</c:v>
                </c:pt>
                <c:pt idx="442">
                  <c:v>22.318299999997727</c:v>
                </c:pt>
                <c:pt idx="443">
                  <c:v>22.402519999997683</c:v>
                </c:pt>
                <c:pt idx="444">
                  <c:v>22.486739999997646</c:v>
                </c:pt>
                <c:pt idx="445">
                  <c:v>22.570959999997601</c:v>
                </c:pt>
                <c:pt idx="446">
                  <c:v>22.655179999997557</c:v>
                </c:pt>
                <c:pt idx="447">
                  <c:v>22.739399999997516</c:v>
                </c:pt>
                <c:pt idx="448">
                  <c:v>22.823619999997476</c:v>
                </c:pt>
              </c:numCache>
            </c:numRef>
          </c:cat>
          <c:val>
            <c:numRef>
              <c:f>'Data, Directional test chart'!$D$2:$D$429</c:f>
              <c:numCache>
                <c:formatCode>General</c:formatCode>
                <c:ptCount val="428"/>
                <c:pt idx="77" formatCode="0.0%">
                  <c:v>5.808721524735698E-2</c:v>
                </c:pt>
                <c:pt idx="127" formatCode="0.0%">
                  <c:v>0.23604564912670095</c:v>
                </c:pt>
                <c:pt idx="177" formatCode="0.0%">
                  <c:v>0.39398858571143264</c:v>
                </c:pt>
                <c:pt idx="227" formatCode="0.0%">
                  <c:v>0.23604564912670095</c:v>
                </c:pt>
                <c:pt idx="277" formatCode="0.0%">
                  <c:v>5.808721524735698E-2</c:v>
                </c:pt>
              </c:numCache>
            </c:numRef>
          </c:val>
          <c:smooth val="0"/>
        </c:ser>
        <c:ser>
          <c:idx val="3"/>
          <c:order val="3"/>
          <c:tx>
            <c:v>Alternative Mean</c:v>
          </c:tx>
          <c:marker>
            <c:symbol val="none"/>
          </c:marker>
          <c:errBars>
            <c:errDir val="y"/>
            <c:errBarType val="minus"/>
            <c:errValType val="percentage"/>
            <c:noEndCap val="1"/>
            <c:val val="100"/>
            <c:spPr>
              <a:ln w="28575">
                <a:prstDash val="dash"/>
              </a:ln>
            </c:spPr>
          </c:errBars>
          <c:cat>
            <c:numRef>
              <c:f>'Data, Directional test chart'!$B$2:$B$450</c:f>
              <c:numCache>
                <c:formatCode>General</c:formatCode>
                <c:ptCount val="449"/>
                <c:pt idx="0">
                  <c:v>-14.906940000000001</c:v>
                </c:pt>
                <c:pt idx="1">
                  <c:v>-14.82272</c:v>
                </c:pt>
                <c:pt idx="2">
                  <c:v>-14.738500000000002</c:v>
                </c:pt>
                <c:pt idx="3">
                  <c:v>-14.654280000000002</c:v>
                </c:pt>
                <c:pt idx="4">
                  <c:v>-14.570060000000002</c:v>
                </c:pt>
                <c:pt idx="5">
                  <c:v>-14.485840000000001</c:v>
                </c:pt>
                <c:pt idx="6">
                  <c:v>-14.401620000000001</c:v>
                </c:pt>
                <c:pt idx="7">
                  <c:v>-14.317400000000001</c:v>
                </c:pt>
                <c:pt idx="8">
                  <c:v>-14.233180000000001</c:v>
                </c:pt>
                <c:pt idx="9">
                  <c:v>-14.148960000000001</c:v>
                </c:pt>
                <c:pt idx="10">
                  <c:v>-14.06474</c:v>
                </c:pt>
                <c:pt idx="11">
                  <c:v>-13.98052</c:v>
                </c:pt>
                <c:pt idx="12">
                  <c:v>-13.8963</c:v>
                </c:pt>
                <c:pt idx="13">
                  <c:v>-13.81208</c:v>
                </c:pt>
                <c:pt idx="14">
                  <c:v>-13.72786</c:v>
                </c:pt>
                <c:pt idx="15">
                  <c:v>-13.643640000000001</c:v>
                </c:pt>
                <c:pt idx="16">
                  <c:v>-13.559420000000001</c:v>
                </c:pt>
                <c:pt idx="17">
                  <c:v>-13.475200000000001</c:v>
                </c:pt>
                <c:pt idx="18">
                  <c:v>-13.390980000000001</c:v>
                </c:pt>
                <c:pt idx="19">
                  <c:v>-13.306760000000002</c:v>
                </c:pt>
                <c:pt idx="20">
                  <c:v>-13.222540000000002</c:v>
                </c:pt>
                <c:pt idx="21">
                  <c:v>-13.138320000000002</c:v>
                </c:pt>
                <c:pt idx="22">
                  <c:v>-13.054100000000002</c:v>
                </c:pt>
                <c:pt idx="23">
                  <c:v>-12.969880000000002</c:v>
                </c:pt>
                <c:pt idx="24">
                  <c:v>-12.885660000000001</c:v>
                </c:pt>
                <c:pt idx="25">
                  <c:v>-12.801440000000001</c:v>
                </c:pt>
                <c:pt idx="26">
                  <c:v>-12.717220000000001</c:v>
                </c:pt>
                <c:pt idx="27">
                  <c:v>-12.633000000000001</c:v>
                </c:pt>
                <c:pt idx="28">
                  <c:v>-12.548780000000001</c:v>
                </c:pt>
                <c:pt idx="29">
                  <c:v>-12.464560000000001</c:v>
                </c:pt>
                <c:pt idx="30">
                  <c:v>-12.38034</c:v>
                </c:pt>
                <c:pt idx="31">
                  <c:v>-12.29612</c:v>
                </c:pt>
                <c:pt idx="32">
                  <c:v>-12.2119</c:v>
                </c:pt>
                <c:pt idx="33">
                  <c:v>-12.12768</c:v>
                </c:pt>
                <c:pt idx="34">
                  <c:v>-12.04346</c:v>
                </c:pt>
                <c:pt idx="35">
                  <c:v>-11.959239999999999</c:v>
                </c:pt>
                <c:pt idx="36">
                  <c:v>-11.875020000000001</c:v>
                </c:pt>
                <c:pt idx="37">
                  <c:v>-11.790800000000001</c:v>
                </c:pt>
                <c:pt idx="38">
                  <c:v>-11.706580000000001</c:v>
                </c:pt>
                <c:pt idx="39">
                  <c:v>-11.62236</c:v>
                </c:pt>
                <c:pt idx="40">
                  <c:v>-11.538140000000002</c:v>
                </c:pt>
                <c:pt idx="41">
                  <c:v>-11.453920000000002</c:v>
                </c:pt>
                <c:pt idx="42">
                  <c:v>-11.369700000000002</c:v>
                </c:pt>
                <c:pt idx="43">
                  <c:v>-11.285480000000002</c:v>
                </c:pt>
                <c:pt idx="44">
                  <c:v>-11.201260000000001</c:v>
                </c:pt>
                <c:pt idx="45">
                  <c:v>-11.117040000000001</c:v>
                </c:pt>
                <c:pt idx="46">
                  <c:v>-11.032820000000001</c:v>
                </c:pt>
                <c:pt idx="47">
                  <c:v>-10.948600000000001</c:v>
                </c:pt>
                <c:pt idx="48">
                  <c:v>-10.864380000000001</c:v>
                </c:pt>
                <c:pt idx="49">
                  <c:v>-10.78016</c:v>
                </c:pt>
                <c:pt idx="50">
                  <c:v>-10.69594</c:v>
                </c:pt>
                <c:pt idx="51">
                  <c:v>-10.61172</c:v>
                </c:pt>
                <c:pt idx="52">
                  <c:v>-10.5275</c:v>
                </c:pt>
                <c:pt idx="53">
                  <c:v>-10.443280000000001</c:v>
                </c:pt>
                <c:pt idx="54">
                  <c:v>-10.359060000000001</c:v>
                </c:pt>
                <c:pt idx="55">
                  <c:v>-10.274840000000001</c:v>
                </c:pt>
                <c:pt idx="56">
                  <c:v>-10.190620000000001</c:v>
                </c:pt>
                <c:pt idx="57">
                  <c:v>-10.106400000000001</c:v>
                </c:pt>
                <c:pt idx="58">
                  <c:v>-10.022180000000001</c:v>
                </c:pt>
                <c:pt idx="59">
                  <c:v>-9.9379600000000003</c:v>
                </c:pt>
                <c:pt idx="60">
                  <c:v>-9.8537400000000002</c:v>
                </c:pt>
                <c:pt idx="61">
                  <c:v>-9.76952</c:v>
                </c:pt>
                <c:pt idx="62">
                  <c:v>-9.6852999999999998</c:v>
                </c:pt>
                <c:pt idx="63">
                  <c:v>-9.6010799999999996</c:v>
                </c:pt>
                <c:pt idx="64">
                  <c:v>-9.5168599999999994</c:v>
                </c:pt>
                <c:pt idx="65">
                  <c:v>-9.432640000000001</c:v>
                </c:pt>
                <c:pt idx="66">
                  <c:v>-9.3484200000000008</c:v>
                </c:pt>
                <c:pt idx="67">
                  <c:v>-9.2642000000000007</c:v>
                </c:pt>
                <c:pt idx="68">
                  <c:v>-9.1799800000000005</c:v>
                </c:pt>
                <c:pt idx="69">
                  <c:v>-9.0957600000000021</c:v>
                </c:pt>
                <c:pt idx="70">
                  <c:v>-9.0115400000000019</c:v>
                </c:pt>
                <c:pt idx="71">
                  <c:v>-8.9273200000000017</c:v>
                </c:pt>
                <c:pt idx="72">
                  <c:v>-8.8431000000000015</c:v>
                </c:pt>
                <c:pt idx="73">
                  <c:v>-8.7588800000000013</c:v>
                </c:pt>
                <c:pt idx="74">
                  <c:v>-8.6746600000000011</c:v>
                </c:pt>
                <c:pt idx="75">
                  <c:v>-8.590440000000001</c:v>
                </c:pt>
                <c:pt idx="76">
                  <c:v>-8.5062200000000008</c:v>
                </c:pt>
                <c:pt idx="77">
                  <c:v>-8.4220000000000006</c:v>
                </c:pt>
                <c:pt idx="78">
                  <c:v>-8.3377800000000004</c:v>
                </c:pt>
                <c:pt idx="79">
                  <c:v>-8.2535600000000002</c:v>
                </c:pt>
                <c:pt idx="80">
                  <c:v>-8.16934</c:v>
                </c:pt>
                <c:pt idx="81">
                  <c:v>-8.0851199999999999</c:v>
                </c:pt>
                <c:pt idx="82">
                  <c:v>-8.0008999999999997</c:v>
                </c:pt>
                <c:pt idx="83">
                  <c:v>-7.9166800000000004</c:v>
                </c:pt>
                <c:pt idx="84">
                  <c:v>-7.8324600000000011</c:v>
                </c:pt>
                <c:pt idx="85">
                  <c:v>-7.7482400000000009</c:v>
                </c:pt>
                <c:pt idx="86">
                  <c:v>-7.6640200000000007</c:v>
                </c:pt>
                <c:pt idx="87">
                  <c:v>-7.5798000000000005</c:v>
                </c:pt>
                <c:pt idx="88">
                  <c:v>-7.4955800000000004</c:v>
                </c:pt>
                <c:pt idx="89">
                  <c:v>-7.4113600000000002</c:v>
                </c:pt>
                <c:pt idx="90">
                  <c:v>-7.3271400000000009</c:v>
                </c:pt>
                <c:pt idx="91">
                  <c:v>-7.2429200000000007</c:v>
                </c:pt>
                <c:pt idx="92">
                  <c:v>-7.1587000000000005</c:v>
                </c:pt>
                <c:pt idx="93">
                  <c:v>-7.0744800000000003</c:v>
                </c:pt>
                <c:pt idx="94">
                  <c:v>-6.9902600000000001</c:v>
                </c:pt>
                <c:pt idx="95">
                  <c:v>-6.90604</c:v>
                </c:pt>
                <c:pt idx="96">
                  <c:v>-6.8218200000000007</c:v>
                </c:pt>
                <c:pt idx="97">
                  <c:v>-6.7376000000000005</c:v>
                </c:pt>
                <c:pt idx="98">
                  <c:v>-6.6533800000000012</c:v>
                </c:pt>
                <c:pt idx="99">
                  <c:v>-6.569160000000001</c:v>
                </c:pt>
                <c:pt idx="100">
                  <c:v>-6.4849400000000008</c:v>
                </c:pt>
                <c:pt idx="101">
                  <c:v>-6.4007200000000006</c:v>
                </c:pt>
                <c:pt idx="102">
                  <c:v>-6.3165000000000004</c:v>
                </c:pt>
                <c:pt idx="103">
                  <c:v>-6.2322800000000003</c:v>
                </c:pt>
                <c:pt idx="104">
                  <c:v>-6.1480600000000001</c:v>
                </c:pt>
                <c:pt idx="105">
                  <c:v>-6.0638399999999999</c:v>
                </c:pt>
                <c:pt idx="106">
                  <c:v>-5.9796199999999997</c:v>
                </c:pt>
                <c:pt idx="107">
                  <c:v>-5.8954000000000004</c:v>
                </c:pt>
                <c:pt idx="108">
                  <c:v>-5.8111800000000002</c:v>
                </c:pt>
                <c:pt idx="109">
                  <c:v>-5.7269600000000009</c:v>
                </c:pt>
                <c:pt idx="110">
                  <c:v>-5.6427400000000008</c:v>
                </c:pt>
                <c:pt idx="111">
                  <c:v>-5.5585200000000006</c:v>
                </c:pt>
                <c:pt idx="112">
                  <c:v>-5.4743000000000004</c:v>
                </c:pt>
                <c:pt idx="113">
                  <c:v>-5.3900800000000002</c:v>
                </c:pt>
                <c:pt idx="114">
                  <c:v>-5.30586</c:v>
                </c:pt>
                <c:pt idx="115">
                  <c:v>-5.2216400000000007</c:v>
                </c:pt>
                <c:pt idx="116">
                  <c:v>-5.1374200000000005</c:v>
                </c:pt>
                <c:pt idx="117">
                  <c:v>-5.0532000000000004</c:v>
                </c:pt>
                <c:pt idx="118">
                  <c:v>-4.9689800000000002</c:v>
                </c:pt>
                <c:pt idx="119">
                  <c:v>-4.88476</c:v>
                </c:pt>
                <c:pt idx="120">
                  <c:v>-4.8005399999999998</c:v>
                </c:pt>
                <c:pt idx="121">
                  <c:v>-4.7163200000000005</c:v>
                </c:pt>
                <c:pt idx="122">
                  <c:v>-4.6321000000000003</c:v>
                </c:pt>
                <c:pt idx="123">
                  <c:v>-4.547880000000001</c:v>
                </c:pt>
                <c:pt idx="124">
                  <c:v>-4.4636600000000008</c:v>
                </c:pt>
                <c:pt idx="125">
                  <c:v>-4.3794400000000007</c:v>
                </c:pt>
                <c:pt idx="126">
                  <c:v>-4.2952200000000005</c:v>
                </c:pt>
                <c:pt idx="127">
                  <c:v>-4.2110000000000003</c:v>
                </c:pt>
                <c:pt idx="128">
                  <c:v>-4.1267800000000001</c:v>
                </c:pt>
                <c:pt idx="129">
                  <c:v>-4.0425599999999999</c:v>
                </c:pt>
                <c:pt idx="130">
                  <c:v>-3.9583400000000002</c:v>
                </c:pt>
                <c:pt idx="131">
                  <c:v>-3.8741200000000005</c:v>
                </c:pt>
                <c:pt idx="132">
                  <c:v>-3.7899000000000003</c:v>
                </c:pt>
                <c:pt idx="133">
                  <c:v>-3.7056800000000001</c:v>
                </c:pt>
                <c:pt idx="134">
                  <c:v>-3.6214600000000003</c:v>
                </c:pt>
                <c:pt idx="135">
                  <c:v>-3.5372400000000002</c:v>
                </c:pt>
                <c:pt idx="136">
                  <c:v>-3.45302</c:v>
                </c:pt>
                <c:pt idx="137">
                  <c:v>-3.3688000000000002</c:v>
                </c:pt>
                <c:pt idx="138">
                  <c:v>-3.2845800000000005</c:v>
                </c:pt>
                <c:pt idx="139">
                  <c:v>-3.2003600000000003</c:v>
                </c:pt>
                <c:pt idx="140">
                  <c:v>-3.1161400000000001</c:v>
                </c:pt>
                <c:pt idx="141">
                  <c:v>-3.0319199999999999</c:v>
                </c:pt>
                <c:pt idx="142">
                  <c:v>-2.9477000000000002</c:v>
                </c:pt>
                <c:pt idx="143">
                  <c:v>-2.8634800000000005</c:v>
                </c:pt>
                <c:pt idx="144">
                  <c:v>-2.7792600000000003</c:v>
                </c:pt>
                <c:pt idx="145">
                  <c:v>-2.6950400000000001</c:v>
                </c:pt>
                <c:pt idx="146">
                  <c:v>-2.6108200000000004</c:v>
                </c:pt>
                <c:pt idx="147">
                  <c:v>-2.5266000000000002</c:v>
                </c:pt>
                <c:pt idx="148">
                  <c:v>-2.44238</c:v>
                </c:pt>
                <c:pt idx="149">
                  <c:v>-2.3581600000000003</c:v>
                </c:pt>
                <c:pt idx="150">
                  <c:v>-2.2739400000000005</c:v>
                </c:pt>
                <c:pt idx="151">
                  <c:v>-2.1897200000000003</c:v>
                </c:pt>
                <c:pt idx="152">
                  <c:v>-2.1055000000000001</c:v>
                </c:pt>
                <c:pt idx="153">
                  <c:v>-2.02128</c:v>
                </c:pt>
                <c:pt idx="154">
                  <c:v>-1.9370600000000002</c:v>
                </c:pt>
                <c:pt idx="155">
                  <c:v>-1.85284</c:v>
                </c:pt>
                <c:pt idx="156">
                  <c:v>-1.7686200000000001</c:v>
                </c:pt>
                <c:pt idx="157">
                  <c:v>-1.6844000000000001</c:v>
                </c:pt>
                <c:pt idx="158">
                  <c:v>-1.6001800000000002</c:v>
                </c:pt>
                <c:pt idx="159">
                  <c:v>-1.51596</c:v>
                </c:pt>
                <c:pt idx="160">
                  <c:v>-1.4317400000000002</c:v>
                </c:pt>
                <c:pt idx="161">
                  <c:v>-1.3475200000000001</c:v>
                </c:pt>
                <c:pt idx="162">
                  <c:v>-1.2633000000000001</c:v>
                </c:pt>
                <c:pt idx="163">
                  <c:v>-1.1790800000000001</c:v>
                </c:pt>
                <c:pt idx="164">
                  <c:v>-1.0948600000000002</c:v>
                </c:pt>
                <c:pt idx="165">
                  <c:v>-1.01064</c:v>
                </c:pt>
                <c:pt idx="166">
                  <c:v>-0.92642000000000002</c:v>
                </c:pt>
                <c:pt idx="167">
                  <c:v>-0.84220000000000006</c:v>
                </c:pt>
                <c:pt idx="168">
                  <c:v>-0.75797999999999999</c:v>
                </c:pt>
                <c:pt idx="169">
                  <c:v>-0.67376000000000003</c:v>
                </c:pt>
                <c:pt idx="170">
                  <c:v>-0.58954000000000006</c:v>
                </c:pt>
                <c:pt idx="171">
                  <c:v>-0.50531999999999999</c:v>
                </c:pt>
                <c:pt idx="172">
                  <c:v>-0.42110000000000003</c:v>
                </c:pt>
                <c:pt idx="173">
                  <c:v>-0.33688000000000046</c:v>
                </c:pt>
                <c:pt idx="174">
                  <c:v>-0.25266000000000044</c:v>
                </c:pt>
                <c:pt idx="175">
                  <c:v>-0.16844000000000001</c:v>
                </c:pt>
                <c:pt idx="176">
                  <c:v>-8.4220000000000003E-2</c:v>
                </c:pt>
                <c:pt idx="177">
                  <c:v>0</c:v>
                </c:pt>
                <c:pt idx="178">
                  <c:v>8.4220000000000003E-2</c:v>
                </c:pt>
                <c:pt idx="179">
                  <c:v>0.16844000000000001</c:v>
                </c:pt>
                <c:pt idx="180">
                  <c:v>0.25266000000000044</c:v>
                </c:pt>
                <c:pt idx="181">
                  <c:v>0.33688000000000046</c:v>
                </c:pt>
                <c:pt idx="182">
                  <c:v>0.42110000000000003</c:v>
                </c:pt>
                <c:pt idx="183">
                  <c:v>0.50531999999999999</c:v>
                </c:pt>
                <c:pt idx="184">
                  <c:v>0.58954000000000006</c:v>
                </c:pt>
                <c:pt idx="185">
                  <c:v>0.67376000000000003</c:v>
                </c:pt>
                <c:pt idx="186">
                  <c:v>0.75797999999999999</c:v>
                </c:pt>
                <c:pt idx="187">
                  <c:v>0.84220000000000006</c:v>
                </c:pt>
                <c:pt idx="188">
                  <c:v>0.92642000000000002</c:v>
                </c:pt>
                <c:pt idx="189">
                  <c:v>1.01064</c:v>
                </c:pt>
                <c:pt idx="190">
                  <c:v>1.0948600000000002</c:v>
                </c:pt>
                <c:pt idx="191">
                  <c:v>1.1790800000000001</c:v>
                </c:pt>
                <c:pt idx="192">
                  <c:v>1.2633000000000001</c:v>
                </c:pt>
                <c:pt idx="193">
                  <c:v>1.3475200000000001</c:v>
                </c:pt>
                <c:pt idx="194">
                  <c:v>1.4317400000000002</c:v>
                </c:pt>
                <c:pt idx="195">
                  <c:v>1.51596</c:v>
                </c:pt>
                <c:pt idx="196">
                  <c:v>1.6001800000000002</c:v>
                </c:pt>
                <c:pt idx="197">
                  <c:v>1.6844000000000001</c:v>
                </c:pt>
                <c:pt idx="198">
                  <c:v>1.7686200000000001</c:v>
                </c:pt>
                <c:pt idx="199">
                  <c:v>1.85284</c:v>
                </c:pt>
                <c:pt idx="200">
                  <c:v>1.9370600000000002</c:v>
                </c:pt>
                <c:pt idx="201">
                  <c:v>2.02128</c:v>
                </c:pt>
                <c:pt idx="202">
                  <c:v>2.1055000000000001</c:v>
                </c:pt>
                <c:pt idx="203">
                  <c:v>2.1897200000000003</c:v>
                </c:pt>
                <c:pt idx="204">
                  <c:v>2.2739400000000005</c:v>
                </c:pt>
                <c:pt idx="205">
                  <c:v>2.3581600000000003</c:v>
                </c:pt>
                <c:pt idx="206">
                  <c:v>2.44238</c:v>
                </c:pt>
                <c:pt idx="207">
                  <c:v>2.5266000000000002</c:v>
                </c:pt>
                <c:pt idx="208">
                  <c:v>2.6108200000000004</c:v>
                </c:pt>
                <c:pt idx="209">
                  <c:v>2.6950400000000001</c:v>
                </c:pt>
                <c:pt idx="210">
                  <c:v>2.7792600000000003</c:v>
                </c:pt>
                <c:pt idx="211">
                  <c:v>2.8634800000000005</c:v>
                </c:pt>
                <c:pt idx="212">
                  <c:v>2.9477000000000002</c:v>
                </c:pt>
                <c:pt idx="213">
                  <c:v>3.0319199999999999</c:v>
                </c:pt>
                <c:pt idx="214">
                  <c:v>3.1161400000000001</c:v>
                </c:pt>
                <c:pt idx="215">
                  <c:v>3.2003600000000003</c:v>
                </c:pt>
                <c:pt idx="216">
                  <c:v>3.2845800000000005</c:v>
                </c:pt>
                <c:pt idx="217">
                  <c:v>3.3688000000000002</c:v>
                </c:pt>
                <c:pt idx="218">
                  <c:v>3.45302</c:v>
                </c:pt>
                <c:pt idx="219">
                  <c:v>3.5372400000000002</c:v>
                </c:pt>
                <c:pt idx="220">
                  <c:v>3.6214600000000003</c:v>
                </c:pt>
                <c:pt idx="221">
                  <c:v>3.7056800000000001</c:v>
                </c:pt>
                <c:pt idx="222">
                  <c:v>3.7899000000000003</c:v>
                </c:pt>
                <c:pt idx="223">
                  <c:v>3.8741200000000005</c:v>
                </c:pt>
                <c:pt idx="224">
                  <c:v>3.9583400000000002</c:v>
                </c:pt>
                <c:pt idx="225">
                  <c:v>4.0425599999999999</c:v>
                </c:pt>
                <c:pt idx="226">
                  <c:v>4.1267800000000001</c:v>
                </c:pt>
                <c:pt idx="227">
                  <c:v>4.2110000000000003</c:v>
                </c:pt>
                <c:pt idx="228">
                  <c:v>4.2952200000000005</c:v>
                </c:pt>
                <c:pt idx="229">
                  <c:v>4.3794400000000007</c:v>
                </c:pt>
                <c:pt idx="230">
                  <c:v>4.4636600000000008</c:v>
                </c:pt>
                <c:pt idx="231">
                  <c:v>4.547880000000001</c:v>
                </c:pt>
                <c:pt idx="232">
                  <c:v>4.6321000000000003</c:v>
                </c:pt>
                <c:pt idx="233">
                  <c:v>4.7163200000000005</c:v>
                </c:pt>
                <c:pt idx="234">
                  <c:v>4.8005399999999998</c:v>
                </c:pt>
                <c:pt idx="235">
                  <c:v>4.88476</c:v>
                </c:pt>
                <c:pt idx="236">
                  <c:v>4.9689800000000002</c:v>
                </c:pt>
                <c:pt idx="237">
                  <c:v>5.0532000000000004</c:v>
                </c:pt>
                <c:pt idx="238">
                  <c:v>5.1374200000000005</c:v>
                </c:pt>
                <c:pt idx="239">
                  <c:v>5.2216400000000007</c:v>
                </c:pt>
                <c:pt idx="240">
                  <c:v>5.30586</c:v>
                </c:pt>
                <c:pt idx="241">
                  <c:v>5.3900800000000002</c:v>
                </c:pt>
                <c:pt idx="242">
                  <c:v>5.4743000000000004</c:v>
                </c:pt>
                <c:pt idx="243">
                  <c:v>5.5585200000000006</c:v>
                </c:pt>
                <c:pt idx="244">
                  <c:v>5.6427400000000008</c:v>
                </c:pt>
                <c:pt idx="245">
                  <c:v>5.7269600000000009</c:v>
                </c:pt>
                <c:pt idx="246">
                  <c:v>5.8111800000000002</c:v>
                </c:pt>
                <c:pt idx="247">
                  <c:v>5.8954000000000004</c:v>
                </c:pt>
                <c:pt idx="248">
                  <c:v>5.9796199999999997</c:v>
                </c:pt>
                <c:pt idx="249">
                  <c:v>6.0638399999999999</c:v>
                </c:pt>
                <c:pt idx="250">
                  <c:v>6.1480600000000001</c:v>
                </c:pt>
                <c:pt idx="251">
                  <c:v>6.2322800000000003</c:v>
                </c:pt>
                <c:pt idx="252">
                  <c:v>6.3165000000000004</c:v>
                </c:pt>
                <c:pt idx="253">
                  <c:v>6.4007200000000006</c:v>
                </c:pt>
                <c:pt idx="254">
                  <c:v>6.4849400000000008</c:v>
                </c:pt>
                <c:pt idx="255">
                  <c:v>6.569160000000001</c:v>
                </c:pt>
                <c:pt idx="256">
                  <c:v>6.6533800000000012</c:v>
                </c:pt>
                <c:pt idx="257">
                  <c:v>6.7376000000000005</c:v>
                </c:pt>
                <c:pt idx="258">
                  <c:v>6.8218200000000007</c:v>
                </c:pt>
                <c:pt idx="259">
                  <c:v>6.90604</c:v>
                </c:pt>
                <c:pt idx="260">
                  <c:v>6.9902600000000001</c:v>
                </c:pt>
                <c:pt idx="261">
                  <c:v>7.0744800000000003</c:v>
                </c:pt>
                <c:pt idx="262">
                  <c:v>7.1587000000000005</c:v>
                </c:pt>
                <c:pt idx="263">
                  <c:v>7.2429200000000007</c:v>
                </c:pt>
                <c:pt idx="264">
                  <c:v>7.3271400000000009</c:v>
                </c:pt>
                <c:pt idx="265">
                  <c:v>7.4113600000000002</c:v>
                </c:pt>
                <c:pt idx="266">
                  <c:v>7.4955800000000004</c:v>
                </c:pt>
                <c:pt idx="267">
                  <c:v>7.5798000000000005</c:v>
                </c:pt>
                <c:pt idx="268">
                  <c:v>7.6640200000000007</c:v>
                </c:pt>
                <c:pt idx="269">
                  <c:v>7.7482400000000009</c:v>
                </c:pt>
                <c:pt idx="270">
                  <c:v>7.8324600000000011</c:v>
                </c:pt>
                <c:pt idx="271">
                  <c:v>7.9166800000000004</c:v>
                </c:pt>
                <c:pt idx="272">
                  <c:v>8.0008999999999997</c:v>
                </c:pt>
                <c:pt idx="273">
                  <c:v>8.0851199999999999</c:v>
                </c:pt>
                <c:pt idx="274">
                  <c:v>8.16934</c:v>
                </c:pt>
                <c:pt idx="275">
                  <c:v>8.2535600000000002</c:v>
                </c:pt>
                <c:pt idx="276">
                  <c:v>8.3377800000000004</c:v>
                </c:pt>
                <c:pt idx="277">
                  <c:v>8.4220000000000006</c:v>
                </c:pt>
                <c:pt idx="278">
                  <c:v>8.5062200000000008</c:v>
                </c:pt>
                <c:pt idx="279">
                  <c:v>8.590440000000001</c:v>
                </c:pt>
                <c:pt idx="280">
                  <c:v>8.6746600000000011</c:v>
                </c:pt>
                <c:pt idx="281">
                  <c:v>8.7588800000000013</c:v>
                </c:pt>
                <c:pt idx="282">
                  <c:v>8.8431000000000015</c:v>
                </c:pt>
                <c:pt idx="283">
                  <c:v>8.9273200000000017</c:v>
                </c:pt>
                <c:pt idx="284">
                  <c:v>9.0115400000000019</c:v>
                </c:pt>
                <c:pt idx="285">
                  <c:v>9.0957600000000021</c:v>
                </c:pt>
                <c:pt idx="286">
                  <c:v>9.1799800000000431</c:v>
                </c:pt>
                <c:pt idx="287">
                  <c:v>9.2642000000000007</c:v>
                </c:pt>
                <c:pt idx="288">
                  <c:v>9.3484200000000008</c:v>
                </c:pt>
                <c:pt idx="289">
                  <c:v>9.432640000000001</c:v>
                </c:pt>
                <c:pt idx="290">
                  <c:v>9.5168600000000421</c:v>
                </c:pt>
                <c:pt idx="291">
                  <c:v>9.6010799999999996</c:v>
                </c:pt>
                <c:pt idx="292">
                  <c:v>9.6852999999999998</c:v>
                </c:pt>
                <c:pt idx="293">
                  <c:v>9.76952</c:v>
                </c:pt>
                <c:pt idx="294">
                  <c:v>9.8537400000000428</c:v>
                </c:pt>
                <c:pt idx="295">
                  <c:v>9.9379600000000003</c:v>
                </c:pt>
                <c:pt idx="296">
                  <c:v>10.022180000000001</c:v>
                </c:pt>
                <c:pt idx="297">
                  <c:v>10.106400000000001</c:v>
                </c:pt>
                <c:pt idx="298">
                  <c:v>10.190620000000044</c:v>
                </c:pt>
                <c:pt idx="299">
                  <c:v>10.274840000000001</c:v>
                </c:pt>
                <c:pt idx="300">
                  <c:v>10.359060000000001</c:v>
                </c:pt>
                <c:pt idx="301">
                  <c:v>10.443280000000001</c:v>
                </c:pt>
                <c:pt idx="302">
                  <c:v>10.527500000000044</c:v>
                </c:pt>
                <c:pt idx="303">
                  <c:v>10.61172</c:v>
                </c:pt>
                <c:pt idx="304">
                  <c:v>10.69594</c:v>
                </c:pt>
                <c:pt idx="305">
                  <c:v>10.78016</c:v>
                </c:pt>
                <c:pt idx="306">
                  <c:v>10.864380000000041</c:v>
                </c:pt>
                <c:pt idx="307">
                  <c:v>10.948600000000001</c:v>
                </c:pt>
                <c:pt idx="308">
                  <c:v>11.032820000000001</c:v>
                </c:pt>
                <c:pt idx="309">
                  <c:v>11.117040000000042</c:v>
                </c:pt>
                <c:pt idx="310">
                  <c:v>11.201260000000042</c:v>
                </c:pt>
                <c:pt idx="311">
                  <c:v>11.285480000000042</c:v>
                </c:pt>
                <c:pt idx="312">
                  <c:v>11.369700000000002</c:v>
                </c:pt>
                <c:pt idx="313">
                  <c:v>11.453920000000043</c:v>
                </c:pt>
                <c:pt idx="314">
                  <c:v>11.538140000000043</c:v>
                </c:pt>
                <c:pt idx="315">
                  <c:v>11.622360000000043</c:v>
                </c:pt>
                <c:pt idx="316">
                  <c:v>11.706580000000001</c:v>
                </c:pt>
                <c:pt idx="317">
                  <c:v>11.790800000000043</c:v>
                </c:pt>
                <c:pt idx="318">
                  <c:v>11.875020000000044</c:v>
                </c:pt>
                <c:pt idx="319">
                  <c:v>11.959240000000044</c:v>
                </c:pt>
                <c:pt idx="320">
                  <c:v>12.04346</c:v>
                </c:pt>
                <c:pt idx="321">
                  <c:v>12.127680000000044</c:v>
                </c:pt>
                <c:pt idx="322">
                  <c:v>12.211900000000044</c:v>
                </c:pt>
                <c:pt idx="323">
                  <c:v>12.296120000000043</c:v>
                </c:pt>
                <c:pt idx="324">
                  <c:v>12.38034</c:v>
                </c:pt>
                <c:pt idx="325">
                  <c:v>12.464560000000043</c:v>
                </c:pt>
                <c:pt idx="326">
                  <c:v>12.548780000000043</c:v>
                </c:pt>
                <c:pt idx="327">
                  <c:v>12.633000000000044</c:v>
                </c:pt>
                <c:pt idx="328">
                  <c:v>12.717220000000042</c:v>
                </c:pt>
                <c:pt idx="329">
                  <c:v>12.801440000000042</c:v>
                </c:pt>
                <c:pt idx="330">
                  <c:v>12.885660000000042</c:v>
                </c:pt>
                <c:pt idx="331">
                  <c:v>12.969880000000042</c:v>
                </c:pt>
                <c:pt idx="332">
                  <c:v>13.054100000000043</c:v>
                </c:pt>
                <c:pt idx="333">
                  <c:v>13.138320000000043</c:v>
                </c:pt>
                <c:pt idx="334">
                  <c:v>13.222540000000043</c:v>
                </c:pt>
                <c:pt idx="335">
                  <c:v>13.306760000000043</c:v>
                </c:pt>
                <c:pt idx="336">
                  <c:v>13.390980000000043</c:v>
                </c:pt>
                <c:pt idx="337">
                  <c:v>13.475200000000044</c:v>
                </c:pt>
                <c:pt idx="338">
                  <c:v>13.559420000000044</c:v>
                </c:pt>
                <c:pt idx="339">
                  <c:v>13.643640000000042</c:v>
                </c:pt>
                <c:pt idx="340">
                  <c:v>13.727860000000042</c:v>
                </c:pt>
                <c:pt idx="341">
                  <c:v>13.812080000000043</c:v>
                </c:pt>
                <c:pt idx="342">
                  <c:v>13.896300000000043</c:v>
                </c:pt>
                <c:pt idx="343">
                  <c:v>13.980520000000043</c:v>
                </c:pt>
                <c:pt idx="344">
                  <c:v>14.064740000000043</c:v>
                </c:pt>
                <c:pt idx="345">
                  <c:v>14.148960000000043</c:v>
                </c:pt>
                <c:pt idx="346">
                  <c:v>14.233180000000043</c:v>
                </c:pt>
                <c:pt idx="347">
                  <c:v>14.317400000000044</c:v>
                </c:pt>
                <c:pt idx="348">
                  <c:v>14.401620000000044</c:v>
                </c:pt>
                <c:pt idx="349">
                  <c:v>14.485840000000044</c:v>
                </c:pt>
                <c:pt idx="350">
                  <c:v>14.570060000000044</c:v>
                </c:pt>
                <c:pt idx="351">
                  <c:v>14.654280000000044</c:v>
                </c:pt>
                <c:pt idx="352">
                  <c:v>14.738500000000045</c:v>
                </c:pt>
                <c:pt idx="353">
                  <c:v>14.822720000000043</c:v>
                </c:pt>
                <c:pt idx="354">
                  <c:v>14.906940000000043</c:v>
                </c:pt>
                <c:pt idx="355">
                  <c:v>14.991160000000042</c:v>
                </c:pt>
                <c:pt idx="356">
                  <c:v>15.075380000000042</c:v>
                </c:pt>
                <c:pt idx="357">
                  <c:v>15.159600000000042</c:v>
                </c:pt>
                <c:pt idx="358">
                  <c:v>15.243820000000042</c:v>
                </c:pt>
                <c:pt idx="359">
                  <c:v>15.328040000000042</c:v>
                </c:pt>
                <c:pt idx="360">
                  <c:v>15.412260000000042</c:v>
                </c:pt>
                <c:pt idx="361">
                  <c:v>15.496480000000043</c:v>
                </c:pt>
                <c:pt idx="362">
                  <c:v>15.580700000000043</c:v>
                </c:pt>
                <c:pt idx="363">
                  <c:v>15.664920000000043</c:v>
                </c:pt>
                <c:pt idx="364">
                  <c:v>15.749140000000043</c:v>
                </c:pt>
                <c:pt idx="365">
                  <c:v>15.833360000000043</c:v>
                </c:pt>
                <c:pt idx="366">
                  <c:v>15.917580000000044</c:v>
                </c:pt>
                <c:pt idx="367">
                  <c:v>16.001800000000042</c:v>
                </c:pt>
                <c:pt idx="368">
                  <c:v>16.086020000000044</c:v>
                </c:pt>
                <c:pt idx="369">
                  <c:v>16.170240000000042</c:v>
                </c:pt>
                <c:pt idx="370">
                  <c:v>16.254460000000044</c:v>
                </c:pt>
                <c:pt idx="371">
                  <c:v>16.338680000000043</c:v>
                </c:pt>
                <c:pt idx="372">
                  <c:v>16.422900000000045</c:v>
                </c:pt>
                <c:pt idx="373">
                  <c:v>16.507120000000043</c:v>
                </c:pt>
                <c:pt idx="374">
                  <c:v>16.591340000000045</c:v>
                </c:pt>
                <c:pt idx="375">
                  <c:v>16.675560000000043</c:v>
                </c:pt>
                <c:pt idx="376">
                  <c:v>16.759780000000045</c:v>
                </c:pt>
                <c:pt idx="377">
                  <c:v>16.844000000000044</c:v>
                </c:pt>
                <c:pt idx="378">
                  <c:v>16.928220000000046</c:v>
                </c:pt>
                <c:pt idx="379">
                  <c:v>17.012440000000044</c:v>
                </c:pt>
                <c:pt idx="380">
                  <c:v>17.096660000000046</c:v>
                </c:pt>
                <c:pt idx="381">
                  <c:v>17.180880000000041</c:v>
                </c:pt>
                <c:pt idx="382">
                  <c:v>17.265100000000043</c:v>
                </c:pt>
                <c:pt idx="383">
                  <c:v>17.349320000000041</c:v>
                </c:pt>
                <c:pt idx="384">
                  <c:v>17.433540000000043</c:v>
                </c:pt>
                <c:pt idx="385">
                  <c:v>17.517760000000042</c:v>
                </c:pt>
                <c:pt idx="386">
                  <c:v>17.601980000000044</c:v>
                </c:pt>
                <c:pt idx="387">
                  <c:v>17.686200000000042</c:v>
                </c:pt>
                <c:pt idx="388">
                  <c:v>17.770420000000044</c:v>
                </c:pt>
                <c:pt idx="389">
                  <c:v>17.854640000000003</c:v>
                </c:pt>
                <c:pt idx="390">
                  <c:v>17.938859999999959</c:v>
                </c:pt>
                <c:pt idx="391">
                  <c:v>18.023079999999915</c:v>
                </c:pt>
                <c:pt idx="392">
                  <c:v>18.107299999999874</c:v>
                </c:pt>
                <c:pt idx="393">
                  <c:v>18.191519999999834</c:v>
                </c:pt>
                <c:pt idx="394">
                  <c:v>18.275739999999793</c:v>
                </c:pt>
                <c:pt idx="395">
                  <c:v>18.359959999999749</c:v>
                </c:pt>
                <c:pt idx="396">
                  <c:v>18.444179999999704</c:v>
                </c:pt>
                <c:pt idx="397">
                  <c:v>18.528399999999667</c:v>
                </c:pt>
                <c:pt idx="398">
                  <c:v>18.612619999999623</c:v>
                </c:pt>
                <c:pt idx="399">
                  <c:v>18.696839999999579</c:v>
                </c:pt>
                <c:pt idx="400">
                  <c:v>18.781059999999538</c:v>
                </c:pt>
                <c:pt idx="401">
                  <c:v>18.865279999999494</c:v>
                </c:pt>
                <c:pt idx="402">
                  <c:v>18.949499999999457</c:v>
                </c:pt>
                <c:pt idx="403">
                  <c:v>19.033719999999413</c:v>
                </c:pt>
                <c:pt idx="404">
                  <c:v>19.117939999999368</c:v>
                </c:pt>
                <c:pt idx="405">
                  <c:v>19.202159999999328</c:v>
                </c:pt>
                <c:pt idx="406">
                  <c:v>19.286379999999287</c:v>
                </c:pt>
                <c:pt idx="407">
                  <c:v>19.370599999999243</c:v>
                </c:pt>
                <c:pt idx="408">
                  <c:v>19.454819999999202</c:v>
                </c:pt>
                <c:pt idx="409">
                  <c:v>19.539039999999158</c:v>
                </c:pt>
                <c:pt idx="410">
                  <c:v>19.623259999999117</c:v>
                </c:pt>
                <c:pt idx="411">
                  <c:v>19.707479999999077</c:v>
                </c:pt>
                <c:pt idx="412">
                  <c:v>19.791699999999032</c:v>
                </c:pt>
                <c:pt idx="413">
                  <c:v>19.875919999998992</c:v>
                </c:pt>
                <c:pt idx="414">
                  <c:v>19.960139999998948</c:v>
                </c:pt>
                <c:pt idx="415">
                  <c:v>20.044359999998907</c:v>
                </c:pt>
                <c:pt idx="416">
                  <c:v>20.128579999998866</c:v>
                </c:pt>
                <c:pt idx="417">
                  <c:v>20.212799999998783</c:v>
                </c:pt>
                <c:pt idx="418">
                  <c:v>20.297019999998739</c:v>
                </c:pt>
                <c:pt idx="419">
                  <c:v>20.381239999998694</c:v>
                </c:pt>
                <c:pt idx="420">
                  <c:v>20.465459999998654</c:v>
                </c:pt>
                <c:pt idx="421">
                  <c:v>20.549679999998613</c:v>
                </c:pt>
                <c:pt idx="422">
                  <c:v>20.633899999998569</c:v>
                </c:pt>
                <c:pt idx="423">
                  <c:v>20.718119999998528</c:v>
                </c:pt>
                <c:pt idx="424">
                  <c:v>20.802339999998484</c:v>
                </c:pt>
                <c:pt idx="425">
                  <c:v>20.886559999998443</c:v>
                </c:pt>
                <c:pt idx="426">
                  <c:v>20.970779999998403</c:v>
                </c:pt>
                <c:pt idx="427">
                  <c:v>21.054999999998358</c:v>
                </c:pt>
                <c:pt idx="428">
                  <c:v>21.139219999998318</c:v>
                </c:pt>
                <c:pt idx="429">
                  <c:v>21.223439999998273</c:v>
                </c:pt>
                <c:pt idx="430">
                  <c:v>21.307659999998233</c:v>
                </c:pt>
                <c:pt idx="431">
                  <c:v>21.391879999998192</c:v>
                </c:pt>
                <c:pt idx="432">
                  <c:v>21.476099999998148</c:v>
                </c:pt>
                <c:pt idx="433">
                  <c:v>21.560319999998107</c:v>
                </c:pt>
                <c:pt idx="434">
                  <c:v>21.644539999998063</c:v>
                </c:pt>
                <c:pt idx="435">
                  <c:v>21.728759999998022</c:v>
                </c:pt>
                <c:pt idx="436">
                  <c:v>21.812979999997982</c:v>
                </c:pt>
                <c:pt idx="437">
                  <c:v>21.897199999997937</c:v>
                </c:pt>
                <c:pt idx="438">
                  <c:v>21.981419999997893</c:v>
                </c:pt>
                <c:pt idx="439">
                  <c:v>22.065639999997856</c:v>
                </c:pt>
                <c:pt idx="440">
                  <c:v>22.149859999997812</c:v>
                </c:pt>
                <c:pt idx="441">
                  <c:v>22.234079999997771</c:v>
                </c:pt>
                <c:pt idx="442">
                  <c:v>22.318299999997727</c:v>
                </c:pt>
                <c:pt idx="443">
                  <c:v>22.402519999997683</c:v>
                </c:pt>
                <c:pt idx="444">
                  <c:v>22.486739999997646</c:v>
                </c:pt>
                <c:pt idx="445">
                  <c:v>22.570959999997601</c:v>
                </c:pt>
                <c:pt idx="446">
                  <c:v>22.655179999997557</c:v>
                </c:pt>
                <c:pt idx="447">
                  <c:v>22.739399999997516</c:v>
                </c:pt>
                <c:pt idx="448">
                  <c:v>22.823619999997476</c:v>
                </c:pt>
              </c:numCache>
            </c:numRef>
          </c:cat>
          <c:val>
            <c:numRef>
              <c:f>'Data, Directional test chart'!$F$2:$F$429</c:f>
              <c:numCache>
                <c:formatCode>General</c:formatCode>
                <c:ptCount val="428"/>
                <c:pt idx="282" formatCode="0.0%">
                  <c:v>0.39390585762246466</c:v>
                </c:pt>
              </c:numCache>
            </c:numRef>
          </c:val>
          <c:smooth val="0"/>
        </c:ser>
        <c:dLbls>
          <c:showLegendKey val="0"/>
          <c:showVal val="0"/>
          <c:showCatName val="0"/>
          <c:showSerName val="0"/>
          <c:showPercent val="0"/>
          <c:showBubbleSize val="0"/>
        </c:dLbls>
        <c:marker val="1"/>
        <c:smooth val="0"/>
        <c:axId val="164512128"/>
        <c:axId val="164814208"/>
      </c:lineChart>
      <c:catAx>
        <c:axId val="164512128"/>
        <c:scaling>
          <c:orientation val="minMax"/>
        </c:scaling>
        <c:delete val="0"/>
        <c:axPos val="b"/>
        <c:title>
          <c:tx>
            <c:rich>
              <a:bodyPr/>
              <a:lstStyle/>
              <a:p>
                <a:pPr>
                  <a:defRPr sz="1200"/>
                </a:pPr>
                <a:r>
                  <a:rPr lang="en-US" sz="1200"/>
                  <a:t>Average</a:t>
                </a:r>
                <a:r>
                  <a:rPr lang="en-US" sz="1200" baseline="0"/>
                  <a:t> plot yield, no fertilizer vs. fertilizer</a:t>
                </a:r>
                <a:endParaRPr lang="en-US" sz="1200"/>
              </a:p>
            </c:rich>
          </c:tx>
          <c:layout>
            <c:manualLayout>
              <c:xMode val="edge"/>
              <c:yMode val="edge"/>
              <c:x val="0.33064271683626856"/>
              <c:y val="0.93813636266920053"/>
            </c:manualLayout>
          </c:layout>
          <c:overlay val="0"/>
        </c:title>
        <c:numFmt formatCode="#,##0" sourceLinked="0"/>
        <c:majorTickMark val="out"/>
        <c:minorTickMark val="none"/>
        <c:tickLblPos val="nextTo"/>
        <c:txPr>
          <a:bodyPr/>
          <a:lstStyle/>
          <a:p>
            <a:pPr>
              <a:defRPr b="1"/>
            </a:pPr>
            <a:endParaRPr lang="en-US"/>
          </a:p>
        </c:txPr>
        <c:crossAx val="164814208"/>
        <c:crosses val="autoZero"/>
        <c:auto val="1"/>
        <c:lblAlgn val="ctr"/>
        <c:lblOffset val="100"/>
        <c:tickLblSkip val="25"/>
        <c:noMultiLvlLbl val="0"/>
      </c:catAx>
      <c:valAx>
        <c:axId val="164814208"/>
        <c:scaling>
          <c:orientation val="minMax"/>
          <c:max val="0.45"/>
        </c:scaling>
        <c:delete val="0"/>
        <c:axPos val="l"/>
        <c:title>
          <c:tx>
            <c:rich>
              <a:bodyPr rot="-5400000" vert="horz"/>
              <a:lstStyle/>
              <a:p>
                <a:pPr>
                  <a:defRPr sz="1200"/>
                </a:pPr>
                <a:r>
                  <a:rPr lang="en-US" sz="1200"/>
                  <a:t>Relative Frequency</a:t>
                </a:r>
              </a:p>
            </c:rich>
          </c:tx>
          <c:layout>
            <c:manualLayout>
              <c:xMode val="edge"/>
              <c:yMode val="edge"/>
              <c:x val="1.8124096203368179E-2"/>
              <c:y val="0.33776585619105304"/>
            </c:manualLayout>
          </c:layout>
          <c:overlay val="0"/>
        </c:title>
        <c:numFmt formatCode="General" sourceLinked="1"/>
        <c:majorTickMark val="out"/>
        <c:minorTickMark val="none"/>
        <c:tickLblPos val="nextTo"/>
        <c:crossAx val="164512128"/>
        <c:crosses val="autoZero"/>
        <c:crossBetween val="between"/>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sheetPr/>
  <sheetViews>
    <sheetView zoomScale="7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9" workbookViewId="0" zoomToFit="1"/>
  </sheetViews>
  <pageMargins left="0.7" right="0.7" top="0.75" bottom="0.75" header="0.3" footer="0.3"/>
  <drawing r:id="rId1"/>
</chartsheet>
</file>

<file path=xl/drawings/_rels/drawing1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590551</xdr:colOff>
      <xdr:row>0</xdr:row>
      <xdr:rowOff>152400</xdr:rowOff>
    </xdr:from>
    <xdr:to>
      <xdr:col>8</xdr:col>
      <xdr:colOff>276225</xdr:colOff>
      <xdr:row>6</xdr:row>
      <xdr:rowOff>47625</xdr:rowOff>
    </xdr:to>
    <xdr:sp macro="" textlink="">
      <xdr:nvSpPr>
        <xdr:cNvPr id="2" name="TextBox 1"/>
        <xdr:cNvSpPr txBox="1"/>
      </xdr:nvSpPr>
      <xdr:spPr>
        <a:xfrm>
          <a:off x="1809751" y="533400"/>
          <a:ext cx="4781549" cy="103822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 standard</a:t>
          </a:r>
          <a:r>
            <a:rPr lang="en-US" sz="1800" baseline="0"/>
            <a:t> t test assumes that the </a:t>
          </a:r>
          <a:r>
            <a:rPr lang="en-US" sz="1800" b="1" i="1" baseline="0"/>
            <a:t>populations</a:t>
          </a:r>
          <a:r>
            <a:rPr lang="en-US" sz="1800" i="1" baseline="0"/>
            <a:t> </a:t>
          </a:r>
          <a:r>
            <a:rPr lang="en-US" sz="1800" baseline="0"/>
            <a:t>from which the samples were taken have the </a:t>
          </a:r>
          <a:r>
            <a:rPr lang="en-US" sz="1800" b="1" i="1" baseline="0"/>
            <a:t>same variance</a:t>
          </a:r>
          <a:r>
            <a:rPr lang="en-US" sz="1800" b="1" baseline="0"/>
            <a:t> </a:t>
          </a:r>
          <a:r>
            <a:rPr lang="en-US" sz="1800" baseline="0"/>
            <a:t>on the outcome measure.</a:t>
          </a:r>
          <a:endParaRPr lang="en-US" sz="1800"/>
        </a:p>
      </xdr:txBody>
    </xdr:sp>
    <xdr:clientData/>
  </xdr:twoCellAnchor>
  <xdr:twoCellAnchor>
    <xdr:from>
      <xdr:col>2</xdr:col>
      <xdr:colOff>685800</xdr:colOff>
      <xdr:row>13</xdr:row>
      <xdr:rowOff>76199</xdr:rowOff>
    </xdr:from>
    <xdr:to>
      <xdr:col>8</xdr:col>
      <xdr:colOff>361950</xdr:colOff>
      <xdr:row>23</xdr:row>
      <xdr:rowOff>38100</xdr:rowOff>
    </xdr:to>
    <xdr:sp macro="" textlink="">
      <xdr:nvSpPr>
        <xdr:cNvPr id="3" name="TextBox 2"/>
        <xdr:cNvSpPr txBox="1"/>
      </xdr:nvSpPr>
      <xdr:spPr>
        <a:xfrm>
          <a:off x="1905000" y="2971799"/>
          <a:ext cx="4772025" cy="1866901"/>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solidFill>
                <a:schemeClr val="dk1"/>
              </a:solidFill>
              <a:latin typeface="+mn-lt"/>
              <a:ea typeface="+mn-ea"/>
              <a:cs typeface="+mn-cs"/>
            </a:rPr>
            <a:t>The variance in the </a:t>
          </a:r>
          <a:r>
            <a:rPr lang="en-US" sz="1800" b="1" i="1" baseline="0">
              <a:solidFill>
                <a:schemeClr val="dk1"/>
              </a:solidFill>
              <a:latin typeface="+mn-lt"/>
              <a:ea typeface="+mn-ea"/>
              <a:cs typeface="+mn-cs"/>
            </a:rPr>
            <a:t>population</a:t>
          </a:r>
          <a:r>
            <a:rPr lang="en-US" sz="1800" baseline="0">
              <a:solidFill>
                <a:schemeClr val="dk1"/>
              </a:solidFill>
              <a:latin typeface="+mn-lt"/>
              <a:ea typeface="+mn-ea"/>
              <a:cs typeface="+mn-cs"/>
            </a:rPr>
            <a:t> of men is the same as the variance in the </a:t>
          </a:r>
          <a:r>
            <a:rPr lang="en-US" sz="1800" b="1" i="1" baseline="0">
              <a:solidFill>
                <a:schemeClr val="dk1"/>
              </a:solidFill>
              <a:latin typeface="+mn-lt"/>
              <a:ea typeface="+mn-ea"/>
              <a:cs typeface="+mn-cs"/>
            </a:rPr>
            <a:t>population</a:t>
          </a:r>
          <a:r>
            <a:rPr lang="en-US" sz="1800" baseline="0">
              <a:solidFill>
                <a:schemeClr val="dk1"/>
              </a:solidFill>
              <a:latin typeface="+mn-lt"/>
              <a:ea typeface="+mn-ea"/>
              <a:cs typeface="+mn-cs"/>
            </a:rPr>
            <a:t> of women. But the </a:t>
          </a:r>
          <a:r>
            <a:rPr lang="en-US" sz="1800" b="1" i="1" baseline="0">
              <a:solidFill>
                <a:schemeClr val="dk1"/>
              </a:solidFill>
              <a:latin typeface="+mn-lt"/>
              <a:ea typeface="+mn-ea"/>
              <a:cs typeface="+mn-cs"/>
            </a:rPr>
            <a:t>sample</a:t>
          </a:r>
          <a:r>
            <a:rPr lang="en-US" sz="1800" baseline="0">
              <a:solidFill>
                <a:schemeClr val="dk1"/>
              </a:solidFill>
              <a:latin typeface="+mn-lt"/>
              <a:ea typeface="+mn-ea"/>
              <a:cs typeface="+mn-cs"/>
            </a:rPr>
            <a:t> variances are different because of simple sampling error. We can get a more precise estimate of the population variance by </a:t>
          </a:r>
          <a:r>
            <a:rPr lang="en-US" sz="1800" b="1" i="1" baseline="0">
              <a:solidFill>
                <a:schemeClr val="dk1"/>
              </a:solidFill>
              <a:latin typeface="+mn-lt"/>
              <a:ea typeface="+mn-ea"/>
              <a:cs typeface="+mn-cs"/>
            </a:rPr>
            <a:t>pooling</a:t>
          </a:r>
          <a:r>
            <a:rPr lang="en-US" sz="1800" baseline="0">
              <a:solidFill>
                <a:schemeClr val="dk1"/>
              </a:solidFill>
              <a:latin typeface="+mn-lt"/>
              <a:ea typeface="+mn-ea"/>
              <a:cs typeface="+mn-cs"/>
            </a:rPr>
            <a:t> the two sample variances.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38100</xdr:colOff>
      <xdr:row>10</xdr:row>
      <xdr:rowOff>123825</xdr:rowOff>
    </xdr:from>
    <xdr:to>
      <xdr:col>3</xdr:col>
      <xdr:colOff>66675</xdr:colOff>
      <xdr:row>21</xdr:row>
      <xdr:rowOff>47625</xdr:rowOff>
    </xdr:to>
    <xdr:grpSp>
      <xdr:nvGrpSpPr>
        <xdr:cNvPr id="3" name="Group 2"/>
        <xdr:cNvGrpSpPr/>
      </xdr:nvGrpSpPr>
      <xdr:grpSpPr>
        <a:xfrm>
          <a:off x="628650" y="2057400"/>
          <a:ext cx="2428875" cy="2066925"/>
          <a:chOff x="628650" y="2057400"/>
          <a:chExt cx="2428875" cy="2066925"/>
        </a:xfrm>
      </xdr:grpSpPr>
      <xdr:sp macro="" textlink="">
        <xdr:nvSpPr>
          <xdr:cNvPr id="5" name="TextBox 4"/>
          <xdr:cNvSpPr txBox="1"/>
        </xdr:nvSpPr>
        <xdr:spPr>
          <a:xfrm>
            <a:off x="628650" y="2057400"/>
            <a:ext cx="1809750"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This</a:t>
            </a:r>
            <a:r>
              <a:rPr lang="en-US" sz="1600" baseline="0"/>
              <a:t> t-test, assuming </a:t>
            </a:r>
            <a:r>
              <a:rPr lang="en-US" sz="1600" baseline="0">
                <a:solidFill>
                  <a:srgbClr xmlns:mc="http://schemas.openxmlformats.org/markup-compatibility/2006" xmlns:a14="http://schemas.microsoft.com/office/drawing/2010/main" val="FF0000" mc:Ignorable=""/>
                </a:solidFill>
              </a:rPr>
              <a:t>equal</a:t>
            </a:r>
            <a:r>
              <a:rPr lang="en-US" sz="1600" baseline="0"/>
              <a:t> variances, is liberal.</a:t>
            </a:r>
            <a:endParaRPr lang="en-US" sz="1600"/>
          </a:p>
        </xdr:txBody>
      </xdr:sp>
      <xdr:sp macro="" textlink="">
        <xdr:nvSpPr>
          <xdr:cNvPr id="6" name="Oval 5"/>
          <xdr:cNvSpPr/>
        </xdr:nvSpPr>
        <xdr:spPr>
          <a:xfrm>
            <a:off x="1619250" y="3667125"/>
            <a:ext cx="419100" cy="4572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7" name="Oval 6"/>
          <xdr:cNvSpPr/>
        </xdr:nvSpPr>
        <xdr:spPr>
          <a:xfrm>
            <a:off x="2638425" y="3667125"/>
            <a:ext cx="419100" cy="4572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xnSp macro="">
        <xdr:nvCxnSpPr>
          <xdr:cNvPr id="9" name="Straight Arrow Connector 8"/>
          <xdr:cNvCxnSpPr>
            <a:endCxn id="6" idx="1"/>
          </xdr:cNvCxnSpPr>
        </xdr:nvCxnSpPr>
        <xdr:spPr>
          <a:xfrm>
            <a:off x="1419225" y="3028950"/>
            <a:ext cx="261401" cy="70513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xdr:cNvCxnSpPr>
            <a:endCxn id="7" idx="1"/>
          </xdr:cNvCxnSpPr>
        </xdr:nvCxnSpPr>
        <xdr:spPr>
          <a:xfrm>
            <a:off x="2238375" y="3028950"/>
            <a:ext cx="461426" cy="70513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295275</xdr:colOff>
      <xdr:row>8</xdr:row>
      <xdr:rowOff>171451</xdr:rowOff>
    </xdr:from>
    <xdr:to>
      <xdr:col>9</xdr:col>
      <xdr:colOff>885825</xdr:colOff>
      <xdr:row>15</xdr:row>
      <xdr:rowOff>57151</xdr:rowOff>
    </xdr:to>
    <xdr:sp macro="" textlink="">
      <xdr:nvSpPr>
        <xdr:cNvPr id="14" name="TextBox 13"/>
        <xdr:cNvSpPr txBox="1"/>
      </xdr:nvSpPr>
      <xdr:spPr>
        <a:xfrm>
          <a:off x="7391400" y="1724026"/>
          <a:ext cx="18097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Welch's formula adjusts the df, making the t-test more</a:t>
          </a:r>
          <a:r>
            <a:rPr lang="en-US" sz="1600" baseline="0"/>
            <a:t> conservative.</a:t>
          </a:r>
          <a:endParaRPr lang="en-US" sz="1600"/>
        </a:p>
      </xdr:txBody>
    </xdr:sp>
    <xdr:clientData/>
  </xdr:twoCellAnchor>
  <xdr:twoCellAnchor>
    <xdr:from>
      <xdr:col>6</xdr:col>
      <xdr:colOff>200025</xdr:colOff>
      <xdr:row>14</xdr:row>
      <xdr:rowOff>19050</xdr:rowOff>
    </xdr:from>
    <xdr:to>
      <xdr:col>7</xdr:col>
      <xdr:colOff>295277</xdr:colOff>
      <xdr:row>19</xdr:row>
      <xdr:rowOff>19050</xdr:rowOff>
    </xdr:to>
    <xdr:cxnSp macro="">
      <xdr:nvCxnSpPr>
        <xdr:cNvPr id="15" name="Straight Arrow Connector 14"/>
        <xdr:cNvCxnSpPr>
          <a:endCxn id="17" idx="1"/>
        </xdr:cNvCxnSpPr>
      </xdr:nvCxnSpPr>
      <xdr:spPr>
        <a:xfrm flipH="1">
          <a:off x="6362700" y="2733675"/>
          <a:ext cx="1028702" cy="9810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200025</xdr:colOff>
      <xdr:row>7</xdr:row>
      <xdr:rowOff>28575</xdr:rowOff>
    </xdr:from>
    <xdr:to>
      <xdr:col>7</xdr:col>
      <xdr:colOff>276228</xdr:colOff>
      <xdr:row>11</xdr:row>
      <xdr:rowOff>114301</xdr:rowOff>
    </xdr:to>
    <xdr:cxnSp macro="">
      <xdr:nvCxnSpPr>
        <xdr:cNvPr id="16" name="Straight Arrow Connector 15"/>
        <xdr:cNvCxnSpPr>
          <a:endCxn id="18" idx="1"/>
        </xdr:cNvCxnSpPr>
      </xdr:nvCxnSpPr>
      <xdr:spPr>
        <a:xfrm flipH="1" flipV="1">
          <a:off x="6362700" y="1390650"/>
          <a:ext cx="1009653" cy="847726"/>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123825</xdr:colOff>
      <xdr:row>23</xdr:row>
      <xdr:rowOff>19051</xdr:rowOff>
    </xdr:from>
    <xdr:to>
      <xdr:col>2</xdr:col>
      <xdr:colOff>390525</xdr:colOff>
      <xdr:row>27</xdr:row>
      <xdr:rowOff>95250</xdr:rowOff>
    </xdr:to>
    <xdr:sp macro="" textlink="">
      <xdr:nvSpPr>
        <xdr:cNvPr id="20" name="TextBox 19"/>
        <xdr:cNvSpPr txBox="1"/>
      </xdr:nvSpPr>
      <xdr:spPr>
        <a:xfrm>
          <a:off x="123825" y="4495801"/>
          <a:ext cx="2247900" cy="847724"/>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sample with</a:t>
          </a:r>
          <a:r>
            <a:rPr lang="en-US" sz="1600" baseline="0"/>
            <a:t> fewer observations has the </a:t>
          </a:r>
          <a:r>
            <a:rPr lang="en-US" sz="1600" b="1" i="1" baseline="0"/>
            <a:t>larger</a:t>
          </a:r>
          <a:r>
            <a:rPr lang="en-US" sz="1600" baseline="0"/>
            <a:t> variance.</a:t>
          </a:r>
          <a:endParaRPr lang="en-US" sz="1600"/>
        </a:p>
      </xdr:txBody>
    </xdr:sp>
    <xdr:clientData/>
  </xdr:twoCellAnchor>
  <xdr:twoCellAnchor>
    <xdr:from>
      <xdr:col>1</xdr:col>
      <xdr:colOff>657225</xdr:colOff>
      <xdr:row>19</xdr:row>
      <xdr:rowOff>161926</xdr:rowOff>
    </xdr:from>
    <xdr:to>
      <xdr:col>1</xdr:col>
      <xdr:colOff>657227</xdr:colOff>
      <xdr:row>23</xdr:row>
      <xdr:rowOff>9525</xdr:rowOff>
    </xdr:to>
    <xdr:cxnSp macro="">
      <xdr:nvCxnSpPr>
        <xdr:cNvPr id="21" name="Straight Arrow Connector 20"/>
        <xdr:cNvCxnSpPr/>
      </xdr:nvCxnSpPr>
      <xdr:spPr>
        <a:xfrm flipV="1">
          <a:off x="1247775" y="3857626"/>
          <a:ext cx="2" cy="628649"/>
        </a:xfrm>
        <a:prstGeom prst="straightConnector1">
          <a:avLst/>
        </a:prstGeom>
        <a:ln w="158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676275</xdr:colOff>
      <xdr:row>18</xdr:row>
      <xdr:rowOff>180975</xdr:rowOff>
    </xdr:from>
    <xdr:to>
      <xdr:col>1</xdr:col>
      <xdr:colOff>904875</xdr:colOff>
      <xdr:row>21</xdr:row>
      <xdr:rowOff>9525</xdr:rowOff>
    </xdr:to>
    <xdr:sp macro="" textlink="">
      <xdr:nvSpPr>
        <xdr:cNvPr id="2" name="Left Brace 1"/>
        <xdr:cNvSpPr/>
      </xdr:nvSpPr>
      <xdr:spPr>
        <a:xfrm>
          <a:off x="1266825" y="3676650"/>
          <a:ext cx="228600" cy="409575"/>
        </a:xfrm>
        <a:prstGeom prst="leftBrac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marL="0" indent="0" algn="ctr"/>
          <a:endParaRPr lang="en-US" sz="1100">
            <a:solidFill>
              <a:schemeClr val="tx1"/>
            </a:solidFill>
            <a:latin typeface="+mn-lt"/>
            <a:ea typeface="+mn-ea"/>
            <a:cs typeface="+mn-cs"/>
          </a:endParaRPr>
        </a:p>
      </xdr:txBody>
    </xdr:sp>
    <xdr:clientData/>
  </xdr:twoCellAnchor>
  <xdr:twoCellAnchor>
    <xdr:from>
      <xdr:col>6</xdr:col>
      <xdr:colOff>0</xdr:colOff>
      <xdr:row>18</xdr:row>
      <xdr:rowOff>0</xdr:rowOff>
    </xdr:from>
    <xdr:to>
      <xdr:col>6</xdr:col>
      <xdr:colOff>200025</xdr:colOff>
      <xdr:row>20</xdr:row>
      <xdr:rowOff>47625</xdr:rowOff>
    </xdr:to>
    <xdr:sp macro="" textlink="">
      <xdr:nvSpPr>
        <xdr:cNvPr id="17" name="Right Brace 16"/>
        <xdr:cNvSpPr/>
      </xdr:nvSpPr>
      <xdr:spPr>
        <a:xfrm>
          <a:off x="6162675" y="3495675"/>
          <a:ext cx="200025" cy="438150"/>
        </a:xfrm>
        <a:prstGeom prst="rightBrac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ctr"/>
          <a:endParaRPr lang="en-US" sz="1100"/>
        </a:p>
      </xdr:txBody>
    </xdr:sp>
    <xdr:clientData/>
  </xdr:twoCellAnchor>
  <xdr:twoCellAnchor>
    <xdr:from>
      <xdr:col>6</xdr:col>
      <xdr:colOff>0</xdr:colOff>
      <xdr:row>6</xdr:row>
      <xdr:rowOff>0</xdr:rowOff>
    </xdr:from>
    <xdr:to>
      <xdr:col>6</xdr:col>
      <xdr:colOff>200025</xdr:colOff>
      <xdr:row>8</xdr:row>
      <xdr:rowOff>57150</xdr:rowOff>
    </xdr:to>
    <xdr:sp macro="" textlink="">
      <xdr:nvSpPr>
        <xdr:cNvPr id="18" name="Right Brace 17"/>
        <xdr:cNvSpPr/>
      </xdr:nvSpPr>
      <xdr:spPr>
        <a:xfrm>
          <a:off x="6162675" y="1171575"/>
          <a:ext cx="200025" cy="438150"/>
        </a:xfrm>
        <a:prstGeom prst="rightBrac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ct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absoluteAnchor>
    <xdr:pos x="0" y="0"/>
    <xdr:ext cx="8668956" cy="6293734"/>
    <xdr:graphicFrame macro="">
      <xdr:nvGraphicFramePr>
        <xdr:cNvPr id="2" name="Chart 1"/>
        <xdr:cNvGraphicFramePr>
          <a:graphicFrameLocks noGrp="1" noMove="1" noResize="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0.63501</cdr:x>
      <cdr:y>0.3269</cdr:y>
    </cdr:from>
    <cdr:to>
      <cdr:x>0.72475</cdr:x>
      <cdr:y>0.3271</cdr:y>
    </cdr:to>
    <cdr:cxnSp macro="">
      <cdr:nvCxnSpPr>
        <cdr:cNvPr id="3" name="Straight Arrow Connector 2"/>
        <cdr:cNvCxnSpPr/>
      </cdr:nvCxnSpPr>
      <cdr:spPr>
        <a:xfrm xmlns:a="http://schemas.openxmlformats.org/drawingml/2006/main" flipH="1">
          <a:off x="5503333" y="2056595"/>
          <a:ext cx="777768" cy="1275"/>
        </a:xfrm>
        <a:prstGeom xmlns:a="http://schemas.openxmlformats.org/drawingml/2006/main" prst="straightConnector1">
          <a:avLst/>
        </a:prstGeom>
        <a:ln xmlns:a="http://schemas.openxmlformats.org/drawingml/2006/main" w="19050">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0.11117</cdr:x>
      <cdr:y>0.06223</cdr:y>
    </cdr:from>
    <cdr:to>
      <cdr:x>0.29838</cdr:x>
      <cdr:y>0.21819</cdr:y>
    </cdr:to>
    <cdr:sp macro="" textlink="">
      <cdr:nvSpPr>
        <cdr:cNvPr id="4" name="TextBox 1"/>
        <cdr:cNvSpPr txBox="1"/>
      </cdr:nvSpPr>
      <cdr:spPr>
        <a:xfrm xmlns:a="http://schemas.openxmlformats.org/drawingml/2006/main">
          <a:off x="963491" y="391476"/>
          <a:ext cx="1622469" cy="981176"/>
        </a:xfrm>
        <a:prstGeom xmlns:a="http://schemas.openxmlformats.org/drawingml/2006/main" prst="rect">
          <a:avLst/>
        </a:prstGeom>
        <a:ln xmlns:a="http://schemas.openxmlformats.org/drawingml/2006/main">
          <a:solidFill>
            <a:schemeClr val="dk1">
              <a:shade val="95000"/>
              <a:satMod val="105000"/>
            </a:schemeClr>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t>Difference in </a:t>
          </a:r>
          <a:r>
            <a:rPr lang="en-US" sz="1200" b="1">
              <a:effectLst/>
              <a:latin typeface="+mn-lt"/>
              <a:ea typeface="+mn-ea"/>
              <a:cs typeface="+mn-cs"/>
            </a:rPr>
            <a:t>Population Means, Assuming Null Hypothesis is True</a:t>
          </a:r>
          <a:endParaRPr lang="en-US" sz="1200">
            <a:effectLst/>
          </a:endParaRPr>
        </a:p>
      </cdr:txBody>
    </cdr:sp>
  </cdr:relSizeAnchor>
  <cdr:relSizeAnchor xmlns:cdr="http://schemas.openxmlformats.org/drawingml/2006/chartDrawing">
    <cdr:from>
      <cdr:x>0.29962</cdr:x>
      <cdr:y>0.18405</cdr:y>
    </cdr:from>
    <cdr:to>
      <cdr:x>0.43419</cdr:x>
      <cdr:y>0.18692</cdr:y>
    </cdr:to>
    <cdr:cxnSp macro="">
      <cdr:nvCxnSpPr>
        <cdr:cNvPr id="5" name="Straight Arrow Connector 4"/>
        <cdr:cNvCxnSpPr/>
      </cdr:nvCxnSpPr>
      <cdr:spPr>
        <a:xfrm xmlns:a="http://schemas.openxmlformats.org/drawingml/2006/main">
          <a:off x="2596679" y="1157897"/>
          <a:ext cx="1166284" cy="18029"/>
        </a:xfrm>
        <a:prstGeom xmlns:a="http://schemas.openxmlformats.org/drawingml/2006/main" prst="straightConnector1">
          <a:avLst/>
        </a:prstGeom>
        <a:ln xmlns:a="http://schemas.openxmlformats.org/drawingml/2006/main" w="19050">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0.7263</cdr:x>
      <cdr:y>0.30755</cdr:y>
    </cdr:from>
    <cdr:to>
      <cdr:x>0.91351</cdr:x>
      <cdr:y>0.38506</cdr:y>
    </cdr:to>
    <cdr:sp macro="" textlink="">
      <cdr:nvSpPr>
        <cdr:cNvPr id="6" name="TextBox 1"/>
        <cdr:cNvSpPr txBox="1"/>
      </cdr:nvSpPr>
      <cdr:spPr>
        <a:xfrm xmlns:a="http://schemas.openxmlformats.org/drawingml/2006/main">
          <a:off x="6296263" y="1935638"/>
          <a:ext cx="1622915" cy="487811"/>
        </a:xfrm>
        <a:prstGeom xmlns:a="http://schemas.openxmlformats.org/drawingml/2006/main" prst="rect">
          <a:avLst/>
        </a:prstGeom>
        <a:ln xmlns:a="http://schemas.openxmlformats.org/drawingml/2006/main">
          <a:solidFill>
            <a:schemeClr val="dk1">
              <a:shade val="95000"/>
              <a:satMod val="105000"/>
            </a:schemeClr>
          </a:solidFill>
        </a:ln>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Observed</a:t>
          </a:r>
          <a:r>
            <a:rPr lang="en-US" sz="1200" b="1" baseline="0"/>
            <a:t> </a:t>
          </a:r>
          <a:r>
            <a:rPr lang="en-US" sz="1200" b="1"/>
            <a:t>Difference in Sample Means</a:t>
          </a:r>
        </a:p>
      </cdr:txBody>
    </cdr:sp>
  </cdr:relSizeAnchor>
  <cdr:relSizeAnchor xmlns:cdr="http://schemas.openxmlformats.org/drawingml/2006/chartDrawing">
    <cdr:from>
      <cdr:x>0.81997</cdr:x>
      <cdr:y>0.63051</cdr:y>
    </cdr:from>
    <cdr:to>
      <cdr:x>0.93716</cdr:x>
      <cdr:y>0.69922</cdr:y>
    </cdr:to>
    <cdr:sp macro="" textlink="">
      <cdr:nvSpPr>
        <cdr:cNvPr id="7" name="TextBox 1"/>
        <cdr:cNvSpPr txBox="1"/>
      </cdr:nvSpPr>
      <cdr:spPr>
        <a:xfrm xmlns:a="http://schemas.openxmlformats.org/drawingml/2006/main">
          <a:off x="7106369" y="3966646"/>
          <a:ext cx="1015636" cy="432268"/>
        </a:xfrm>
        <a:prstGeom xmlns:a="http://schemas.openxmlformats.org/drawingml/2006/main" prst="rect">
          <a:avLst/>
        </a:prstGeom>
        <a:ln xmlns:a="http://schemas.openxmlformats.org/drawingml/2006/main">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t>Alpha = .05</a:t>
          </a:r>
        </a:p>
        <a:p xmlns:a="http://schemas.openxmlformats.org/drawingml/2006/main">
          <a:endParaRPr lang="en-US" sz="1100"/>
        </a:p>
      </cdr:txBody>
    </cdr:sp>
  </cdr:relSizeAnchor>
  <cdr:relSizeAnchor xmlns:cdr="http://schemas.openxmlformats.org/drawingml/2006/chartDrawing">
    <cdr:from>
      <cdr:x>0.65807</cdr:x>
      <cdr:y>0.66486</cdr:y>
    </cdr:from>
    <cdr:to>
      <cdr:x>0.81997</cdr:x>
      <cdr:y>0.83925</cdr:y>
    </cdr:to>
    <cdr:cxnSp macro="">
      <cdr:nvCxnSpPr>
        <cdr:cNvPr id="8" name="Straight Arrow Connector 7"/>
        <cdr:cNvCxnSpPr>
          <a:stCxn xmlns:a="http://schemas.openxmlformats.org/drawingml/2006/main" id="7" idx="1"/>
        </cdr:cNvCxnSpPr>
      </cdr:nvCxnSpPr>
      <cdr:spPr>
        <a:xfrm xmlns:a="http://schemas.openxmlformats.org/drawingml/2006/main" flipH="1">
          <a:off x="5703241" y="4182780"/>
          <a:ext cx="1403128" cy="1097127"/>
        </a:xfrm>
        <a:prstGeom xmlns:a="http://schemas.openxmlformats.org/drawingml/2006/main" prst="straightConnector1">
          <a:avLst/>
        </a:prstGeom>
        <a:ln xmlns:a="http://schemas.openxmlformats.org/drawingml/2006/main" w="19050">
          <a:solidFill>
            <a:schemeClr val="tx1"/>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absoluteAnchor>
    <xdr:pos x="0" y="0"/>
    <xdr:ext cx="8668956" cy="6293734"/>
    <xdr:graphicFrame macro="">
      <xdr:nvGraphicFramePr>
        <xdr:cNvPr id="2" name="Chart 1"/>
        <xdr:cNvGraphicFramePr>
          <a:graphicFrameLocks noGrp="1" noMove="1" noResize="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0.63501</cdr:x>
      <cdr:y>0.3269</cdr:y>
    </cdr:from>
    <cdr:to>
      <cdr:x>0.72475</cdr:x>
      <cdr:y>0.3271</cdr:y>
    </cdr:to>
    <cdr:cxnSp macro="">
      <cdr:nvCxnSpPr>
        <cdr:cNvPr id="3" name="Straight Arrow Connector 2"/>
        <cdr:cNvCxnSpPr/>
      </cdr:nvCxnSpPr>
      <cdr:spPr>
        <a:xfrm xmlns:a="http://schemas.openxmlformats.org/drawingml/2006/main" flipH="1">
          <a:off x="5503333" y="2056595"/>
          <a:ext cx="777768" cy="1275"/>
        </a:xfrm>
        <a:prstGeom xmlns:a="http://schemas.openxmlformats.org/drawingml/2006/main" prst="straightConnector1">
          <a:avLst/>
        </a:prstGeom>
        <a:ln xmlns:a="http://schemas.openxmlformats.org/drawingml/2006/main" w="19050">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0.11117</cdr:x>
      <cdr:y>0.06223</cdr:y>
    </cdr:from>
    <cdr:to>
      <cdr:x>0.29838</cdr:x>
      <cdr:y>0.21819</cdr:y>
    </cdr:to>
    <cdr:sp macro="" textlink="">
      <cdr:nvSpPr>
        <cdr:cNvPr id="4" name="TextBox 1"/>
        <cdr:cNvSpPr txBox="1"/>
      </cdr:nvSpPr>
      <cdr:spPr>
        <a:xfrm xmlns:a="http://schemas.openxmlformats.org/drawingml/2006/main">
          <a:off x="963491" y="391476"/>
          <a:ext cx="1622469" cy="981176"/>
        </a:xfrm>
        <a:prstGeom xmlns:a="http://schemas.openxmlformats.org/drawingml/2006/main" prst="rect">
          <a:avLst/>
        </a:prstGeom>
        <a:ln xmlns:a="http://schemas.openxmlformats.org/drawingml/2006/main">
          <a:solidFill>
            <a:schemeClr val="dk1">
              <a:shade val="95000"/>
              <a:satMod val="105000"/>
            </a:schemeClr>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t>Difference in </a:t>
          </a:r>
          <a:r>
            <a:rPr lang="en-US" sz="1200" b="1">
              <a:effectLst/>
              <a:latin typeface="+mn-lt"/>
              <a:ea typeface="+mn-ea"/>
              <a:cs typeface="+mn-cs"/>
            </a:rPr>
            <a:t>Population Means, Assuming Null Hypothesis is True</a:t>
          </a:r>
          <a:endParaRPr lang="en-US" sz="1200">
            <a:effectLst/>
          </a:endParaRPr>
        </a:p>
      </cdr:txBody>
    </cdr:sp>
  </cdr:relSizeAnchor>
  <cdr:relSizeAnchor xmlns:cdr="http://schemas.openxmlformats.org/drawingml/2006/chartDrawing">
    <cdr:from>
      <cdr:x>0.29962</cdr:x>
      <cdr:y>0.18405</cdr:y>
    </cdr:from>
    <cdr:to>
      <cdr:x>0.43419</cdr:x>
      <cdr:y>0.18692</cdr:y>
    </cdr:to>
    <cdr:cxnSp macro="">
      <cdr:nvCxnSpPr>
        <cdr:cNvPr id="5" name="Straight Arrow Connector 4"/>
        <cdr:cNvCxnSpPr/>
      </cdr:nvCxnSpPr>
      <cdr:spPr>
        <a:xfrm xmlns:a="http://schemas.openxmlformats.org/drawingml/2006/main">
          <a:off x="2596679" y="1157897"/>
          <a:ext cx="1166284" cy="18029"/>
        </a:xfrm>
        <a:prstGeom xmlns:a="http://schemas.openxmlformats.org/drawingml/2006/main" prst="straightConnector1">
          <a:avLst/>
        </a:prstGeom>
        <a:ln xmlns:a="http://schemas.openxmlformats.org/drawingml/2006/main" w="19050">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0.7263</cdr:x>
      <cdr:y>0.30755</cdr:y>
    </cdr:from>
    <cdr:to>
      <cdr:x>0.91351</cdr:x>
      <cdr:y>0.38506</cdr:y>
    </cdr:to>
    <cdr:sp macro="" textlink="">
      <cdr:nvSpPr>
        <cdr:cNvPr id="6" name="TextBox 1"/>
        <cdr:cNvSpPr txBox="1"/>
      </cdr:nvSpPr>
      <cdr:spPr>
        <a:xfrm xmlns:a="http://schemas.openxmlformats.org/drawingml/2006/main">
          <a:off x="6296263" y="1935638"/>
          <a:ext cx="1622915" cy="487811"/>
        </a:xfrm>
        <a:prstGeom xmlns:a="http://schemas.openxmlformats.org/drawingml/2006/main" prst="rect">
          <a:avLst/>
        </a:prstGeom>
        <a:ln xmlns:a="http://schemas.openxmlformats.org/drawingml/2006/main">
          <a:solidFill>
            <a:schemeClr val="dk1">
              <a:shade val="95000"/>
              <a:satMod val="105000"/>
            </a:schemeClr>
          </a:solidFill>
        </a:ln>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Difference in Sample Means</a:t>
          </a:r>
        </a:p>
      </cdr:txBody>
    </cdr:sp>
  </cdr:relSizeAnchor>
  <cdr:relSizeAnchor xmlns:cdr="http://schemas.openxmlformats.org/drawingml/2006/chartDrawing">
    <cdr:from>
      <cdr:x>0.81997</cdr:x>
      <cdr:y>0.64359</cdr:y>
    </cdr:from>
    <cdr:to>
      <cdr:x>0.97015</cdr:x>
      <cdr:y>0.7123</cdr:y>
    </cdr:to>
    <cdr:sp macro="" textlink="">
      <cdr:nvSpPr>
        <cdr:cNvPr id="7" name="TextBox 1"/>
        <cdr:cNvSpPr txBox="1"/>
      </cdr:nvSpPr>
      <cdr:spPr>
        <a:xfrm xmlns:a="http://schemas.openxmlformats.org/drawingml/2006/main">
          <a:off x="7106368" y="4048961"/>
          <a:ext cx="1301501" cy="432268"/>
        </a:xfrm>
        <a:prstGeom xmlns:a="http://schemas.openxmlformats.org/drawingml/2006/main" prst="rect">
          <a:avLst/>
        </a:prstGeom>
        <a:ln xmlns:a="http://schemas.openxmlformats.org/drawingml/2006/main">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t>Alpha /2 = .025</a:t>
          </a:r>
        </a:p>
        <a:p xmlns:a="http://schemas.openxmlformats.org/drawingml/2006/main">
          <a:endParaRPr lang="en-US" sz="1100"/>
        </a:p>
      </cdr:txBody>
    </cdr:sp>
  </cdr:relSizeAnchor>
  <cdr:relSizeAnchor xmlns:cdr="http://schemas.openxmlformats.org/drawingml/2006/chartDrawing">
    <cdr:from>
      <cdr:x>0.6635</cdr:x>
      <cdr:y>0.67795</cdr:y>
    </cdr:from>
    <cdr:to>
      <cdr:x>0.81997</cdr:x>
      <cdr:y>0.84112</cdr:y>
    </cdr:to>
    <cdr:cxnSp macro="">
      <cdr:nvCxnSpPr>
        <cdr:cNvPr id="8" name="Straight Arrow Connector 7"/>
        <cdr:cNvCxnSpPr>
          <a:stCxn xmlns:a="http://schemas.openxmlformats.org/drawingml/2006/main" id="7" idx="1"/>
        </cdr:cNvCxnSpPr>
      </cdr:nvCxnSpPr>
      <cdr:spPr>
        <a:xfrm xmlns:a="http://schemas.openxmlformats.org/drawingml/2006/main" flipH="1">
          <a:off x="5750280" y="4265095"/>
          <a:ext cx="1356088" cy="1026572"/>
        </a:xfrm>
        <a:prstGeom xmlns:a="http://schemas.openxmlformats.org/drawingml/2006/main" prst="straightConnector1">
          <a:avLst/>
        </a:prstGeom>
        <a:ln xmlns:a="http://schemas.openxmlformats.org/drawingml/2006/main" w="19050">
          <a:solidFill>
            <a:schemeClr val="tx1"/>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0.10627</cdr:x>
      <cdr:y>0.6249</cdr:y>
    </cdr:from>
    <cdr:to>
      <cdr:x>0.25644</cdr:x>
      <cdr:y>0.69361</cdr:y>
    </cdr:to>
    <cdr:sp macro="" textlink="">
      <cdr:nvSpPr>
        <cdr:cNvPr id="11" name="TextBox 1"/>
        <cdr:cNvSpPr txBox="1"/>
      </cdr:nvSpPr>
      <cdr:spPr>
        <a:xfrm xmlns:a="http://schemas.openxmlformats.org/drawingml/2006/main">
          <a:off x="920985" y="3931356"/>
          <a:ext cx="1301501" cy="432268"/>
        </a:xfrm>
        <a:prstGeom xmlns:a="http://schemas.openxmlformats.org/drawingml/2006/main" prst="rect">
          <a:avLst/>
        </a:prstGeom>
        <a:ln xmlns:a="http://schemas.openxmlformats.org/drawingml/2006/main">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t>Alpha /2 = .025</a:t>
          </a:r>
        </a:p>
        <a:p xmlns:a="http://schemas.openxmlformats.org/drawingml/2006/main">
          <a:endParaRPr lang="en-US" sz="1100"/>
        </a:p>
      </cdr:txBody>
    </cdr:sp>
  </cdr:relSizeAnchor>
  <cdr:relSizeAnchor xmlns:cdr="http://schemas.openxmlformats.org/drawingml/2006/chartDrawing">
    <cdr:from>
      <cdr:x>0.14247</cdr:x>
      <cdr:y>0.69346</cdr:y>
    </cdr:from>
    <cdr:to>
      <cdr:x>0.21167</cdr:x>
      <cdr:y>0.84486</cdr:y>
    </cdr:to>
    <cdr:cxnSp macro="">
      <cdr:nvCxnSpPr>
        <cdr:cNvPr id="12" name="Straight Arrow Connector 11"/>
        <cdr:cNvCxnSpPr/>
      </cdr:nvCxnSpPr>
      <cdr:spPr>
        <a:xfrm xmlns:a="http://schemas.openxmlformats.org/drawingml/2006/main">
          <a:off x="1234722" y="4362685"/>
          <a:ext cx="599722" cy="952500"/>
        </a:xfrm>
        <a:prstGeom xmlns:a="http://schemas.openxmlformats.org/drawingml/2006/main" prst="straightConnector1">
          <a:avLst/>
        </a:prstGeom>
        <a:ln xmlns:a="http://schemas.openxmlformats.org/drawingml/2006/main" w="19050">
          <a:solidFill>
            <a:schemeClr val="tx1"/>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editAs="oneCell">
    <xdr:from>
      <xdr:col>3</xdr:col>
      <xdr:colOff>95250</xdr:colOff>
      <xdr:row>5</xdr:row>
      <xdr:rowOff>71436</xdr:rowOff>
    </xdr:from>
    <xdr:to>
      <xdr:col>10</xdr:col>
      <xdr:colOff>323850</xdr:colOff>
      <xdr:row>23</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0.31685</cdr:x>
      <cdr:y>0.04264</cdr:y>
    </cdr:from>
    <cdr:to>
      <cdr:x>0.85714</cdr:x>
      <cdr:y>0.13618</cdr:y>
    </cdr:to>
    <cdr:sp macro="" textlink="">
      <cdr:nvSpPr>
        <cdr:cNvPr id="2" name="TextBox 1"/>
        <cdr:cNvSpPr txBox="1"/>
      </cdr:nvSpPr>
      <cdr:spPr>
        <a:xfrm xmlns:a="http://schemas.openxmlformats.org/drawingml/2006/main">
          <a:off x="1647826" y="147639"/>
          <a:ext cx="2809874" cy="323850"/>
        </a:xfrm>
        <a:prstGeom xmlns:a="http://schemas.openxmlformats.org/drawingml/2006/main" prst="rect">
          <a:avLst/>
        </a:prstGeom>
        <a:ln xmlns:a="http://schemas.openxmlformats.org/drawingml/2006/main" w="9525">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1100" b="1"/>
            <a:t>Mean</a:t>
          </a:r>
          <a:r>
            <a:rPr lang="en-US" sz="1100" b="1" baseline="0"/>
            <a:t> for both Maggie and McDonald = 29</a:t>
          </a:r>
          <a:endParaRPr lang="en-US" sz="1100" b="1"/>
        </a:p>
      </cdr:txBody>
    </cdr:sp>
  </cdr:relSizeAnchor>
  <cdr:relSizeAnchor xmlns:cdr="http://schemas.openxmlformats.org/drawingml/2006/chartDrawing">
    <cdr:from>
      <cdr:x>0.55678</cdr:x>
      <cdr:y>0.13893</cdr:y>
    </cdr:from>
    <cdr:to>
      <cdr:x>0.55678</cdr:x>
      <cdr:y>0.36176</cdr:y>
    </cdr:to>
    <cdr:cxnSp macro="">
      <cdr:nvCxnSpPr>
        <cdr:cNvPr id="4" name="Straight Arrow Connector 3"/>
        <cdr:cNvCxnSpPr/>
      </cdr:nvCxnSpPr>
      <cdr:spPr>
        <a:xfrm xmlns:a="http://schemas.openxmlformats.org/drawingml/2006/main">
          <a:off x="2895600" y="481014"/>
          <a:ext cx="1" cy="771525"/>
        </a:xfrm>
        <a:prstGeom xmlns:a="http://schemas.openxmlformats.org/drawingml/2006/main" prst="straightConnector1">
          <a:avLst/>
        </a:prstGeom>
        <a:ln xmlns:a="http://schemas.openxmlformats.org/drawingml/2006/main" w="15875">
          <a:solidFill>
            <a:schemeClr val="tx1"/>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editAs="oneCell">
    <xdr:from>
      <xdr:col>1</xdr:col>
      <xdr:colOff>361951</xdr:colOff>
      <xdr:row>5</xdr:row>
      <xdr:rowOff>80962</xdr:rowOff>
    </xdr:from>
    <xdr:to>
      <xdr:col>12</xdr:col>
      <xdr:colOff>85725</xdr:colOff>
      <xdr:row>23</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0.26996</cdr:x>
      <cdr:y>0.01782</cdr:y>
    </cdr:from>
    <cdr:to>
      <cdr:x>0.49218</cdr:x>
      <cdr:y>0.11346</cdr:y>
    </cdr:to>
    <cdr:sp macro="" textlink="">
      <cdr:nvSpPr>
        <cdr:cNvPr id="2" name="TextBox 1"/>
        <cdr:cNvSpPr txBox="1"/>
      </cdr:nvSpPr>
      <cdr:spPr>
        <a:xfrm xmlns:a="http://schemas.openxmlformats.org/drawingml/2006/main">
          <a:off x="2028824" y="60325"/>
          <a:ext cx="1670050" cy="323850"/>
        </a:xfrm>
        <a:prstGeom xmlns:a="http://schemas.openxmlformats.org/drawingml/2006/main" prst="rect">
          <a:avLst/>
        </a:prstGeom>
        <a:solidFill xmlns:a="http://schemas.openxmlformats.org/drawingml/2006/main">
          <a:schemeClr val="lt1"/>
        </a:solidFill>
        <a:ln xmlns:a="http://schemas.openxmlformats.org/drawingml/2006/main" w="9525">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Mean</a:t>
          </a:r>
          <a:r>
            <a:rPr lang="en-US" sz="1100" b="1" baseline="0"/>
            <a:t> for McDonald = 29</a:t>
          </a:r>
          <a:endParaRPr lang="en-US" sz="1100" b="1"/>
        </a:p>
      </cdr:txBody>
    </cdr:sp>
  </cdr:relSizeAnchor>
  <cdr:relSizeAnchor xmlns:cdr="http://schemas.openxmlformats.org/drawingml/2006/chartDrawing">
    <cdr:from>
      <cdr:x>0.58344</cdr:x>
      <cdr:y>0.02063</cdr:y>
    </cdr:from>
    <cdr:to>
      <cdr:x>0.78961</cdr:x>
      <cdr:y>0.11627</cdr:y>
    </cdr:to>
    <cdr:sp macro="" textlink="">
      <cdr:nvSpPr>
        <cdr:cNvPr id="3" name="TextBox 1"/>
        <cdr:cNvSpPr txBox="1"/>
      </cdr:nvSpPr>
      <cdr:spPr>
        <a:xfrm xmlns:a="http://schemas.openxmlformats.org/drawingml/2006/main">
          <a:off x="4384675" y="69850"/>
          <a:ext cx="1549399" cy="323850"/>
        </a:xfrm>
        <a:prstGeom xmlns:a="http://schemas.openxmlformats.org/drawingml/2006/main" prst="rect">
          <a:avLst/>
        </a:prstGeom>
        <a:solidFill xmlns:a="http://schemas.openxmlformats.org/drawingml/2006/main">
          <a:schemeClr val="lt1"/>
        </a:solidFill>
        <a:ln xmlns:a="http://schemas.openxmlformats.org/drawingml/2006/main" w="9525">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Mean</a:t>
          </a:r>
          <a:r>
            <a:rPr lang="en-US" sz="1100" b="1" baseline="0"/>
            <a:t> for Maggie = 39</a:t>
          </a:r>
          <a:endParaRPr lang="en-US" sz="1100" b="1"/>
        </a:p>
      </cdr:txBody>
    </cdr:sp>
  </cdr:relSizeAnchor>
  <cdr:relSizeAnchor xmlns:cdr="http://schemas.openxmlformats.org/drawingml/2006/chartDrawing">
    <cdr:from>
      <cdr:x>0.40473</cdr:x>
      <cdr:y>0.11346</cdr:y>
    </cdr:from>
    <cdr:to>
      <cdr:x>0.40473</cdr:x>
      <cdr:y>0.3413</cdr:y>
    </cdr:to>
    <cdr:cxnSp macro="">
      <cdr:nvCxnSpPr>
        <cdr:cNvPr id="4" name="Straight Arrow Connector 3"/>
        <cdr:cNvCxnSpPr/>
      </cdr:nvCxnSpPr>
      <cdr:spPr>
        <a:xfrm xmlns:a="http://schemas.openxmlformats.org/drawingml/2006/main">
          <a:off x="3041650" y="384175"/>
          <a:ext cx="1" cy="771525"/>
        </a:xfrm>
        <a:prstGeom xmlns:a="http://schemas.openxmlformats.org/drawingml/2006/main" prst="straightConnector1">
          <a:avLst/>
        </a:prstGeom>
        <a:ln xmlns:a="http://schemas.openxmlformats.org/drawingml/2006/main" w="15875">
          <a:solidFill>
            <a:schemeClr val="tx1"/>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0.68103</cdr:x>
      <cdr:y>0.11908</cdr:y>
    </cdr:from>
    <cdr:to>
      <cdr:x>0.68103</cdr:x>
      <cdr:y>0.34693</cdr:y>
    </cdr:to>
    <cdr:cxnSp macro="">
      <cdr:nvCxnSpPr>
        <cdr:cNvPr id="5" name="Straight Arrow Connector 4"/>
        <cdr:cNvCxnSpPr/>
      </cdr:nvCxnSpPr>
      <cdr:spPr>
        <a:xfrm xmlns:a="http://schemas.openxmlformats.org/drawingml/2006/main">
          <a:off x="5118100" y="403225"/>
          <a:ext cx="1" cy="771525"/>
        </a:xfrm>
        <a:prstGeom xmlns:a="http://schemas.openxmlformats.org/drawingml/2006/main" prst="straightConnector1">
          <a:avLst/>
        </a:prstGeom>
        <a:ln xmlns:a="http://schemas.openxmlformats.org/drawingml/2006/main" w="15875">
          <a:solidFill>
            <a:schemeClr val="tx1"/>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0.53612</cdr:x>
      <cdr:y>0.24613</cdr:y>
    </cdr:from>
    <cdr:to>
      <cdr:x>0.53654</cdr:x>
      <cdr:y>0.38912</cdr:y>
    </cdr:to>
    <cdr:cxnSp macro="">
      <cdr:nvCxnSpPr>
        <cdr:cNvPr id="6" name="Straight Arrow Connector 5"/>
        <cdr:cNvCxnSpPr/>
      </cdr:nvCxnSpPr>
      <cdr:spPr>
        <a:xfrm xmlns:a="http://schemas.openxmlformats.org/drawingml/2006/main">
          <a:off x="4029074" y="833438"/>
          <a:ext cx="3181" cy="484187"/>
        </a:xfrm>
        <a:prstGeom xmlns:a="http://schemas.openxmlformats.org/drawingml/2006/main" prst="straightConnector1">
          <a:avLst/>
        </a:prstGeom>
        <a:ln xmlns:a="http://schemas.openxmlformats.org/drawingml/2006/main" w="15875">
          <a:solidFill>
            <a:schemeClr val="tx1"/>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0.43768</cdr:x>
      <cdr:y>0.14721</cdr:y>
    </cdr:from>
    <cdr:to>
      <cdr:x>0.64385</cdr:x>
      <cdr:y>0.24285</cdr:y>
    </cdr:to>
    <cdr:sp macro="" textlink="">
      <cdr:nvSpPr>
        <cdr:cNvPr id="13" name="TextBox 1"/>
        <cdr:cNvSpPr txBox="1"/>
      </cdr:nvSpPr>
      <cdr:spPr>
        <a:xfrm xmlns:a="http://schemas.openxmlformats.org/drawingml/2006/main">
          <a:off x="3289300" y="498475"/>
          <a:ext cx="1549399" cy="323850"/>
        </a:xfrm>
        <a:prstGeom xmlns:a="http://schemas.openxmlformats.org/drawingml/2006/main" prst="rect">
          <a:avLst/>
        </a:prstGeom>
        <a:solidFill xmlns:a="http://schemas.openxmlformats.org/drawingml/2006/main">
          <a:schemeClr val="lt1"/>
        </a:solidFill>
        <a:ln xmlns:a="http://schemas.openxmlformats.org/drawingml/2006/main" w="9525">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Overall Mean</a:t>
          </a:r>
          <a:r>
            <a:rPr lang="en-US" sz="1100" b="1" baseline="0"/>
            <a:t>  = 34</a:t>
          </a:r>
          <a:endParaRPr lang="en-US" sz="1100" b="1"/>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1</xdr:col>
      <xdr:colOff>38100</xdr:colOff>
      <xdr:row>0</xdr:row>
      <xdr:rowOff>152400</xdr:rowOff>
    </xdr:from>
    <xdr:to>
      <xdr:col>8</xdr:col>
      <xdr:colOff>400050</xdr:colOff>
      <xdr:row>8</xdr:row>
      <xdr:rowOff>9525</xdr:rowOff>
    </xdr:to>
    <xdr:sp macro="" textlink="">
      <xdr:nvSpPr>
        <xdr:cNvPr id="2" name="TextBox 1"/>
        <xdr:cNvSpPr txBox="1"/>
      </xdr:nvSpPr>
      <xdr:spPr>
        <a:xfrm>
          <a:off x="647700" y="152400"/>
          <a:ext cx="7505700" cy="138112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a:t>
          </a:r>
          <a:r>
            <a:rPr lang="en-US" sz="1800" baseline="0"/>
            <a:t> </a:t>
          </a:r>
          <a:r>
            <a:rPr lang="en-US" sz="1800"/>
            <a:t>tests, z tests</a:t>
          </a:r>
          <a:r>
            <a:rPr lang="en-US" sz="1800" baseline="0"/>
            <a:t>, ANOVA, ANCOVA and so on all compare variability between group means to variability within groups. If the variability between means is large relative to the variability among observations within each group, we may decide that the difference between group means is reliable and replicable.</a:t>
          </a:r>
          <a:endParaRPr lang="en-US" sz="1800"/>
        </a:p>
      </xdr:txBody>
    </xdr:sp>
    <xdr:clientData/>
  </xdr:twoCellAnchor>
  <xdr:twoCellAnchor>
    <xdr:from>
      <xdr:col>1</xdr:col>
      <xdr:colOff>19050</xdr:colOff>
      <xdr:row>14</xdr:row>
      <xdr:rowOff>76199</xdr:rowOff>
    </xdr:from>
    <xdr:to>
      <xdr:col>8</xdr:col>
      <xdr:colOff>361950</xdr:colOff>
      <xdr:row>23</xdr:row>
      <xdr:rowOff>19050</xdr:rowOff>
    </xdr:to>
    <xdr:sp macro="" textlink="">
      <xdr:nvSpPr>
        <xdr:cNvPr id="3" name="TextBox 2"/>
        <xdr:cNvSpPr txBox="1"/>
      </xdr:nvSpPr>
      <xdr:spPr>
        <a:xfrm>
          <a:off x="628650" y="2981324"/>
          <a:ext cx="7486650" cy="1657351"/>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solidFill>
                <a:schemeClr val="dk1"/>
              </a:solidFill>
              <a:latin typeface="+mn-lt"/>
              <a:ea typeface="+mn-ea"/>
              <a:cs typeface="+mn-cs"/>
            </a:rPr>
            <a:t>If we want to demonstrate that group means are reliably different, we have two objectives, both addressed by </a:t>
          </a:r>
          <a:r>
            <a:rPr lang="en-US" sz="1800" i="1" baseline="0">
              <a:solidFill>
                <a:schemeClr val="dk1"/>
              </a:solidFill>
              <a:latin typeface="+mn-lt"/>
              <a:ea typeface="+mn-ea"/>
              <a:cs typeface="+mn-cs"/>
            </a:rPr>
            <a:t>pooling the Within Group variances</a:t>
          </a:r>
          <a:r>
            <a:rPr lang="en-US" sz="1800" baseline="0">
              <a:solidFill>
                <a:schemeClr val="dk1"/>
              </a:solidFill>
              <a:latin typeface="+mn-lt"/>
              <a:ea typeface="+mn-ea"/>
              <a:cs typeface="+mn-cs"/>
            </a:rPr>
            <a:t>:</a:t>
          </a:r>
        </a:p>
        <a:p>
          <a:r>
            <a:rPr lang="en-US" sz="1800" baseline="0">
              <a:solidFill>
                <a:schemeClr val="dk1"/>
              </a:solidFill>
              <a:latin typeface="+mn-lt"/>
              <a:ea typeface="+mn-ea"/>
              <a:cs typeface="+mn-cs"/>
            </a:rPr>
            <a:t>1. Get a more precise estimate of the population variance.</a:t>
          </a:r>
        </a:p>
        <a:p>
          <a:r>
            <a:rPr lang="en-US" sz="1800" baseline="0">
              <a:solidFill>
                <a:schemeClr val="dk1"/>
              </a:solidFill>
              <a:latin typeface="+mn-lt"/>
              <a:ea typeface="+mn-ea"/>
              <a:cs typeface="+mn-cs"/>
            </a:rPr>
            <a:t>2. Do what's legitimate to keep the Within Group variance small relative to the variability due to differences between group means.</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6</xdr:col>
      <xdr:colOff>1828800</xdr:colOff>
      <xdr:row>9</xdr:row>
      <xdr:rowOff>152400</xdr:rowOff>
    </xdr:from>
    <xdr:to>
      <xdr:col>6</xdr:col>
      <xdr:colOff>4210050</xdr:colOff>
      <xdr:row>18</xdr:row>
      <xdr:rowOff>123824</xdr:rowOff>
    </xdr:to>
    <xdr:sp macro="" textlink="">
      <xdr:nvSpPr>
        <xdr:cNvPr id="2" name="TextBox 1"/>
        <xdr:cNvSpPr txBox="1"/>
      </xdr:nvSpPr>
      <xdr:spPr>
        <a:xfrm>
          <a:off x="6486525" y="2705100"/>
          <a:ext cx="2381250" cy="1704974"/>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Excel's DEVSQ() function gets each value's</a:t>
          </a:r>
          <a:r>
            <a:rPr lang="en-US" sz="1600" baseline="0"/>
            <a:t> deviation from the mean </a:t>
          </a:r>
          <a:r>
            <a:rPr lang="en-US" sz="1600" b="1" i="1" baseline="0"/>
            <a:t>of its own group</a:t>
          </a:r>
          <a:r>
            <a:rPr lang="en-US" sz="1600" baseline="0"/>
            <a:t>, squares the deviations, and returns their sum.</a:t>
          </a:r>
          <a:endParaRPr lang="en-US" sz="1600"/>
        </a:p>
      </xdr:txBody>
    </xdr:sp>
    <xdr:clientData/>
  </xdr:twoCellAnchor>
  <xdr:twoCellAnchor editAs="absolute">
    <xdr:from>
      <xdr:col>6</xdr:col>
      <xdr:colOff>2619375</xdr:colOff>
      <xdr:row>0</xdr:row>
      <xdr:rowOff>114300</xdr:rowOff>
    </xdr:from>
    <xdr:to>
      <xdr:col>7</xdr:col>
      <xdr:colOff>76202</xdr:colOff>
      <xdr:row>0</xdr:row>
      <xdr:rowOff>123825</xdr:rowOff>
    </xdr:to>
    <xdr:cxnSp macro="">
      <xdr:nvCxnSpPr>
        <xdr:cNvPr id="6" name="Straight Arrow Connector 5"/>
        <xdr:cNvCxnSpPr/>
      </xdr:nvCxnSpPr>
      <xdr:spPr>
        <a:xfrm flipH="1">
          <a:off x="7277100" y="114300"/>
          <a:ext cx="1838327" cy="9525"/>
        </a:xfrm>
        <a:prstGeom prst="straightConnector1">
          <a:avLst/>
        </a:prstGeom>
        <a:ln w="158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76200</xdr:colOff>
      <xdr:row>0</xdr:row>
      <xdr:rowOff>114300</xdr:rowOff>
    </xdr:from>
    <xdr:to>
      <xdr:col>7</xdr:col>
      <xdr:colOff>85725</xdr:colOff>
      <xdr:row>12</xdr:row>
      <xdr:rowOff>142875</xdr:rowOff>
    </xdr:to>
    <xdr:cxnSp macro="">
      <xdr:nvCxnSpPr>
        <xdr:cNvPr id="9" name="Straight Arrow Connector 8"/>
        <xdr:cNvCxnSpPr/>
      </xdr:nvCxnSpPr>
      <xdr:spPr>
        <a:xfrm flipV="1">
          <a:off x="9115425" y="114300"/>
          <a:ext cx="9525" cy="3152775"/>
        </a:xfrm>
        <a:prstGeom prst="straightConnector1">
          <a:avLst/>
        </a:prstGeom>
        <a:ln w="158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4210051</xdr:colOff>
      <xdr:row>12</xdr:row>
      <xdr:rowOff>133350</xdr:rowOff>
    </xdr:from>
    <xdr:to>
      <xdr:col>7</xdr:col>
      <xdr:colOff>85725</xdr:colOff>
      <xdr:row>12</xdr:row>
      <xdr:rowOff>133350</xdr:rowOff>
    </xdr:to>
    <xdr:cxnSp macro="">
      <xdr:nvCxnSpPr>
        <xdr:cNvPr id="10" name="Straight Arrow Connector 9"/>
        <xdr:cNvCxnSpPr/>
      </xdr:nvCxnSpPr>
      <xdr:spPr>
        <a:xfrm>
          <a:off x="8867776" y="3257550"/>
          <a:ext cx="257174" cy="0"/>
        </a:xfrm>
        <a:prstGeom prst="straightConnector1">
          <a:avLst/>
        </a:prstGeom>
        <a:ln w="158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781050</xdr:colOff>
      <xdr:row>17</xdr:row>
      <xdr:rowOff>57151</xdr:rowOff>
    </xdr:from>
    <xdr:to>
      <xdr:col>6</xdr:col>
      <xdr:colOff>752475</xdr:colOff>
      <xdr:row>21</xdr:row>
      <xdr:rowOff>180976</xdr:rowOff>
    </xdr:to>
    <xdr:sp macro="" textlink="">
      <xdr:nvSpPr>
        <xdr:cNvPr id="3" name="TextBox 2"/>
        <xdr:cNvSpPr txBox="1"/>
      </xdr:nvSpPr>
      <xdr:spPr>
        <a:xfrm>
          <a:off x="3038475" y="3867151"/>
          <a:ext cx="2381250" cy="89535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sample with</a:t>
          </a:r>
          <a:r>
            <a:rPr lang="en-US" sz="1600" baseline="0"/>
            <a:t> more observations has the </a:t>
          </a:r>
          <a:r>
            <a:rPr lang="en-US" sz="1600" b="1" i="1" baseline="0"/>
            <a:t>smaller</a:t>
          </a:r>
          <a:r>
            <a:rPr lang="en-US" sz="1600" baseline="0"/>
            <a:t> variance.</a:t>
          </a:r>
          <a:endParaRPr lang="en-US" sz="1600"/>
        </a:p>
      </xdr:txBody>
    </xdr:sp>
    <xdr:clientData/>
  </xdr:twoCellAnchor>
  <xdr:twoCellAnchor>
    <xdr:from>
      <xdr:col>4</xdr:col>
      <xdr:colOff>142875</xdr:colOff>
      <xdr:row>20</xdr:row>
      <xdr:rowOff>19050</xdr:rowOff>
    </xdr:from>
    <xdr:to>
      <xdr:col>4</xdr:col>
      <xdr:colOff>762000</xdr:colOff>
      <xdr:row>20</xdr:row>
      <xdr:rowOff>19050</xdr:rowOff>
    </xdr:to>
    <xdr:cxnSp macro="">
      <xdr:nvCxnSpPr>
        <xdr:cNvPr id="4" name="Straight Arrow Connector 3"/>
        <xdr:cNvCxnSpPr/>
      </xdr:nvCxnSpPr>
      <xdr:spPr>
        <a:xfrm flipH="1">
          <a:off x="2400300" y="4410075"/>
          <a:ext cx="619125" cy="0"/>
        </a:xfrm>
        <a:prstGeom prst="straightConnector1">
          <a:avLst/>
        </a:prstGeom>
        <a:ln w="158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18</xdr:row>
      <xdr:rowOff>171450</xdr:rowOff>
    </xdr:from>
    <xdr:to>
      <xdr:col>4</xdr:col>
      <xdr:colOff>66675</xdr:colOff>
      <xdr:row>21</xdr:row>
      <xdr:rowOff>28575</xdr:rowOff>
    </xdr:to>
    <xdr:sp macro="" textlink="">
      <xdr:nvSpPr>
        <xdr:cNvPr id="6" name="Right Brace 5"/>
        <xdr:cNvSpPr/>
      </xdr:nvSpPr>
      <xdr:spPr>
        <a:xfrm>
          <a:off x="2124075" y="4181475"/>
          <a:ext cx="200025" cy="438150"/>
        </a:xfrm>
        <a:prstGeom prst="rightBrac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ctr"/>
          <a:endParaRPr lang="en-US" sz="1100"/>
        </a:p>
      </xdr:txBody>
    </xdr:sp>
    <xdr:clientData/>
  </xdr:twoCellAnchor>
  <xdr:twoCellAnchor>
    <xdr:from>
      <xdr:col>0</xdr:col>
      <xdr:colOff>76200</xdr:colOff>
      <xdr:row>10</xdr:row>
      <xdr:rowOff>85725</xdr:rowOff>
    </xdr:from>
    <xdr:to>
      <xdr:col>2</xdr:col>
      <xdr:colOff>438150</xdr:colOff>
      <xdr:row>15</xdr:row>
      <xdr:rowOff>95250</xdr:rowOff>
    </xdr:to>
    <xdr:sp macro="" textlink="">
      <xdr:nvSpPr>
        <xdr:cNvPr id="7" name="TextBox 6"/>
        <xdr:cNvSpPr txBox="1"/>
      </xdr:nvSpPr>
      <xdr:spPr>
        <a:xfrm>
          <a:off x="76200" y="2562225"/>
          <a:ext cx="1809750"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This</a:t>
          </a:r>
          <a:r>
            <a:rPr lang="en-US" sz="1600" baseline="0"/>
            <a:t> t-test, assuming </a:t>
          </a:r>
          <a:r>
            <a:rPr lang="en-US" sz="1600" baseline="0">
              <a:solidFill>
                <a:srgbClr xmlns:mc="http://schemas.openxmlformats.org/markup-compatibility/2006" xmlns:a14="http://schemas.microsoft.com/office/drawing/2010/main" val="FF0000" mc:Ignorable=""/>
              </a:solidFill>
            </a:rPr>
            <a:t>equal</a:t>
          </a:r>
          <a:r>
            <a:rPr lang="en-US" sz="1600" baseline="0"/>
            <a:t> variances, is liberal.</a:t>
          </a:r>
          <a:endParaRPr lang="en-US" sz="1600"/>
        </a:p>
      </xdr:txBody>
    </xdr:sp>
    <xdr:clientData/>
  </xdr:twoCellAnchor>
  <xdr:twoCellAnchor>
    <xdr:from>
      <xdr:col>1</xdr:col>
      <xdr:colOff>476250</xdr:colOff>
      <xdr:row>18</xdr:row>
      <xdr:rowOff>161925</xdr:rowOff>
    </xdr:from>
    <xdr:to>
      <xdr:col>2</xdr:col>
      <xdr:colOff>38100</xdr:colOff>
      <xdr:row>21</xdr:row>
      <xdr:rowOff>47625</xdr:rowOff>
    </xdr:to>
    <xdr:sp macro="" textlink="">
      <xdr:nvSpPr>
        <xdr:cNvPr id="8" name="Oval 7"/>
        <xdr:cNvSpPr/>
      </xdr:nvSpPr>
      <xdr:spPr>
        <a:xfrm>
          <a:off x="1066800" y="4381500"/>
          <a:ext cx="419100" cy="4667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2</xdr:col>
      <xdr:colOff>304800</xdr:colOff>
      <xdr:row>18</xdr:row>
      <xdr:rowOff>171450</xdr:rowOff>
    </xdr:from>
    <xdr:to>
      <xdr:col>3</xdr:col>
      <xdr:colOff>85725</xdr:colOff>
      <xdr:row>21</xdr:row>
      <xdr:rowOff>57150</xdr:rowOff>
    </xdr:to>
    <xdr:sp macro="" textlink="">
      <xdr:nvSpPr>
        <xdr:cNvPr id="9" name="Oval 8"/>
        <xdr:cNvSpPr/>
      </xdr:nvSpPr>
      <xdr:spPr>
        <a:xfrm>
          <a:off x="1752600" y="4181475"/>
          <a:ext cx="419100" cy="4572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xdr:col>
      <xdr:colOff>276225</xdr:colOff>
      <xdr:row>15</xdr:row>
      <xdr:rowOff>104775</xdr:rowOff>
    </xdr:from>
    <xdr:to>
      <xdr:col>1</xdr:col>
      <xdr:colOff>537626</xdr:colOff>
      <xdr:row>19</xdr:row>
      <xdr:rowOff>38380</xdr:rowOff>
    </xdr:to>
    <xdr:cxnSp macro="">
      <xdr:nvCxnSpPr>
        <xdr:cNvPr id="10" name="Straight Arrow Connector 9"/>
        <xdr:cNvCxnSpPr>
          <a:endCxn id="8" idx="1"/>
        </xdr:cNvCxnSpPr>
      </xdr:nvCxnSpPr>
      <xdr:spPr>
        <a:xfrm>
          <a:off x="866775" y="3743325"/>
          <a:ext cx="261401" cy="70513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533400</xdr:colOff>
      <xdr:row>15</xdr:row>
      <xdr:rowOff>85725</xdr:rowOff>
    </xdr:from>
    <xdr:to>
      <xdr:col>2</xdr:col>
      <xdr:colOff>366176</xdr:colOff>
      <xdr:row>19</xdr:row>
      <xdr:rowOff>47905</xdr:rowOff>
    </xdr:to>
    <xdr:cxnSp macro="">
      <xdr:nvCxnSpPr>
        <xdr:cNvPr id="11" name="Straight Arrow Connector 10"/>
        <xdr:cNvCxnSpPr>
          <a:endCxn id="9" idx="1"/>
        </xdr:cNvCxnSpPr>
      </xdr:nvCxnSpPr>
      <xdr:spPr>
        <a:xfrm>
          <a:off x="1123950" y="3514725"/>
          <a:ext cx="690026" cy="73370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628650</xdr:colOff>
      <xdr:row>17</xdr:row>
      <xdr:rowOff>9525</xdr:rowOff>
    </xdr:from>
    <xdr:to>
      <xdr:col>6</xdr:col>
      <xdr:colOff>733425</xdr:colOff>
      <xdr:row>21</xdr:row>
      <xdr:rowOff>133350</xdr:rowOff>
    </xdr:to>
    <xdr:grpSp>
      <xdr:nvGrpSpPr>
        <xdr:cNvPr id="5" name="Group 4"/>
        <xdr:cNvGrpSpPr/>
      </xdr:nvGrpSpPr>
      <xdr:grpSpPr>
        <a:xfrm>
          <a:off x="2076450" y="4029075"/>
          <a:ext cx="3457575" cy="904875"/>
          <a:chOff x="2257425" y="3810000"/>
          <a:chExt cx="3324225" cy="895350"/>
        </a:xfrm>
      </xdr:grpSpPr>
      <xdr:sp macro="" textlink="">
        <xdr:nvSpPr>
          <xdr:cNvPr id="2" name="TextBox 1"/>
          <xdr:cNvSpPr txBox="1"/>
        </xdr:nvSpPr>
        <xdr:spPr>
          <a:xfrm>
            <a:off x="3200400" y="3810000"/>
            <a:ext cx="2381250" cy="89535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sample with</a:t>
            </a:r>
            <a:r>
              <a:rPr lang="en-US" sz="1600" baseline="0"/>
              <a:t> more observations has the </a:t>
            </a:r>
            <a:r>
              <a:rPr lang="en-US" sz="1600" b="1" i="1" baseline="0"/>
              <a:t>larger</a:t>
            </a:r>
            <a:r>
              <a:rPr lang="en-US" sz="1600" baseline="0"/>
              <a:t> variance.</a:t>
            </a:r>
            <a:endParaRPr lang="en-US" sz="1600"/>
          </a:p>
        </xdr:txBody>
      </xdr:sp>
      <xdr:cxnSp macro="">
        <xdr:nvCxnSpPr>
          <xdr:cNvPr id="3" name="Straight Arrow Connector 2"/>
          <xdr:cNvCxnSpPr/>
        </xdr:nvCxnSpPr>
        <xdr:spPr>
          <a:xfrm flipH="1">
            <a:off x="2571750" y="4438649"/>
            <a:ext cx="619125" cy="0"/>
          </a:xfrm>
          <a:prstGeom prst="straightConnector1">
            <a:avLst/>
          </a:prstGeom>
          <a:ln w="158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4" name="Right Brace 3"/>
          <xdr:cNvSpPr/>
        </xdr:nvSpPr>
        <xdr:spPr>
          <a:xfrm>
            <a:off x="2257425" y="4229099"/>
            <a:ext cx="200025" cy="428625"/>
          </a:xfrm>
          <a:prstGeom prst="rightBrac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algn="ctr"/>
            <a:endParaRPr lang="en-US" sz="1100"/>
          </a:p>
        </xdr:txBody>
      </xdr:sp>
    </xdr:grpSp>
    <xdr:clientData/>
  </xdr:twoCellAnchor>
  <xdr:twoCellAnchor>
    <xdr:from>
      <xdr:col>0</xdr:col>
      <xdr:colOff>19050</xdr:colOff>
      <xdr:row>10</xdr:row>
      <xdr:rowOff>95249</xdr:rowOff>
    </xdr:from>
    <xdr:to>
      <xdr:col>2</xdr:col>
      <xdr:colOff>381000</xdr:colOff>
      <xdr:row>16</xdr:row>
      <xdr:rowOff>76200</xdr:rowOff>
    </xdr:to>
    <xdr:sp macro="" textlink="">
      <xdr:nvSpPr>
        <xdr:cNvPr id="6" name="TextBox 5"/>
        <xdr:cNvSpPr txBox="1"/>
      </xdr:nvSpPr>
      <xdr:spPr>
        <a:xfrm>
          <a:off x="19050" y="2781299"/>
          <a:ext cx="1809750" cy="1123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This</a:t>
          </a:r>
          <a:r>
            <a:rPr lang="en-US" sz="1600" baseline="0"/>
            <a:t> t-test, assuming </a:t>
          </a:r>
          <a:r>
            <a:rPr lang="en-US" sz="1600" baseline="0">
              <a:solidFill>
                <a:srgbClr xmlns:mc="http://schemas.openxmlformats.org/markup-compatibility/2006" xmlns:a14="http://schemas.microsoft.com/office/drawing/2010/main" val="FF0000" mc:Ignorable=""/>
              </a:solidFill>
            </a:rPr>
            <a:t>equal</a:t>
          </a:r>
          <a:r>
            <a:rPr lang="en-US" sz="1600" baseline="0"/>
            <a:t> variances, is conservative.</a:t>
          </a:r>
          <a:endParaRPr lang="en-US" sz="1600"/>
        </a:p>
      </xdr:txBody>
    </xdr:sp>
    <xdr:clientData/>
  </xdr:twoCellAnchor>
  <xdr:twoCellAnchor>
    <xdr:from>
      <xdr:col>1</xdr:col>
      <xdr:colOff>466725</xdr:colOff>
      <xdr:row>18</xdr:row>
      <xdr:rowOff>161925</xdr:rowOff>
    </xdr:from>
    <xdr:to>
      <xdr:col>2</xdr:col>
      <xdr:colOff>28575</xdr:colOff>
      <xdr:row>21</xdr:row>
      <xdr:rowOff>47625</xdr:rowOff>
    </xdr:to>
    <xdr:sp macro="" textlink="">
      <xdr:nvSpPr>
        <xdr:cNvPr id="7" name="Oval 6"/>
        <xdr:cNvSpPr/>
      </xdr:nvSpPr>
      <xdr:spPr>
        <a:xfrm>
          <a:off x="1057275" y="4171950"/>
          <a:ext cx="419100" cy="4572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2</xdr:col>
      <xdr:colOff>228600</xdr:colOff>
      <xdr:row>18</xdr:row>
      <xdr:rowOff>152400</xdr:rowOff>
    </xdr:from>
    <xdr:to>
      <xdr:col>3</xdr:col>
      <xdr:colOff>9525</xdr:colOff>
      <xdr:row>21</xdr:row>
      <xdr:rowOff>38100</xdr:rowOff>
    </xdr:to>
    <xdr:sp macro="" textlink="">
      <xdr:nvSpPr>
        <xdr:cNvPr id="8" name="Oval 7"/>
        <xdr:cNvSpPr/>
      </xdr:nvSpPr>
      <xdr:spPr>
        <a:xfrm>
          <a:off x="1676400" y="4162425"/>
          <a:ext cx="419100" cy="4572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xdr:col>
      <xdr:colOff>333375</xdr:colOff>
      <xdr:row>16</xdr:row>
      <xdr:rowOff>76200</xdr:rowOff>
    </xdr:from>
    <xdr:to>
      <xdr:col>1</xdr:col>
      <xdr:colOff>528101</xdr:colOff>
      <xdr:row>19</xdr:row>
      <xdr:rowOff>39775</xdr:rowOff>
    </xdr:to>
    <xdr:cxnSp macro="">
      <xdr:nvCxnSpPr>
        <xdr:cNvPr id="9" name="Straight Arrow Connector 8"/>
        <xdr:cNvCxnSpPr>
          <a:stCxn id="6" idx="2"/>
          <a:endCxn id="7" idx="1"/>
        </xdr:cNvCxnSpPr>
      </xdr:nvCxnSpPr>
      <xdr:spPr>
        <a:xfrm>
          <a:off x="923925" y="3905250"/>
          <a:ext cx="194726" cy="5446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142875</xdr:colOff>
      <xdr:row>16</xdr:row>
      <xdr:rowOff>76200</xdr:rowOff>
    </xdr:from>
    <xdr:to>
      <xdr:col>2</xdr:col>
      <xdr:colOff>289976</xdr:colOff>
      <xdr:row>19</xdr:row>
      <xdr:rowOff>30250</xdr:rowOff>
    </xdr:to>
    <xdr:cxnSp macro="">
      <xdr:nvCxnSpPr>
        <xdr:cNvPr id="10" name="Straight Arrow Connector 9"/>
        <xdr:cNvCxnSpPr>
          <a:endCxn id="8" idx="1"/>
        </xdr:cNvCxnSpPr>
      </xdr:nvCxnSpPr>
      <xdr:spPr>
        <a:xfrm>
          <a:off x="1590675" y="3905250"/>
          <a:ext cx="147101" cy="5350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2" refreshedDate="41172.45062546296" createdVersion="4" refreshedVersion="4" minRefreshableVersion="3" recordCount="200">
  <cacheSource type="worksheet">
    <worksheetSource ref="A1:C201" sheet="Plot Yields (No Fert)"/>
  </cacheSource>
  <cacheFields count="3">
    <cacheField name="Plot" numFmtId="0">
      <sharedItems containsSemiMixedTypes="0" containsString="0" containsNumber="1" containsInteger="1" minValue="1" maxValue="200"/>
    </cacheField>
    <cacheField name="Farm" numFmtId="0">
      <sharedItems count="2">
        <s v="McDonald's"/>
        <s v="Maggie's"/>
      </sharedItems>
    </cacheField>
    <cacheField name="Yield" numFmtId="0">
      <sharedItems containsSemiMixedTypes="0" containsString="0" containsNumber="1" containsInteger="1" minValue="15" maxValue="39" count="23">
        <n v="35"/>
        <n v="28"/>
        <n v="27"/>
        <n v="36"/>
        <n v="21"/>
        <n v="30"/>
        <n v="32"/>
        <n v="20"/>
        <n v="33"/>
        <n v="15"/>
        <n v="19"/>
        <n v="23"/>
        <n v="39"/>
        <n v="25"/>
        <n v="18"/>
        <n v="29"/>
        <n v="31"/>
        <n v="37"/>
        <n v="22"/>
        <n v="26"/>
        <n v="38"/>
        <n v="34"/>
        <n v="2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2" refreshedDate="41172.452633680557" createdVersion="4" refreshedVersion="4" minRefreshableVersion="3" recordCount="200">
  <cacheSource type="worksheet">
    <worksheetSource ref="A1:C201" sheet="Plot Yields (Fert)"/>
  </cacheSource>
  <cacheFields count="3">
    <cacheField name="Plot" numFmtId="0">
      <sharedItems containsSemiMixedTypes="0" containsString="0" containsNumber="1" containsInteger="1" minValue="1" maxValue="200"/>
    </cacheField>
    <cacheField name="Farm" numFmtId="0">
      <sharedItems count="2">
        <s v="McDonald's"/>
        <s v="Maggie's"/>
      </sharedItems>
    </cacheField>
    <cacheField name="Yield" numFmtId="0">
      <sharedItems containsSemiMixedTypes="0" containsString="0" containsNumber="1" containsInteger="1" minValue="15" maxValue="49" count="33">
        <n v="35"/>
        <n v="28"/>
        <n v="27"/>
        <n v="36"/>
        <n v="21"/>
        <n v="30"/>
        <n v="32"/>
        <n v="20"/>
        <n v="33"/>
        <n v="15"/>
        <n v="19"/>
        <n v="23"/>
        <n v="39"/>
        <n v="25"/>
        <n v="18"/>
        <n v="29"/>
        <n v="31"/>
        <n v="37"/>
        <n v="22"/>
        <n v="26"/>
        <n v="38"/>
        <n v="34"/>
        <n v="24"/>
        <n v="48"/>
        <n v="40"/>
        <n v="49"/>
        <n v="41"/>
        <n v="45"/>
        <n v="42"/>
        <n v="43"/>
        <n v="47"/>
        <n v="46"/>
        <n v="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n v="1"/>
    <x v="0"/>
    <x v="0"/>
  </r>
  <r>
    <n v="2"/>
    <x v="0"/>
    <x v="1"/>
  </r>
  <r>
    <n v="3"/>
    <x v="0"/>
    <x v="2"/>
  </r>
  <r>
    <n v="4"/>
    <x v="0"/>
    <x v="3"/>
  </r>
  <r>
    <n v="5"/>
    <x v="0"/>
    <x v="4"/>
  </r>
  <r>
    <n v="6"/>
    <x v="0"/>
    <x v="5"/>
  </r>
  <r>
    <n v="7"/>
    <x v="0"/>
    <x v="6"/>
  </r>
  <r>
    <n v="8"/>
    <x v="0"/>
    <x v="7"/>
  </r>
  <r>
    <n v="9"/>
    <x v="0"/>
    <x v="5"/>
  </r>
  <r>
    <n v="10"/>
    <x v="0"/>
    <x v="8"/>
  </r>
  <r>
    <n v="11"/>
    <x v="0"/>
    <x v="9"/>
  </r>
  <r>
    <n v="12"/>
    <x v="0"/>
    <x v="8"/>
  </r>
  <r>
    <n v="13"/>
    <x v="0"/>
    <x v="1"/>
  </r>
  <r>
    <n v="14"/>
    <x v="0"/>
    <x v="4"/>
  </r>
  <r>
    <n v="15"/>
    <x v="0"/>
    <x v="10"/>
  </r>
  <r>
    <n v="16"/>
    <x v="0"/>
    <x v="11"/>
  </r>
  <r>
    <n v="17"/>
    <x v="0"/>
    <x v="12"/>
  </r>
  <r>
    <n v="18"/>
    <x v="0"/>
    <x v="11"/>
  </r>
  <r>
    <n v="19"/>
    <x v="0"/>
    <x v="13"/>
  </r>
  <r>
    <n v="20"/>
    <x v="0"/>
    <x v="14"/>
  </r>
  <r>
    <n v="21"/>
    <x v="0"/>
    <x v="15"/>
  </r>
  <r>
    <n v="22"/>
    <x v="0"/>
    <x v="5"/>
  </r>
  <r>
    <n v="23"/>
    <x v="0"/>
    <x v="16"/>
  </r>
  <r>
    <n v="24"/>
    <x v="0"/>
    <x v="2"/>
  </r>
  <r>
    <n v="25"/>
    <x v="0"/>
    <x v="14"/>
  </r>
  <r>
    <n v="26"/>
    <x v="0"/>
    <x v="13"/>
  </r>
  <r>
    <n v="27"/>
    <x v="0"/>
    <x v="4"/>
  </r>
  <r>
    <n v="28"/>
    <x v="0"/>
    <x v="17"/>
  </r>
  <r>
    <n v="29"/>
    <x v="0"/>
    <x v="18"/>
  </r>
  <r>
    <n v="30"/>
    <x v="0"/>
    <x v="8"/>
  </r>
  <r>
    <n v="31"/>
    <x v="0"/>
    <x v="2"/>
  </r>
  <r>
    <n v="32"/>
    <x v="0"/>
    <x v="19"/>
  </r>
  <r>
    <n v="33"/>
    <x v="0"/>
    <x v="3"/>
  </r>
  <r>
    <n v="34"/>
    <x v="0"/>
    <x v="20"/>
  </r>
  <r>
    <n v="35"/>
    <x v="0"/>
    <x v="21"/>
  </r>
  <r>
    <n v="36"/>
    <x v="0"/>
    <x v="21"/>
  </r>
  <r>
    <n v="37"/>
    <x v="0"/>
    <x v="21"/>
  </r>
  <r>
    <n v="38"/>
    <x v="0"/>
    <x v="22"/>
  </r>
  <r>
    <n v="39"/>
    <x v="0"/>
    <x v="5"/>
  </r>
  <r>
    <n v="40"/>
    <x v="0"/>
    <x v="15"/>
  </r>
  <r>
    <n v="41"/>
    <x v="0"/>
    <x v="3"/>
  </r>
  <r>
    <n v="42"/>
    <x v="0"/>
    <x v="6"/>
  </r>
  <r>
    <n v="43"/>
    <x v="0"/>
    <x v="8"/>
  </r>
  <r>
    <n v="44"/>
    <x v="0"/>
    <x v="18"/>
  </r>
  <r>
    <n v="45"/>
    <x v="0"/>
    <x v="6"/>
  </r>
  <r>
    <n v="46"/>
    <x v="0"/>
    <x v="15"/>
  </r>
  <r>
    <n v="47"/>
    <x v="0"/>
    <x v="16"/>
  </r>
  <r>
    <n v="48"/>
    <x v="0"/>
    <x v="1"/>
  </r>
  <r>
    <n v="49"/>
    <x v="0"/>
    <x v="19"/>
  </r>
  <r>
    <n v="50"/>
    <x v="0"/>
    <x v="11"/>
  </r>
  <r>
    <n v="51"/>
    <x v="0"/>
    <x v="20"/>
  </r>
  <r>
    <n v="52"/>
    <x v="0"/>
    <x v="16"/>
  </r>
  <r>
    <n v="53"/>
    <x v="0"/>
    <x v="1"/>
  </r>
  <r>
    <n v="54"/>
    <x v="0"/>
    <x v="6"/>
  </r>
  <r>
    <n v="55"/>
    <x v="0"/>
    <x v="22"/>
  </r>
  <r>
    <n v="56"/>
    <x v="0"/>
    <x v="2"/>
  </r>
  <r>
    <n v="57"/>
    <x v="0"/>
    <x v="2"/>
  </r>
  <r>
    <n v="58"/>
    <x v="0"/>
    <x v="8"/>
  </r>
  <r>
    <n v="59"/>
    <x v="0"/>
    <x v="6"/>
  </r>
  <r>
    <n v="60"/>
    <x v="0"/>
    <x v="0"/>
  </r>
  <r>
    <n v="61"/>
    <x v="0"/>
    <x v="11"/>
  </r>
  <r>
    <n v="62"/>
    <x v="0"/>
    <x v="5"/>
  </r>
  <r>
    <n v="63"/>
    <x v="0"/>
    <x v="2"/>
  </r>
  <r>
    <n v="64"/>
    <x v="0"/>
    <x v="5"/>
  </r>
  <r>
    <n v="65"/>
    <x v="0"/>
    <x v="19"/>
  </r>
  <r>
    <n v="66"/>
    <x v="0"/>
    <x v="1"/>
  </r>
  <r>
    <n v="67"/>
    <x v="0"/>
    <x v="19"/>
  </r>
  <r>
    <n v="68"/>
    <x v="0"/>
    <x v="0"/>
  </r>
  <r>
    <n v="69"/>
    <x v="0"/>
    <x v="8"/>
  </r>
  <r>
    <n v="70"/>
    <x v="0"/>
    <x v="22"/>
  </r>
  <r>
    <n v="71"/>
    <x v="0"/>
    <x v="2"/>
  </r>
  <r>
    <n v="72"/>
    <x v="0"/>
    <x v="5"/>
  </r>
  <r>
    <n v="73"/>
    <x v="0"/>
    <x v="0"/>
  </r>
  <r>
    <n v="74"/>
    <x v="0"/>
    <x v="21"/>
  </r>
  <r>
    <n v="75"/>
    <x v="0"/>
    <x v="15"/>
  </r>
  <r>
    <n v="76"/>
    <x v="0"/>
    <x v="16"/>
  </r>
  <r>
    <n v="77"/>
    <x v="0"/>
    <x v="13"/>
  </r>
  <r>
    <n v="78"/>
    <x v="0"/>
    <x v="5"/>
  </r>
  <r>
    <n v="79"/>
    <x v="0"/>
    <x v="19"/>
  </r>
  <r>
    <n v="80"/>
    <x v="0"/>
    <x v="15"/>
  </r>
  <r>
    <n v="81"/>
    <x v="0"/>
    <x v="1"/>
  </r>
  <r>
    <n v="82"/>
    <x v="0"/>
    <x v="2"/>
  </r>
  <r>
    <n v="83"/>
    <x v="0"/>
    <x v="13"/>
  </r>
  <r>
    <n v="84"/>
    <x v="0"/>
    <x v="2"/>
  </r>
  <r>
    <n v="85"/>
    <x v="0"/>
    <x v="6"/>
  </r>
  <r>
    <n v="86"/>
    <x v="0"/>
    <x v="21"/>
  </r>
  <r>
    <n v="87"/>
    <x v="0"/>
    <x v="21"/>
  </r>
  <r>
    <n v="88"/>
    <x v="0"/>
    <x v="1"/>
  </r>
  <r>
    <n v="89"/>
    <x v="0"/>
    <x v="21"/>
  </r>
  <r>
    <n v="90"/>
    <x v="0"/>
    <x v="17"/>
  </r>
  <r>
    <n v="91"/>
    <x v="0"/>
    <x v="16"/>
  </r>
  <r>
    <n v="92"/>
    <x v="0"/>
    <x v="3"/>
  </r>
  <r>
    <n v="93"/>
    <x v="0"/>
    <x v="16"/>
  </r>
  <r>
    <n v="94"/>
    <x v="0"/>
    <x v="6"/>
  </r>
  <r>
    <n v="95"/>
    <x v="0"/>
    <x v="2"/>
  </r>
  <r>
    <n v="96"/>
    <x v="0"/>
    <x v="13"/>
  </r>
  <r>
    <n v="97"/>
    <x v="0"/>
    <x v="15"/>
  </r>
  <r>
    <n v="98"/>
    <x v="0"/>
    <x v="19"/>
  </r>
  <r>
    <n v="99"/>
    <x v="0"/>
    <x v="19"/>
  </r>
  <r>
    <n v="100"/>
    <x v="0"/>
    <x v="6"/>
  </r>
  <r>
    <n v="101"/>
    <x v="1"/>
    <x v="19"/>
  </r>
  <r>
    <n v="102"/>
    <x v="1"/>
    <x v="20"/>
  </r>
  <r>
    <n v="103"/>
    <x v="1"/>
    <x v="5"/>
  </r>
  <r>
    <n v="104"/>
    <x v="1"/>
    <x v="12"/>
  </r>
  <r>
    <n v="105"/>
    <x v="1"/>
    <x v="1"/>
  </r>
  <r>
    <n v="106"/>
    <x v="1"/>
    <x v="16"/>
  </r>
  <r>
    <n v="107"/>
    <x v="1"/>
    <x v="16"/>
  </r>
  <r>
    <n v="108"/>
    <x v="1"/>
    <x v="19"/>
  </r>
  <r>
    <n v="109"/>
    <x v="1"/>
    <x v="19"/>
  </r>
  <r>
    <n v="110"/>
    <x v="1"/>
    <x v="2"/>
  </r>
  <r>
    <n v="111"/>
    <x v="1"/>
    <x v="0"/>
  </r>
  <r>
    <n v="112"/>
    <x v="1"/>
    <x v="1"/>
  </r>
  <r>
    <n v="113"/>
    <x v="1"/>
    <x v="0"/>
  </r>
  <r>
    <n v="114"/>
    <x v="1"/>
    <x v="1"/>
  </r>
  <r>
    <n v="115"/>
    <x v="1"/>
    <x v="22"/>
  </r>
  <r>
    <n v="116"/>
    <x v="1"/>
    <x v="22"/>
  </r>
  <r>
    <n v="117"/>
    <x v="1"/>
    <x v="18"/>
  </r>
  <r>
    <n v="118"/>
    <x v="1"/>
    <x v="13"/>
  </r>
  <r>
    <n v="119"/>
    <x v="1"/>
    <x v="6"/>
  </r>
  <r>
    <n v="120"/>
    <x v="1"/>
    <x v="18"/>
  </r>
  <r>
    <n v="121"/>
    <x v="1"/>
    <x v="6"/>
  </r>
  <r>
    <n v="122"/>
    <x v="1"/>
    <x v="2"/>
  </r>
  <r>
    <n v="123"/>
    <x v="1"/>
    <x v="1"/>
  </r>
  <r>
    <n v="124"/>
    <x v="1"/>
    <x v="1"/>
  </r>
  <r>
    <n v="125"/>
    <x v="1"/>
    <x v="8"/>
  </r>
  <r>
    <n v="126"/>
    <x v="1"/>
    <x v="16"/>
  </r>
  <r>
    <n v="127"/>
    <x v="1"/>
    <x v="6"/>
  </r>
  <r>
    <n v="128"/>
    <x v="1"/>
    <x v="2"/>
  </r>
  <r>
    <n v="129"/>
    <x v="1"/>
    <x v="15"/>
  </r>
  <r>
    <n v="130"/>
    <x v="1"/>
    <x v="17"/>
  </r>
  <r>
    <n v="131"/>
    <x v="1"/>
    <x v="3"/>
  </r>
  <r>
    <n v="132"/>
    <x v="1"/>
    <x v="14"/>
  </r>
  <r>
    <n v="133"/>
    <x v="1"/>
    <x v="1"/>
  </r>
  <r>
    <n v="134"/>
    <x v="1"/>
    <x v="2"/>
  </r>
  <r>
    <n v="135"/>
    <x v="1"/>
    <x v="19"/>
  </r>
  <r>
    <n v="136"/>
    <x v="1"/>
    <x v="8"/>
  </r>
  <r>
    <n v="137"/>
    <x v="1"/>
    <x v="19"/>
  </r>
  <r>
    <n v="138"/>
    <x v="1"/>
    <x v="6"/>
  </r>
  <r>
    <n v="139"/>
    <x v="1"/>
    <x v="4"/>
  </r>
  <r>
    <n v="140"/>
    <x v="1"/>
    <x v="7"/>
  </r>
  <r>
    <n v="141"/>
    <x v="1"/>
    <x v="13"/>
  </r>
  <r>
    <n v="142"/>
    <x v="1"/>
    <x v="13"/>
  </r>
  <r>
    <n v="143"/>
    <x v="1"/>
    <x v="2"/>
  </r>
  <r>
    <n v="144"/>
    <x v="1"/>
    <x v="2"/>
  </r>
  <r>
    <n v="145"/>
    <x v="1"/>
    <x v="12"/>
  </r>
  <r>
    <n v="146"/>
    <x v="1"/>
    <x v="11"/>
  </r>
  <r>
    <n v="147"/>
    <x v="1"/>
    <x v="17"/>
  </r>
  <r>
    <n v="148"/>
    <x v="1"/>
    <x v="2"/>
  </r>
  <r>
    <n v="149"/>
    <x v="1"/>
    <x v="13"/>
  </r>
  <r>
    <n v="150"/>
    <x v="1"/>
    <x v="4"/>
  </r>
  <r>
    <n v="151"/>
    <x v="1"/>
    <x v="21"/>
  </r>
  <r>
    <n v="152"/>
    <x v="1"/>
    <x v="11"/>
  </r>
  <r>
    <n v="153"/>
    <x v="1"/>
    <x v="5"/>
  </r>
  <r>
    <n v="154"/>
    <x v="1"/>
    <x v="18"/>
  </r>
  <r>
    <n v="155"/>
    <x v="1"/>
    <x v="2"/>
  </r>
  <r>
    <n v="156"/>
    <x v="1"/>
    <x v="5"/>
  </r>
  <r>
    <n v="157"/>
    <x v="1"/>
    <x v="8"/>
  </r>
  <r>
    <n v="158"/>
    <x v="1"/>
    <x v="8"/>
  </r>
  <r>
    <n v="159"/>
    <x v="1"/>
    <x v="12"/>
  </r>
  <r>
    <n v="160"/>
    <x v="1"/>
    <x v="15"/>
  </r>
  <r>
    <n v="161"/>
    <x v="1"/>
    <x v="8"/>
  </r>
  <r>
    <n v="162"/>
    <x v="1"/>
    <x v="5"/>
  </r>
  <r>
    <n v="163"/>
    <x v="1"/>
    <x v="22"/>
  </r>
  <r>
    <n v="164"/>
    <x v="1"/>
    <x v="5"/>
  </r>
  <r>
    <n v="165"/>
    <x v="1"/>
    <x v="2"/>
  </r>
  <r>
    <n v="166"/>
    <x v="1"/>
    <x v="2"/>
  </r>
  <r>
    <n v="167"/>
    <x v="1"/>
    <x v="21"/>
  </r>
  <r>
    <n v="168"/>
    <x v="1"/>
    <x v="16"/>
  </r>
  <r>
    <n v="169"/>
    <x v="1"/>
    <x v="21"/>
  </r>
  <r>
    <n v="170"/>
    <x v="1"/>
    <x v="13"/>
  </r>
  <r>
    <n v="171"/>
    <x v="1"/>
    <x v="15"/>
  </r>
  <r>
    <n v="172"/>
    <x v="1"/>
    <x v="1"/>
  </r>
  <r>
    <n v="173"/>
    <x v="1"/>
    <x v="22"/>
  </r>
  <r>
    <n v="174"/>
    <x v="1"/>
    <x v="21"/>
  </r>
  <r>
    <n v="175"/>
    <x v="1"/>
    <x v="8"/>
  </r>
  <r>
    <n v="176"/>
    <x v="1"/>
    <x v="19"/>
  </r>
  <r>
    <n v="177"/>
    <x v="1"/>
    <x v="19"/>
  </r>
  <r>
    <n v="178"/>
    <x v="1"/>
    <x v="7"/>
  </r>
  <r>
    <n v="179"/>
    <x v="1"/>
    <x v="13"/>
  </r>
  <r>
    <n v="180"/>
    <x v="1"/>
    <x v="11"/>
  </r>
  <r>
    <n v="181"/>
    <x v="1"/>
    <x v="5"/>
  </r>
  <r>
    <n v="182"/>
    <x v="1"/>
    <x v="11"/>
  </r>
  <r>
    <n v="183"/>
    <x v="1"/>
    <x v="5"/>
  </r>
  <r>
    <n v="184"/>
    <x v="1"/>
    <x v="17"/>
  </r>
  <r>
    <n v="185"/>
    <x v="1"/>
    <x v="5"/>
  </r>
  <r>
    <n v="186"/>
    <x v="1"/>
    <x v="1"/>
  </r>
  <r>
    <n v="187"/>
    <x v="1"/>
    <x v="15"/>
  </r>
  <r>
    <n v="188"/>
    <x v="1"/>
    <x v="0"/>
  </r>
  <r>
    <n v="189"/>
    <x v="1"/>
    <x v="16"/>
  </r>
  <r>
    <n v="190"/>
    <x v="1"/>
    <x v="4"/>
  </r>
  <r>
    <n v="191"/>
    <x v="1"/>
    <x v="0"/>
  </r>
  <r>
    <n v="192"/>
    <x v="1"/>
    <x v="20"/>
  </r>
  <r>
    <n v="193"/>
    <x v="1"/>
    <x v="20"/>
  </r>
  <r>
    <n v="194"/>
    <x v="1"/>
    <x v="4"/>
  </r>
  <r>
    <n v="195"/>
    <x v="1"/>
    <x v="15"/>
  </r>
  <r>
    <n v="196"/>
    <x v="1"/>
    <x v="18"/>
  </r>
  <r>
    <n v="197"/>
    <x v="1"/>
    <x v="3"/>
  </r>
  <r>
    <n v="198"/>
    <x v="1"/>
    <x v="22"/>
  </r>
  <r>
    <n v="199"/>
    <x v="1"/>
    <x v="5"/>
  </r>
  <r>
    <n v="200"/>
    <x v="1"/>
    <x v="16"/>
  </r>
</pivotCacheRecords>
</file>

<file path=xl/pivotCache/pivotCacheRecords2.xml><?xml version="1.0" encoding="utf-8"?>
<pivotCacheRecords xmlns="http://schemas.openxmlformats.org/spreadsheetml/2006/main" xmlns:r="http://schemas.openxmlformats.org/officeDocument/2006/relationships" count="200">
  <r>
    <n v="1"/>
    <x v="0"/>
    <x v="0"/>
  </r>
  <r>
    <n v="2"/>
    <x v="0"/>
    <x v="1"/>
  </r>
  <r>
    <n v="3"/>
    <x v="0"/>
    <x v="2"/>
  </r>
  <r>
    <n v="4"/>
    <x v="0"/>
    <x v="3"/>
  </r>
  <r>
    <n v="5"/>
    <x v="0"/>
    <x v="4"/>
  </r>
  <r>
    <n v="6"/>
    <x v="0"/>
    <x v="5"/>
  </r>
  <r>
    <n v="7"/>
    <x v="0"/>
    <x v="6"/>
  </r>
  <r>
    <n v="8"/>
    <x v="0"/>
    <x v="7"/>
  </r>
  <r>
    <n v="9"/>
    <x v="0"/>
    <x v="5"/>
  </r>
  <r>
    <n v="10"/>
    <x v="0"/>
    <x v="8"/>
  </r>
  <r>
    <n v="11"/>
    <x v="0"/>
    <x v="9"/>
  </r>
  <r>
    <n v="12"/>
    <x v="0"/>
    <x v="8"/>
  </r>
  <r>
    <n v="13"/>
    <x v="0"/>
    <x v="1"/>
  </r>
  <r>
    <n v="14"/>
    <x v="0"/>
    <x v="4"/>
  </r>
  <r>
    <n v="15"/>
    <x v="0"/>
    <x v="10"/>
  </r>
  <r>
    <n v="16"/>
    <x v="0"/>
    <x v="11"/>
  </r>
  <r>
    <n v="17"/>
    <x v="0"/>
    <x v="12"/>
  </r>
  <r>
    <n v="18"/>
    <x v="0"/>
    <x v="11"/>
  </r>
  <r>
    <n v="19"/>
    <x v="0"/>
    <x v="13"/>
  </r>
  <r>
    <n v="20"/>
    <x v="0"/>
    <x v="14"/>
  </r>
  <r>
    <n v="21"/>
    <x v="0"/>
    <x v="15"/>
  </r>
  <r>
    <n v="22"/>
    <x v="0"/>
    <x v="5"/>
  </r>
  <r>
    <n v="23"/>
    <x v="0"/>
    <x v="16"/>
  </r>
  <r>
    <n v="24"/>
    <x v="0"/>
    <x v="2"/>
  </r>
  <r>
    <n v="25"/>
    <x v="0"/>
    <x v="14"/>
  </r>
  <r>
    <n v="26"/>
    <x v="0"/>
    <x v="13"/>
  </r>
  <r>
    <n v="27"/>
    <x v="0"/>
    <x v="4"/>
  </r>
  <r>
    <n v="28"/>
    <x v="0"/>
    <x v="17"/>
  </r>
  <r>
    <n v="29"/>
    <x v="0"/>
    <x v="18"/>
  </r>
  <r>
    <n v="30"/>
    <x v="0"/>
    <x v="8"/>
  </r>
  <r>
    <n v="31"/>
    <x v="0"/>
    <x v="2"/>
  </r>
  <r>
    <n v="32"/>
    <x v="0"/>
    <x v="19"/>
  </r>
  <r>
    <n v="33"/>
    <x v="0"/>
    <x v="3"/>
  </r>
  <r>
    <n v="34"/>
    <x v="0"/>
    <x v="20"/>
  </r>
  <r>
    <n v="35"/>
    <x v="0"/>
    <x v="21"/>
  </r>
  <r>
    <n v="36"/>
    <x v="0"/>
    <x v="21"/>
  </r>
  <r>
    <n v="37"/>
    <x v="0"/>
    <x v="21"/>
  </r>
  <r>
    <n v="38"/>
    <x v="0"/>
    <x v="22"/>
  </r>
  <r>
    <n v="39"/>
    <x v="0"/>
    <x v="5"/>
  </r>
  <r>
    <n v="40"/>
    <x v="0"/>
    <x v="15"/>
  </r>
  <r>
    <n v="41"/>
    <x v="0"/>
    <x v="3"/>
  </r>
  <r>
    <n v="42"/>
    <x v="0"/>
    <x v="6"/>
  </r>
  <r>
    <n v="43"/>
    <x v="0"/>
    <x v="8"/>
  </r>
  <r>
    <n v="44"/>
    <x v="0"/>
    <x v="18"/>
  </r>
  <r>
    <n v="45"/>
    <x v="0"/>
    <x v="6"/>
  </r>
  <r>
    <n v="46"/>
    <x v="0"/>
    <x v="15"/>
  </r>
  <r>
    <n v="47"/>
    <x v="0"/>
    <x v="16"/>
  </r>
  <r>
    <n v="48"/>
    <x v="0"/>
    <x v="1"/>
  </r>
  <r>
    <n v="49"/>
    <x v="0"/>
    <x v="19"/>
  </r>
  <r>
    <n v="50"/>
    <x v="0"/>
    <x v="11"/>
  </r>
  <r>
    <n v="51"/>
    <x v="0"/>
    <x v="20"/>
  </r>
  <r>
    <n v="52"/>
    <x v="0"/>
    <x v="16"/>
  </r>
  <r>
    <n v="53"/>
    <x v="0"/>
    <x v="1"/>
  </r>
  <r>
    <n v="54"/>
    <x v="0"/>
    <x v="6"/>
  </r>
  <r>
    <n v="55"/>
    <x v="0"/>
    <x v="22"/>
  </r>
  <r>
    <n v="56"/>
    <x v="0"/>
    <x v="2"/>
  </r>
  <r>
    <n v="57"/>
    <x v="0"/>
    <x v="2"/>
  </r>
  <r>
    <n v="58"/>
    <x v="0"/>
    <x v="8"/>
  </r>
  <r>
    <n v="59"/>
    <x v="0"/>
    <x v="6"/>
  </r>
  <r>
    <n v="60"/>
    <x v="0"/>
    <x v="0"/>
  </r>
  <r>
    <n v="61"/>
    <x v="0"/>
    <x v="11"/>
  </r>
  <r>
    <n v="62"/>
    <x v="0"/>
    <x v="5"/>
  </r>
  <r>
    <n v="63"/>
    <x v="0"/>
    <x v="2"/>
  </r>
  <r>
    <n v="64"/>
    <x v="0"/>
    <x v="5"/>
  </r>
  <r>
    <n v="65"/>
    <x v="0"/>
    <x v="19"/>
  </r>
  <r>
    <n v="66"/>
    <x v="0"/>
    <x v="1"/>
  </r>
  <r>
    <n v="67"/>
    <x v="0"/>
    <x v="19"/>
  </r>
  <r>
    <n v="68"/>
    <x v="0"/>
    <x v="0"/>
  </r>
  <r>
    <n v="69"/>
    <x v="0"/>
    <x v="8"/>
  </r>
  <r>
    <n v="70"/>
    <x v="0"/>
    <x v="22"/>
  </r>
  <r>
    <n v="71"/>
    <x v="0"/>
    <x v="2"/>
  </r>
  <r>
    <n v="72"/>
    <x v="0"/>
    <x v="5"/>
  </r>
  <r>
    <n v="73"/>
    <x v="0"/>
    <x v="0"/>
  </r>
  <r>
    <n v="74"/>
    <x v="0"/>
    <x v="21"/>
  </r>
  <r>
    <n v="75"/>
    <x v="0"/>
    <x v="15"/>
  </r>
  <r>
    <n v="76"/>
    <x v="0"/>
    <x v="16"/>
  </r>
  <r>
    <n v="77"/>
    <x v="0"/>
    <x v="13"/>
  </r>
  <r>
    <n v="78"/>
    <x v="0"/>
    <x v="5"/>
  </r>
  <r>
    <n v="79"/>
    <x v="0"/>
    <x v="19"/>
  </r>
  <r>
    <n v="80"/>
    <x v="0"/>
    <x v="15"/>
  </r>
  <r>
    <n v="81"/>
    <x v="0"/>
    <x v="1"/>
  </r>
  <r>
    <n v="82"/>
    <x v="0"/>
    <x v="2"/>
  </r>
  <r>
    <n v="83"/>
    <x v="0"/>
    <x v="13"/>
  </r>
  <r>
    <n v="84"/>
    <x v="0"/>
    <x v="2"/>
  </r>
  <r>
    <n v="85"/>
    <x v="0"/>
    <x v="6"/>
  </r>
  <r>
    <n v="86"/>
    <x v="0"/>
    <x v="21"/>
  </r>
  <r>
    <n v="87"/>
    <x v="0"/>
    <x v="21"/>
  </r>
  <r>
    <n v="88"/>
    <x v="0"/>
    <x v="1"/>
  </r>
  <r>
    <n v="89"/>
    <x v="0"/>
    <x v="21"/>
  </r>
  <r>
    <n v="90"/>
    <x v="0"/>
    <x v="17"/>
  </r>
  <r>
    <n v="91"/>
    <x v="0"/>
    <x v="16"/>
  </r>
  <r>
    <n v="92"/>
    <x v="0"/>
    <x v="3"/>
  </r>
  <r>
    <n v="93"/>
    <x v="0"/>
    <x v="16"/>
  </r>
  <r>
    <n v="94"/>
    <x v="0"/>
    <x v="6"/>
  </r>
  <r>
    <n v="95"/>
    <x v="0"/>
    <x v="2"/>
  </r>
  <r>
    <n v="96"/>
    <x v="0"/>
    <x v="13"/>
  </r>
  <r>
    <n v="97"/>
    <x v="0"/>
    <x v="15"/>
  </r>
  <r>
    <n v="98"/>
    <x v="0"/>
    <x v="19"/>
  </r>
  <r>
    <n v="99"/>
    <x v="0"/>
    <x v="19"/>
  </r>
  <r>
    <n v="100"/>
    <x v="0"/>
    <x v="6"/>
  </r>
  <r>
    <n v="101"/>
    <x v="1"/>
    <x v="3"/>
  </r>
  <r>
    <n v="102"/>
    <x v="1"/>
    <x v="23"/>
  </r>
  <r>
    <n v="103"/>
    <x v="1"/>
    <x v="24"/>
  </r>
  <r>
    <n v="104"/>
    <x v="1"/>
    <x v="25"/>
  </r>
  <r>
    <n v="105"/>
    <x v="1"/>
    <x v="20"/>
  </r>
  <r>
    <n v="106"/>
    <x v="1"/>
    <x v="26"/>
  </r>
  <r>
    <n v="107"/>
    <x v="1"/>
    <x v="26"/>
  </r>
  <r>
    <n v="108"/>
    <x v="1"/>
    <x v="3"/>
  </r>
  <r>
    <n v="109"/>
    <x v="1"/>
    <x v="3"/>
  </r>
  <r>
    <n v="110"/>
    <x v="1"/>
    <x v="17"/>
  </r>
  <r>
    <n v="111"/>
    <x v="1"/>
    <x v="27"/>
  </r>
  <r>
    <n v="112"/>
    <x v="1"/>
    <x v="20"/>
  </r>
  <r>
    <n v="113"/>
    <x v="1"/>
    <x v="27"/>
  </r>
  <r>
    <n v="114"/>
    <x v="1"/>
    <x v="20"/>
  </r>
  <r>
    <n v="115"/>
    <x v="1"/>
    <x v="21"/>
  </r>
  <r>
    <n v="116"/>
    <x v="1"/>
    <x v="21"/>
  </r>
  <r>
    <n v="117"/>
    <x v="1"/>
    <x v="6"/>
  </r>
  <r>
    <n v="118"/>
    <x v="1"/>
    <x v="0"/>
  </r>
  <r>
    <n v="119"/>
    <x v="1"/>
    <x v="28"/>
  </r>
  <r>
    <n v="120"/>
    <x v="1"/>
    <x v="6"/>
  </r>
  <r>
    <n v="121"/>
    <x v="1"/>
    <x v="28"/>
  </r>
  <r>
    <n v="122"/>
    <x v="1"/>
    <x v="17"/>
  </r>
  <r>
    <n v="123"/>
    <x v="1"/>
    <x v="20"/>
  </r>
  <r>
    <n v="124"/>
    <x v="1"/>
    <x v="20"/>
  </r>
  <r>
    <n v="125"/>
    <x v="1"/>
    <x v="29"/>
  </r>
  <r>
    <n v="126"/>
    <x v="1"/>
    <x v="26"/>
  </r>
  <r>
    <n v="127"/>
    <x v="1"/>
    <x v="28"/>
  </r>
  <r>
    <n v="128"/>
    <x v="1"/>
    <x v="17"/>
  </r>
  <r>
    <n v="129"/>
    <x v="1"/>
    <x v="12"/>
  </r>
  <r>
    <n v="130"/>
    <x v="1"/>
    <x v="30"/>
  </r>
  <r>
    <n v="131"/>
    <x v="1"/>
    <x v="31"/>
  </r>
  <r>
    <n v="132"/>
    <x v="1"/>
    <x v="1"/>
  </r>
  <r>
    <n v="133"/>
    <x v="1"/>
    <x v="20"/>
  </r>
  <r>
    <n v="134"/>
    <x v="1"/>
    <x v="17"/>
  </r>
  <r>
    <n v="135"/>
    <x v="1"/>
    <x v="3"/>
  </r>
  <r>
    <n v="136"/>
    <x v="1"/>
    <x v="29"/>
  </r>
  <r>
    <n v="137"/>
    <x v="1"/>
    <x v="3"/>
  </r>
  <r>
    <n v="138"/>
    <x v="1"/>
    <x v="28"/>
  </r>
  <r>
    <n v="139"/>
    <x v="1"/>
    <x v="16"/>
  </r>
  <r>
    <n v="140"/>
    <x v="1"/>
    <x v="5"/>
  </r>
  <r>
    <n v="141"/>
    <x v="1"/>
    <x v="0"/>
  </r>
  <r>
    <n v="142"/>
    <x v="1"/>
    <x v="0"/>
  </r>
  <r>
    <n v="143"/>
    <x v="1"/>
    <x v="17"/>
  </r>
  <r>
    <n v="144"/>
    <x v="1"/>
    <x v="17"/>
  </r>
  <r>
    <n v="145"/>
    <x v="1"/>
    <x v="25"/>
  </r>
  <r>
    <n v="146"/>
    <x v="1"/>
    <x v="8"/>
  </r>
  <r>
    <n v="147"/>
    <x v="1"/>
    <x v="30"/>
  </r>
  <r>
    <n v="148"/>
    <x v="1"/>
    <x v="17"/>
  </r>
  <r>
    <n v="149"/>
    <x v="1"/>
    <x v="0"/>
  </r>
  <r>
    <n v="150"/>
    <x v="1"/>
    <x v="16"/>
  </r>
  <r>
    <n v="151"/>
    <x v="1"/>
    <x v="32"/>
  </r>
  <r>
    <n v="152"/>
    <x v="1"/>
    <x v="8"/>
  </r>
  <r>
    <n v="153"/>
    <x v="1"/>
    <x v="24"/>
  </r>
  <r>
    <n v="154"/>
    <x v="1"/>
    <x v="6"/>
  </r>
  <r>
    <n v="155"/>
    <x v="1"/>
    <x v="17"/>
  </r>
  <r>
    <n v="156"/>
    <x v="1"/>
    <x v="24"/>
  </r>
  <r>
    <n v="157"/>
    <x v="1"/>
    <x v="29"/>
  </r>
  <r>
    <n v="158"/>
    <x v="1"/>
    <x v="29"/>
  </r>
  <r>
    <n v="159"/>
    <x v="1"/>
    <x v="25"/>
  </r>
  <r>
    <n v="160"/>
    <x v="1"/>
    <x v="12"/>
  </r>
  <r>
    <n v="161"/>
    <x v="1"/>
    <x v="29"/>
  </r>
  <r>
    <n v="162"/>
    <x v="1"/>
    <x v="24"/>
  </r>
  <r>
    <n v="163"/>
    <x v="1"/>
    <x v="21"/>
  </r>
  <r>
    <n v="164"/>
    <x v="1"/>
    <x v="24"/>
  </r>
  <r>
    <n v="165"/>
    <x v="1"/>
    <x v="17"/>
  </r>
  <r>
    <n v="166"/>
    <x v="1"/>
    <x v="17"/>
  </r>
  <r>
    <n v="167"/>
    <x v="1"/>
    <x v="32"/>
  </r>
  <r>
    <n v="168"/>
    <x v="1"/>
    <x v="26"/>
  </r>
  <r>
    <n v="169"/>
    <x v="1"/>
    <x v="32"/>
  </r>
  <r>
    <n v="170"/>
    <x v="1"/>
    <x v="0"/>
  </r>
  <r>
    <n v="171"/>
    <x v="1"/>
    <x v="12"/>
  </r>
  <r>
    <n v="172"/>
    <x v="1"/>
    <x v="20"/>
  </r>
  <r>
    <n v="173"/>
    <x v="1"/>
    <x v="21"/>
  </r>
  <r>
    <n v="174"/>
    <x v="1"/>
    <x v="32"/>
  </r>
  <r>
    <n v="175"/>
    <x v="1"/>
    <x v="29"/>
  </r>
  <r>
    <n v="176"/>
    <x v="1"/>
    <x v="3"/>
  </r>
  <r>
    <n v="177"/>
    <x v="1"/>
    <x v="3"/>
  </r>
  <r>
    <n v="178"/>
    <x v="1"/>
    <x v="5"/>
  </r>
  <r>
    <n v="179"/>
    <x v="1"/>
    <x v="0"/>
  </r>
  <r>
    <n v="180"/>
    <x v="1"/>
    <x v="8"/>
  </r>
  <r>
    <n v="181"/>
    <x v="1"/>
    <x v="24"/>
  </r>
  <r>
    <n v="182"/>
    <x v="1"/>
    <x v="8"/>
  </r>
  <r>
    <n v="183"/>
    <x v="1"/>
    <x v="24"/>
  </r>
  <r>
    <n v="184"/>
    <x v="1"/>
    <x v="30"/>
  </r>
  <r>
    <n v="185"/>
    <x v="1"/>
    <x v="24"/>
  </r>
  <r>
    <n v="186"/>
    <x v="1"/>
    <x v="20"/>
  </r>
  <r>
    <n v="187"/>
    <x v="1"/>
    <x v="12"/>
  </r>
  <r>
    <n v="188"/>
    <x v="1"/>
    <x v="27"/>
  </r>
  <r>
    <n v="189"/>
    <x v="1"/>
    <x v="26"/>
  </r>
  <r>
    <n v="190"/>
    <x v="1"/>
    <x v="16"/>
  </r>
  <r>
    <n v="191"/>
    <x v="1"/>
    <x v="27"/>
  </r>
  <r>
    <n v="192"/>
    <x v="1"/>
    <x v="23"/>
  </r>
  <r>
    <n v="193"/>
    <x v="1"/>
    <x v="23"/>
  </r>
  <r>
    <n v="194"/>
    <x v="1"/>
    <x v="16"/>
  </r>
  <r>
    <n v="195"/>
    <x v="1"/>
    <x v="12"/>
  </r>
  <r>
    <n v="196"/>
    <x v="1"/>
    <x v="6"/>
  </r>
  <r>
    <n v="197"/>
    <x v="1"/>
    <x v="31"/>
  </r>
  <r>
    <n v="198"/>
    <x v="1"/>
    <x v="21"/>
  </r>
  <r>
    <n v="199"/>
    <x v="1"/>
    <x v="24"/>
  </r>
  <r>
    <n v="200"/>
    <x v="1"/>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464"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chartFormat="3">
  <location ref="E1:H26" firstHeaderRow="1" firstDataRow="2" firstDataCol="1"/>
  <pivotFields count="3">
    <pivotField showAll="0"/>
    <pivotField axis="axisCol" showAll="0" defaultSubtotal="0">
      <items count="2">
        <item x="1"/>
        <item x="0"/>
      </items>
    </pivotField>
    <pivotField axis="axisRow" dataField="1" showAll="0">
      <items count="24">
        <item x="9"/>
        <item x="14"/>
        <item x="10"/>
        <item x="7"/>
        <item x="4"/>
        <item x="18"/>
        <item x="11"/>
        <item x="22"/>
        <item x="13"/>
        <item x="19"/>
        <item x="2"/>
        <item x="1"/>
        <item x="15"/>
        <item x="5"/>
        <item x="16"/>
        <item x="6"/>
        <item x="8"/>
        <item x="21"/>
        <item x="0"/>
        <item x="3"/>
        <item x="17"/>
        <item x="20"/>
        <item x="12"/>
        <item t="default"/>
      </items>
    </pivotField>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
  </colFields>
  <colItems count="3">
    <i>
      <x/>
    </i>
    <i>
      <x v="1"/>
    </i>
    <i t="grand">
      <x/>
    </i>
  </colItems>
  <dataFields count="1">
    <dataField name="Count of Yield" fld="2" subtotal="count" baseField="0" baseItem="222378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465"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chartFormat="3">
  <location ref="E1:H36" firstHeaderRow="1" firstDataRow="2" firstDataCol="1"/>
  <pivotFields count="3">
    <pivotField showAll="0"/>
    <pivotField axis="axisCol" showAll="0" defaultSubtotal="0">
      <items count="2">
        <item x="1"/>
        <item x="0"/>
      </items>
    </pivotField>
    <pivotField axis="axisRow" dataField="1" showAll="0" sortType="ascending">
      <items count="34">
        <item x="9"/>
        <item x="14"/>
        <item x="10"/>
        <item x="7"/>
        <item x="4"/>
        <item x="18"/>
        <item x="11"/>
        <item x="22"/>
        <item x="13"/>
        <item x="19"/>
        <item x="2"/>
        <item x="1"/>
        <item x="15"/>
        <item x="5"/>
        <item x="16"/>
        <item x="6"/>
        <item x="8"/>
        <item x="21"/>
        <item x="0"/>
        <item x="3"/>
        <item x="17"/>
        <item x="20"/>
        <item x="12"/>
        <item x="24"/>
        <item x="26"/>
        <item x="28"/>
        <item x="29"/>
        <item x="32"/>
        <item x="27"/>
        <item x="31"/>
        <item x="30"/>
        <item x="23"/>
        <item x="25"/>
        <item t="default"/>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
  </colFields>
  <colItems count="3">
    <i>
      <x/>
    </i>
    <i>
      <x v="1"/>
    </i>
    <i t="grand">
      <x/>
    </i>
  </colItems>
  <dataFields count="1">
    <dataField name="Count of Yield" fld="2" subtotal="count" baseField="0" baseItem="2223784"/>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xmlns:mc="http://schemas.openxmlformats.org/markup-compatibility/2006" xmlns:a14="http://schemas.microsoft.com/office/drawing/2010/main" val="1F497D" mc:Ignorable=""/>
      </a:dk2>
      <a:lt2>
        <a:srgbClr xmlns:mc="http://schemas.openxmlformats.org/markup-compatibility/2006" xmlns:a14="http://schemas.microsoft.com/office/drawing/2010/main" val="EEECE1" mc:Ignorable=""/>
      </a:lt2>
      <a:accent1>
        <a:srgbClr xmlns:mc="http://schemas.openxmlformats.org/markup-compatibility/2006" xmlns:a14="http://schemas.microsoft.com/office/drawing/2010/main" val="4F81BD" mc:Ignorable=""/>
      </a:accent1>
      <a:accent2>
        <a:srgbClr xmlns:mc="http://schemas.openxmlformats.org/markup-compatibility/2006" xmlns:a14="http://schemas.microsoft.com/office/drawing/2010/main" val="C0504D" mc:Ignorable=""/>
      </a:accent2>
      <a:accent3>
        <a:srgbClr xmlns:mc="http://schemas.openxmlformats.org/markup-compatibility/2006" xmlns:a14="http://schemas.microsoft.com/office/drawing/2010/main" val="9BBB59" mc:Ignorable=""/>
      </a:accent3>
      <a:accent4>
        <a:srgbClr xmlns:mc="http://schemas.openxmlformats.org/markup-compatibility/2006" xmlns:a14="http://schemas.microsoft.com/office/drawing/2010/main" val="8064A2" mc:Ignorable=""/>
      </a:accent4>
      <a:accent5>
        <a:srgbClr xmlns:mc="http://schemas.openxmlformats.org/markup-compatibility/2006" xmlns:a14="http://schemas.microsoft.com/office/drawing/2010/main" val="4BACC6" mc:Ignorable=""/>
      </a:accent5>
      <a:accent6>
        <a:srgbClr xmlns:mc="http://schemas.openxmlformats.org/markup-compatibility/2006" xmlns:a14="http://schemas.microsoft.com/office/drawing/2010/main" val="F79646" mc:Ignorable=""/>
      </a:accent6>
      <a:hlink>
        <a:srgbClr xmlns:mc="http://schemas.openxmlformats.org/markup-compatibility/2006" xmlns:a14="http://schemas.microsoft.com/office/drawing/2010/main" val="0000FF" mc:Ignorable=""/>
      </a:hlink>
      <a:folHlink>
        <a:srgbClr xmlns:mc="http://schemas.openxmlformats.org/markup-compatibility/2006" xmlns:a14="http://schemas.microsoft.com/office/drawing/2010/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10/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12"/>
  <sheetViews>
    <sheetView tabSelected="1" workbookViewId="0"/>
  </sheetViews>
  <sheetFormatPr defaultRowHeight="15" x14ac:dyDescent="0.25"/>
  <cols>
    <col min="3" max="3" width="12.42578125" bestFit="1" customWidth="1"/>
    <col min="4" max="5" width="17" bestFit="1" customWidth="1"/>
    <col min="6" max="6" width="11.7109375" bestFit="1" customWidth="1"/>
    <col min="8" max="8" width="9.140625" customWidth="1"/>
  </cols>
  <sheetData>
    <row r="1" spans="1:6" x14ac:dyDescent="0.25">
      <c r="A1" s="56"/>
    </row>
    <row r="9" spans="1:6" ht="21.75" thickBot="1" x14ac:dyDescent="0.4">
      <c r="D9" s="43" t="s">
        <v>37</v>
      </c>
      <c r="E9" s="43"/>
      <c r="F9" s="43"/>
    </row>
    <row r="10" spans="1:6" ht="24" thickBot="1" x14ac:dyDescent="0.4">
      <c r="D10" s="53" t="s">
        <v>34</v>
      </c>
      <c r="E10" s="53" t="s">
        <v>32</v>
      </c>
      <c r="F10" s="40" t="s">
        <v>33</v>
      </c>
    </row>
    <row r="11" spans="1:6" ht="23.25" x14ac:dyDescent="0.35">
      <c r="D11" s="41" t="s">
        <v>35</v>
      </c>
      <c r="E11" s="39">
        <v>225</v>
      </c>
      <c r="F11" s="54">
        <v>256</v>
      </c>
    </row>
    <row r="12" spans="1:6" ht="24" thickBot="1" x14ac:dyDescent="0.4">
      <c r="D12" s="42" t="s">
        <v>36</v>
      </c>
      <c r="E12" s="42">
        <v>225</v>
      </c>
      <c r="F12" s="55">
        <v>196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Normal="100" workbookViewId="0">
      <selection activeCell="F8" sqref="F8"/>
    </sheetView>
  </sheetViews>
  <sheetFormatPr defaultRowHeight="15" x14ac:dyDescent="0.25"/>
  <cols>
    <col min="1" max="1" width="8.85546875" bestFit="1" customWidth="1"/>
    <col min="2" max="2" width="12.85546875" bestFit="1" customWidth="1"/>
    <col min="3" max="3" width="7.5703125" bestFit="1" customWidth="1"/>
    <col min="4" max="4" width="2.28515625" customWidth="1"/>
    <col min="5" max="5" width="30.7109375" customWidth="1"/>
    <col min="6" max="6" width="7.5703125" style="7" bestFit="1" customWidth="1"/>
    <col min="7" max="7" width="65.7109375" customWidth="1"/>
    <col min="8" max="8" width="18.85546875" bestFit="1" customWidth="1"/>
  </cols>
  <sheetData>
    <row r="1" spans="1:10" ht="15.75" thickBot="1" x14ac:dyDescent="0.3">
      <c r="B1" s="81" t="s">
        <v>70</v>
      </c>
      <c r="C1" s="81"/>
      <c r="E1" s="18" t="s">
        <v>1</v>
      </c>
      <c r="F1" s="19">
        <f>DEVSQ(ExpGroup)+DEVSQ(ControlGroup)</f>
        <v>2341.166666666667</v>
      </c>
      <c r="G1" s="20" t="s">
        <v>3</v>
      </c>
    </row>
    <row r="2" spans="1:10" ht="30" x14ac:dyDescent="0.25">
      <c r="B2" s="64" t="s">
        <v>0</v>
      </c>
      <c r="C2" s="66" t="s">
        <v>4</v>
      </c>
      <c r="E2" s="36" t="s">
        <v>27</v>
      </c>
      <c r="F2" s="37">
        <f>(COUNT(ExpGroup)-1)+(COUNT(ControlGroup)-1)</f>
        <v>22</v>
      </c>
      <c r="G2" s="38" t="s">
        <v>28</v>
      </c>
      <c r="J2">
        <f>1/COUNT(ExpGroup)</f>
        <v>8.3333333333333329E-2</v>
      </c>
    </row>
    <row r="3" spans="1:10" ht="30.75" customHeight="1" x14ac:dyDescent="0.25">
      <c r="B3" s="15">
        <v>32</v>
      </c>
      <c r="C3" s="16">
        <v>30</v>
      </c>
      <c r="E3" s="18" t="s">
        <v>25</v>
      </c>
      <c r="F3" s="35">
        <f>Sum_of_Squares_Within/df</f>
        <v>106.41666666666669</v>
      </c>
      <c r="G3" s="20" t="s">
        <v>65</v>
      </c>
      <c r="J3">
        <f>1/COUNT(ControlGroup)</f>
        <v>8.3333333333333329E-2</v>
      </c>
    </row>
    <row r="4" spans="1:10" ht="30" customHeight="1" x14ac:dyDescent="0.25">
      <c r="B4" s="15">
        <v>30</v>
      </c>
      <c r="C4" s="16">
        <v>28</v>
      </c>
      <c r="E4" s="18" t="s">
        <v>26</v>
      </c>
      <c r="F4" s="17">
        <f>SQRT(Pooled_Variance*(1/COUNT(ExpGroup)+1/COUNT(ControlGroup)))</f>
        <v>4.211426256164426</v>
      </c>
      <c r="G4" s="20" t="s">
        <v>66</v>
      </c>
      <c r="J4">
        <f>J2+J3</f>
        <v>0.16666666666666666</v>
      </c>
    </row>
    <row r="5" spans="1:10" ht="15.75" thickBot="1" x14ac:dyDescent="0.3">
      <c r="B5" s="15">
        <v>20</v>
      </c>
      <c r="C5" s="16">
        <v>30</v>
      </c>
      <c r="E5" s="21" t="s">
        <v>7</v>
      </c>
      <c r="F5" s="17">
        <f>(AVERAGE(ExpGroup)-AVERAGE(ControlGroup))/StdError</f>
        <v>2.0974683625063228</v>
      </c>
      <c r="G5" s="20" t="s">
        <v>72</v>
      </c>
      <c r="H5" s="10"/>
      <c r="I5" s="6"/>
      <c r="J5">
        <f>F3*J4</f>
        <v>17.736111111111114</v>
      </c>
    </row>
    <row r="6" spans="1:10" ht="14.25" customHeight="1" x14ac:dyDescent="0.25">
      <c r="B6" s="15">
        <v>37</v>
      </c>
      <c r="C6" s="16">
        <v>17</v>
      </c>
      <c r="E6" s="74" t="s">
        <v>62</v>
      </c>
      <c r="F6" s="75">
        <f>_xlfn.T.INV(0.975,df)</f>
        <v>2.0738730679040249</v>
      </c>
      <c r="G6" s="76" t="s">
        <v>42</v>
      </c>
      <c r="J6">
        <f>SQRT(J5)</f>
        <v>4.211426256164426</v>
      </c>
    </row>
    <row r="7" spans="1:10" ht="34.5" customHeight="1" thickBot="1" x14ac:dyDescent="0.3">
      <c r="B7" s="15">
        <v>54</v>
      </c>
      <c r="C7" s="16">
        <v>10</v>
      </c>
      <c r="E7" s="77" t="s">
        <v>68</v>
      </c>
      <c r="F7" s="52">
        <f>Critical_value_t*StdError</f>
        <v>8.7339634901232799</v>
      </c>
      <c r="G7" s="78" t="s">
        <v>71</v>
      </c>
    </row>
    <row r="8" spans="1:10" x14ac:dyDescent="0.25">
      <c r="B8" s="15">
        <v>48</v>
      </c>
      <c r="C8" s="16">
        <v>18</v>
      </c>
      <c r="E8" s="2" t="s">
        <v>50</v>
      </c>
      <c r="F8" s="6">
        <f>_xlfn.T.DIST.2T(t_stat,df)</f>
        <v>4.766256810257908E-2</v>
      </c>
      <c r="G8" s="22" t="s">
        <v>64</v>
      </c>
      <c r="J8">
        <f>2/12</f>
        <v>0.16666666666666666</v>
      </c>
    </row>
    <row r="9" spans="1:10" x14ac:dyDescent="0.25">
      <c r="B9" s="15">
        <v>21</v>
      </c>
      <c r="C9" s="16">
        <v>38</v>
      </c>
      <c r="E9" s="2" t="s">
        <v>50</v>
      </c>
      <c r="F9" s="6">
        <f>_xlfn.T.TEST(ExpGroup,ControlGroup,2,2)</f>
        <v>4.76625681025791E-2</v>
      </c>
      <c r="G9" s="22" t="s">
        <v>41</v>
      </c>
      <c r="J9">
        <f>F3*(2/12)</f>
        <v>17.736111111111114</v>
      </c>
    </row>
    <row r="10" spans="1:10" x14ac:dyDescent="0.25">
      <c r="B10" s="15">
        <v>33</v>
      </c>
      <c r="C10" s="16">
        <v>43</v>
      </c>
      <c r="J10">
        <f>SQRT(J9)</f>
        <v>4.211426256164426</v>
      </c>
    </row>
    <row r="11" spans="1:10" x14ac:dyDescent="0.25">
      <c r="B11" s="15">
        <v>30</v>
      </c>
      <c r="C11" s="16">
        <v>26</v>
      </c>
    </row>
    <row r="12" spans="1:10" x14ac:dyDescent="0.25">
      <c r="B12" s="15">
        <v>47</v>
      </c>
      <c r="C12" s="16">
        <v>18</v>
      </c>
    </row>
    <row r="13" spans="1:10" x14ac:dyDescent="0.25">
      <c r="B13" s="15">
        <v>35</v>
      </c>
      <c r="C13" s="16">
        <v>37</v>
      </c>
      <c r="F13"/>
    </row>
    <row r="14" spans="1:10" ht="15.75" thickBot="1" x14ac:dyDescent="0.3">
      <c r="B14" s="23">
        <v>30</v>
      </c>
      <c r="C14" s="30">
        <v>16</v>
      </c>
    </row>
    <row r="15" spans="1:10" ht="15.75" thickBot="1" x14ac:dyDescent="0.3"/>
    <row r="16" spans="1:10" x14ac:dyDescent="0.25">
      <c r="A16" s="9" t="s">
        <v>2</v>
      </c>
      <c r="B16" s="48">
        <f>AVERAGE(ExpGroup)</f>
        <v>34.75</v>
      </c>
      <c r="C16" s="69">
        <f>AVERAGE(ControlGroup)</f>
        <v>25.916666666666668</v>
      </c>
      <c r="D16" s="25"/>
      <c r="E16" s="69" t="s">
        <v>67</v>
      </c>
      <c r="F16" s="73">
        <f>B16-C16</f>
        <v>8.8333333333333321</v>
      </c>
    </row>
    <row r="17" spans="1:6" x14ac:dyDescent="0.25">
      <c r="A17" s="15" t="s">
        <v>40</v>
      </c>
      <c r="B17" s="49">
        <f>COUNT(ExpGroup)</f>
        <v>12</v>
      </c>
      <c r="C17" s="68">
        <f>COUNT(ControlGroup)</f>
        <v>12</v>
      </c>
      <c r="D17" s="8"/>
      <c r="E17" s="8"/>
      <c r="F17" s="70"/>
    </row>
    <row r="18" spans="1:6" x14ac:dyDescent="0.25">
      <c r="A18" s="15" t="s">
        <v>5</v>
      </c>
      <c r="B18" s="50">
        <f>_xlfn.STDEV.S(ExpGroup)</f>
        <v>10.384647759597295</v>
      </c>
      <c r="C18" s="67">
        <f>_xlfn.STDEV.S(ControlGroup)</f>
        <v>10.246581100173085</v>
      </c>
      <c r="D18" s="8"/>
      <c r="E18" s="8"/>
      <c r="F18" s="70"/>
    </row>
    <row r="19" spans="1:6" ht="15.75" thickBot="1" x14ac:dyDescent="0.3">
      <c r="A19" s="23" t="s">
        <v>6</v>
      </c>
      <c r="B19" s="51">
        <f>_xlfn.VAR.S(ExpGroup)</f>
        <v>107.84090909090909</v>
      </c>
      <c r="C19" s="71">
        <f>_xlfn.VAR.S(ControlGroup)</f>
        <v>104.99242424242426</v>
      </c>
      <c r="D19" s="52"/>
      <c r="E19" s="52"/>
      <c r="F19" s="72"/>
    </row>
    <row r="23" spans="1:6" x14ac:dyDescent="0.25">
      <c r="F23"/>
    </row>
    <row r="24" spans="1:6" x14ac:dyDescent="0.25">
      <c r="F24"/>
    </row>
    <row r="25" spans="1:6" x14ac:dyDescent="0.25">
      <c r="F25"/>
    </row>
    <row r="53" spans="1:2" x14ac:dyDescent="0.25">
      <c r="A53" s="4"/>
      <c r="B53"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5"/>
  <sheetViews>
    <sheetView topLeftCell="A2" workbookViewId="0">
      <pane ySplit="1515" topLeftCell="A262" activePane="bottomLeft"/>
      <selection activeCell="G9" sqref="G9"/>
      <selection pane="bottomLeft" activeCell="G9" sqref="G9"/>
    </sheetView>
  </sheetViews>
  <sheetFormatPr defaultRowHeight="15" x14ac:dyDescent="0.25"/>
  <cols>
    <col min="1" max="1" width="5.7109375" customWidth="1"/>
    <col min="2" max="2" width="7" style="61" customWidth="1"/>
    <col min="3" max="3" width="10.7109375" style="63" customWidth="1"/>
    <col min="4" max="4" width="11.5703125" customWidth="1"/>
    <col min="5" max="5" width="10.7109375" customWidth="1"/>
    <col min="6" max="6" width="7.85546875" customWidth="1"/>
    <col min="8" max="8" width="10.85546875" style="7" customWidth="1"/>
    <col min="10" max="10" width="13" customWidth="1"/>
    <col min="11" max="11" width="10.7109375" customWidth="1"/>
  </cols>
  <sheetData>
    <row r="1" spans="1:13" ht="63" customHeight="1" x14ac:dyDescent="0.25">
      <c r="A1" s="3" t="s">
        <v>51</v>
      </c>
      <c r="B1" s="60" t="s">
        <v>52</v>
      </c>
      <c r="C1" s="60" t="s">
        <v>53</v>
      </c>
      <c r="D1" s="3" t="s">
        <v>54</v>
      </c>
      <c r="E1" s="3" t="s">
        <v>55</v>
      </c>
      <c r="F1" s="3" t="s">
        <v>56</v>
      </c>
      <c r="G1" s="3" t="s">
        <v>60</v>
      </c>
      <c r="J1" s="64" t="s">
        <v>57</v>
      </c>
      <c r="K1" s="65" t="s">
        <v>9</v>
      </c>
      <c r="L1" s="65" t="s">
        <v>58</v>
      </c>
      <c r="M1" s="66" t="s">
        <v>59</v>
      </c>
    </row>
    <row r="2" spans="1:13" x14ac:dyDescent="0.25">
      <c r="A2">
        <v>-3.54</v>
      </c>
      <c r="B2" s="61">
        <f t="shared" ref="B2:B65" si="0">A2*$J$2+L$2</f>
        <v>-14.906940000000001</v>
      </c>
      <c r="C2">
        <f t="shared" ref="C2:C65" si="1">_xlfn.T.DIST(A2,$K$2-2,FALSE)</f>
        <v>2.3828222444834874E-3</v>
      </c>
      <c r="D2" s="3"/>
      <c r="E2" s="3"/>
      <c r="F2" s="3"/>
      <c r="G2" s="3"/>
      <c r="J2" s="15">
        <v>4.2110000000000003</v>
      </c>
      <c r="K2" s="8">
        <v>22</v>
      </c>
      <c r="L2" s="8">
        <v>0</v>
      </c>
      <c r="M2" s="16">
        <v>8.8000000000000007</v>
      </c>
    </row>
    <row r="3" spans="1:13" ht="15.75" thickBot="1" x14ac:dyDescent="0.3">
      <c r="A3">
        <v>-3.52</v>
      </c>
      <c r="B3" s="61">
        <f t="shared" si="0"/>
        <v>-14.82272</v>
      </c>
      <c r="C3">
        <f t="shared" si="1"/>
        <v>2.4941773206933861E-3</v>
      </c>
      <c r="D3" s="3"/>
      <c r="E3" s="3"/>
      <c r="F3" s="3"/>
      <c r="G3" s="3"/>
      <c r="J3" s="23"/>
      <c r="K3" s="52"/>
      <c r="L3" s="52"/>
      <c r="M3" s="30"/>
    </row>
    <row r="4" spans="1:13" x14ac:dyDescent="0.25">
      <c r="A4">
        <v>-3.5</v>
      </c>
      <c r="B4" s="61">
        <f t="shared" si="0"/>
        <v>-14.738500000000002</v>
      </c>
      <c r="C4">
        <f t="shared" si="1"/>
        <v>2.6105772275963452E-3</v>
      </c>
      <c r="D4" s="3"/>
      <c r="E4" s="3"/>
      <c r="F4" s="3"/>
      <c r="G4" s="3"/>
    </row>
    <row r="5" spans="1:13" x14ac:dyDescent="0.25">
      <c r="A5">
        <v>-3.48</v>
      </c>
      <c r="B5" s="61">
        <f t="shared" si="0"/>
        <v>-14.654280000000002</v>
      </c>
      <c r="C5">
        <f t="shared" si="1"/>
        <v>2.7322383352874555E-3</v>
      </c>
      <c r="D5" s="3"/>
      <c r="E5" s="3"/>
      <c r="F5" s="3"/>
      <c r="G5" s="3"/>
    </row>
    <row r="6" spans="1:13" x14ac:dyDescent="0.25">
      <c r="A6">
        <v>-3.46</v>
      </c>
      <c r="B6" s="61">
        <f t="shared" si="0"/>
        <v>-14.570060000000002</v>
      </c>
      <c r="C6">
        <f t="shared" si="1"/>
        <v>2.8593854358352671E-3</v>
      </c>
      <c r="D6" s="3"/>
      <c r="E6" s="3"/>
      <c r="F6" s="3"/>
      <c r="G6" s="3"/>
    </row>
    <row r="7" spans="1:13" x14ac:dyDescent="0.25">
      <c r="A7">
        <v>-3.44</v>
      </c>
      <c r="B7" s="61">
        <f t="shared" si="0"/>
        <v>-14.485840000000001</v>
      </c>
      <c r="C7">
        <f t="shared" si="1"/>
        <v>2.9922520132058916E-3</v>
      </c>
      <c r="D7" s="3"/>
      <c r="E7" s="3"/>
      <c r="F7" s="3"/>
      <c r="G7" s="3"/>
    </row>
    <row r="8" spans="1:13" x14ac:dyDescent="0.25">
      <c r="A8">
        <v>-3.42</v>
      </c>
      <c r="B8" s="61">
        <f t="shared" si="0"/>
        <v>-14.401620000000001</v>
      </c>
      <c r="C8">
        <f t="shared" si="1"/>
        <v>3.1310805179487634E-3</v>
      </c>
      <c r="D8" s="3"/>
      <c r="E8" s="3"/>
      <c r="F8" s="3"/>
      <c r="G8" s="3"/>
    </row>
    <row r="9" spans="1:13" x14ac:dyDescent="0.25">
      <c r="A9">
        <v>-3.4</v>
      </c>
      <c r="B9" s="61">
        <f t="shared" si="0"/>
        <v>-14.317400000000001</v>
      </c>
      <c r="C9">
        <f t="shared" si="1"/>
        <v>3.2761226464425503E-3</v>
      </c>
      <c r="D9" s="3"/>
      <c r="E9" s="3"/>
      <c r="F9" s="3"/>
      <c r="G9" s="3"/>
    </row>
    <row r="10" spans="1:13" x14ac:dyDescent="0.25">
      <c r="A10">
        <v>-3.38</v>
      </c>
      <c r="B10" s="61">
        <f t="shared" si="0"/>
        <v>-14.233180000000001</v>
      </c>
      <c r="C10">
        <f t="shared" si="1"/>
        <v>3.4276396244723737E-3</v>
      </c>
      <c r="D10" s="3"/>
      <c r="E10" s="3"/>
      <c r="F10" s="3"/>
      <c r="G10" s="3"/>
    </row>
    <row r="11" spans="1:13" x14ac:dyDescent="0.25">
      <c r="A11">
        <v>-3.36</v>
      </c>
      <c r="B11" s="61">
        <f t="shared" si="0"/>
        <v>-14.148960000000001</v>
      </c>
      <c r="C11">
        <f t="shared" si="1"/>
        <v>3.5859024948811805E-3</v>
      </c>
      <c r="D11" s="3"/>
      <c r="E11" s="3"/>
      <c r="F11" s="3"/>
      <c r="G11" s="3"/>
    </row>
    <row r="12" spans="1:13" x14ac:dyDescent="0.25">
      <c r="A12">
        <v>-3.34</v>
      </c>
      <c r="B12" s="61">
        <f t="shared" si="0"/>
        <v>-14.06474</v>
      </c>
      <c r="C12">
        <f t="shared" si="1"/>
        <v>3.7511924090074247E-3</v>
      </c>
      <c r="D12" s="3"/>
      <c r="E12" s="3"/>
      <c r="F12" s="3"/>
      <c r="G12" s="3"/>
    </row>
    <row r="13" spans="1:13" x14ac:dyDescent="0.25">
      <c r="A13">
        <v>-3.32</v>
      </c>
      <c r="B13" s="61">
        <f t="shared" si="0"/>
        <v>-13.98052</v>
      </c>
      <c r="C13">
        <f t="shared" si="1"/>
        <v>3.923800921589728E-3</v>
      </c>
      <c r="D13" s="3"/>
      <c r="E13" s="3"/>
      <c r="F13" s="3"/>
      <c r="G13" s="3"/>
    </row>
    <row r="14" spans="1:13" x14ac:dyDescent="0.25">
      <c r="A14">
        <v>-3.3</v>
      </c>
      <c r="B14" s="61">
        <f t="shared" si="0"/>
        <v>-13.8963</v>
      </c>
      <c r="C14">
        <f t="shared" si="1"/>
        <v>4.104030288785092E-3</v>
      </c>
      <c r="D14" s="3"/>
      <c r="E14" s="3"/>
      <c r="F14" s="3"/>
      <c r="G14" s="3"/>
    </row>
    <row r="15" spans="1:13" x14ac:dyDescent="0.25">
      <c r="A15">
        <v>-3.28</v>
      </c>
      <c r="B15" s="61">
        <f t="shared" si="0"/>
        <v>-13.81208</v>
      </c>
      <c r="C15">
        <f t="shared" si="1"/>
        <v>4.2921937689122469E-3</v>
      </c>
      <c r="D15" s="3"/>
      <c r="E15" s="3"/>
      <c r="F15" s="3"/>
      <c r="G15" s="3"/>
    </row>
    <row r="16" spans="1:13" x14ac:dyDescent="0.25">
      <c r="A16">
        <v>-3.26</v>
      </c>
      <c r="B16" s="61">
        <f t="shared" si="0"/>
        <v>-13.72786</v>
      </c>
      <c r="C16">
        <f t="shared" si="1"/>
        <v>4.4886159254942902E-3</v>
      </c>
      <c r="D16" s="3"/>
      <c r="E16" s="3"/>
      <c r="F16" s="3"/>
      <c r="G16" s="3"/>
    </row>
    <row r="17" spans="1:7" x14ac:dyDescent="0.25">
      <c r="A17">
        <v>-3.24</v>
      </c>
      <c r="B17" s="61">
        <f t="shared" si="0"/>
        <v>-13.643640000000001</v>
      </c>
      <c r="C17">
        <f t="shared" si="1"/>
        <v>4.6936329321360425E-3</v>
      </c>
      <c r="D17" s="3"/>
      <c r="E17" s="3"/>
      <c r="F17" s="3"/>
      <c r="G17" s="3"/>
    </row>
    <row r="18" spans="1:7" x14ac:dyDescent="0.25">
      <c r="A18">
        <v>-3.22</v>
      </c>
      <c r="B18" s="61">
        <f t="shared" si="0"/>
        <v>-13.559420000000001</v>
      </c>
      <c r="C18">
        <f t="shared" si="1"/>
        <v>4.9075928787306738E-3</v>
      </c>
      <c r="D18" s="3"/>
      <c r="E18" s="3"/>
      <c r="F18" s="3"/>
      <c r="G18" s="3"/>
    </row>
    <row r="19" spans="1:7" x14ac:dyDescent="0.25">
      <c r="A19">
        <v>-3.2</v>
      </c>
      <c r="B19" s="61">
        <f t="shared" si="0"/>
        <v>-13.475200000000001</v>
      </c>
      <c r="C19">
        <f t="shared" si="1"/>
        <v>5.1308560784476074E-3</v>
      </c>
      <c r="D19" s="3"/>
      <c r="E19" s="3"/>
      <c r="F19" s="3"/>
      <c r="G19" s="3"/>
    </row>
    <row r="20" spans="1:7" x14ac:dyDescent="0.25">
      <c r="A20">
        <v>-3.18</v>
      </c>
      <c r="B20" s="61">
        <f t="shared" si="0"/>
        <v>-13.390980000000001</v>
      </c>
      <c r="C20">
        <f t="shared" si="1"/>
        <v>5.3637953749095905E-3</v>
      </c>
      <c r="D20" s="3"/>
      <c r="E20" s="3"/>
      <c r="F20" s="3"/>
      <c r="G20" s="3"/>
    </row>
    <row r="21" spans="1:7" x14ac:dyDescent="0.25">
      <c r="A21">
        <v>-3.16</v>
      </c>
      <c r="B21" s="61">
        <f t="shared" si="0"/>
        <v>-13.306760000000002</v>
      </c>
      <c r="C21">
        <f t="shared" si="1"/>
        <v>5.6067964489200702E-3</v>
      </c>
      <c r="D21" s="3"/>
      <c r="E21" s="3"/>
      <c r="F21" s="3"/>
      <c r="G21" s="3"/>
    </row>
    <row r="22" spans="1:7" x14ac:dyDescent="0.25">
      <c r="A22">
        <v>-3.14</v>
      </c>
      <c r="B22" s="61">
        <f t="shared" si="0"/>
        <v>-13.222540000000002</v>
      </c>
      <c r="C22">
        <f t="shared" si="1"/>
        <v>5.860258124054653E-3</v>
      </c>
      <c r="D22" s="3"/>
      <c r="E22" s="3"/>
      <c r="F22" s="3"/>
      <c r="G22" s="3"/>
    </row>
    <row r="23" spans="1:7" x14ac:dyDescent="0.25">
      <c r="A23">
        <v>-3.12</v>
      </c>
      <c r="B23" s="61">
        <f t="shared" si="0"/>
        <v>-13.138320000000002</v>
      </c>
      <c r="C23">
        <f t="shared" si="1"/>
        <v>6.1245926703800248E-3</v>
      </c>
      <c r="D23" s="3"/>
      <c r="E23" s="3"/>
      <c r="F23" s="3"/>
      <c r="G23" s="3"/>
    </row>
    <row r="24" spans="1:7" x14ac:dyDescent="0.25">
      <c r="A24">
        <v>-3.1</v>
      </c>
      <c r="B24" s="61">
        <f t="shared" si="0"/>
        <v>-13.054100000000002</v>
      </c>
      <c r="C24">
        <f t="shared" si="1"/>
        <v>6.4002261055124444E-3</v>
      </c>
      <c r="D24" s="3"/>
      <c r="E24" s="3"/>
      <c r="F24" s="3"/>
      <c r="G24" s="3"/>
    </row>
    <row r="25" spans="1:7" x14ac:dyDescent="0.25">
      <c r="A25">
        <v>-3.08</v>
      </c>
      <c r="B25" s="61">
        <f t="shared" si="0"/>
        <v>-12.969880000000002</v>
      </c>
      <c r="C25">
        <f t="shared" si="1"/>
        <v>6.6875984921745037E-3</v>
      </c>
      <c r="D25" s="3"/>
      <c r="E25" s="3"/>
      <c r="F25" s="3"/>
      <c r="G25" s="3"/>
    </row>
    <row r="26" spans="1:7" x14ac:dyDescent="0.25">
      <c r="A26">
        <v>-3.06</v>
      </c>
      <c r="B26" s="61">
        <f t="shared" si="0"/>
        <v>-12.885660000000001</v>
      </c>
      <c r="C26">
        <f t="shared" si="1"/>
        <v>6.9871642313536018E-3</v>
      </c>
      <c r="D26" s="3"/>
      <c r="E26" s="3"/>
      <c r="F26" s="3"/>
      <c r="G26" s="3"/>
    </row>
    <row r="27" spans="1:7" x14ac:dyDescent="0.25">
      <c r="A27">
        <v>-3.04</v>
      </c>
      <c r="B27" s="61">
        <f t="shared" si="0"/>
        <v>-12.801440000000001</v>
      </c>
      <c r="C27">
        <f t="shared" si="1"/>
        <v>7.2993923501091596E-3</v>
      </c>
      <c r="D27" s="3"/>
      <c r="E27" s="3"/>
      <c r="F27" s="3"/>
      <c r="G27" s="3"/>
    </row>
    <row r="28" spans="1:7" x14ac:dyDescent="0.25">
      <c r="A28">
        <v>-3.02</v>
      </c>
      <c r="B28" s="61">
        <f t="shared" si="0"/>
        <v>-12.717220000000001</v>
      </c>
      <c r="C28">
        <f t="shared" si="1"/>
        <v>7.6247667830171492E-3</v>
      </c>
      <c r="D28" s="3"/>
      <c r="E28" s="3"/>
      <c r="F28" s="3"/>
      <c r="G28" s="3"/>
    </row>
    <row r="29" spans="1:7" x14ac:dyDescent="0.25">
      <c r="A29">
        <v>-3</v>
      </c>
      <c r="B29" s="61">
        <f t="shared" si="0"/>
        <v>-12.633000000000001</v>
      </c>
      <c r="C29">
        <f t="shared" si="1"/>
        <v>7.9637866461806615E-3</v>
      </c>
      <c r="E29" s="3"/>
    </row>
    <row r="30" spans="1:7" x14ac:dyDescent="0.25">
      <c r="A30">
        <v>-2.98</v>
      </c>
      <c r="B30" s="61">
        <f t="shared" si="0"/>
        <v>-12.548780000000001</v>
      </c>
      <c r="C30">
        <f t="shared" si="1"/>
        <v>8.3169665026742966E-3</v>
      </c>
      <c r="E30" s="3"/>
    </row>
    <row r="31" spans="1:7" x14ac:dyDescent="0.25">
      <c r="A31">
        <v>-2.96</v>
      </c>
      <c r="B31" s="61">
        <f t="shared" si="0"/>
        <v>-12.464560000000001</v>
      </c>
      <c r="C31">
        <f t="shared" si="1"/>
        <v>8.6848366182273005E-3</v>
      </c>
      <c r="E31" s="3"/>
    </row>
    <row r="32" spans="1:7" x14ac:dyDescent="0.25">
      <c r="A32">
        <v>-2.94</v>
      </c>
      <c r="B32" s="61">
        <f t="shared" si="0"/>
        <v>-12.38034</v>
      </c>
      <c r="C32">
        <f t="shared" si="1"/>
        <v>9.067943205887068E-3</v>
      </c>
      <c r="E32" s="3"/>
    </row>
    <row r="33" spans="1:5" x14ac:dyDescent="0.25">
      <c r="A33">
        <v>-2.92</v>
      </c>
      <c r="B33" s="61">
        <f t="shared" si="0"/>
        <v>-12.29612</v>
      </c>
      <c r="C33">
        <f t="shared" si="1"/>
        <v>9.4668486583397247E-3</v>
      </c>
      <c r="E33" s="3"/>
    </row>
    <row r="34" spans="1:5" x14ac:dyDescent="0.25">
      <c r="A34">
        <v>-2.9</v>
      </c>
      <c r="B34" s="61">
        <f t="shared" si="0"/>
        <v>-12.2119</v>
      </c>
      <c r="C34">
        <f t="shared" si="1"/>
        <v>9.8821317664987245E-3</v>
      </c>
      <c r="E34" s="3"/>
    </row>
    <row r="35" spans="1:5" x14ac:dyDescent="0.25">
      <c r="A35">
        <v>-2.88</v>
      </c>
      <c r="B35" s="61">
        <f t="shared" si="0"/>
        <v>-12.12768</v>
      </c>
      <c r="C35">
        <f t="shared" si="1"/>
        <v>1.0314387922906652E-2</v>
      </c>
      <c r="E35" s="3"/>
    </row>
    <row r="36" spans="1:5" x14ac:dyDescent="0.25">
      <c r="A36">
        <v>-2.86</v>
      </c>
      <c r="B36" s="61">
        <f t="shared" si="0"/>
        <v>-12.04346</v>
      </c>
      <c r="C36">
        <f t="shared" si="1"/>
        <v>1.0764229308427875E-2</v>
      </c>
      <c r="E36" s="3"/>
    </row>
    <row r="37" spans="1:5" x14ac:dyDescent="0.25">
      <c r="A37">
        <v>-2.84</v>
      </c>
      <c r="B37" s="61">
        <f t="shared" si="0"/>
        <v>-11.959239999999999</v>
      </c>
      <c r="C37">
        <f t="shared" si="1"/>
        <v>1.1232285060643091E-2</v>
      </c>
      <c r="E37" s="3"/>
    </row>
    <row r="38" spans="1:5" x14ac:dyDescent="0.25">
      <c r="A38">
        <v>-2.82</v>
      </c>
      <c r="B38" s="61">
        <f t="shared" si="0"/>
        <v>-11.875020000000001</v>
      </c>
      <c r="C38">
        <f t="shared" si="1"/>
        <v>1.1719201422289435E-2</v>
      </c>
      <c r="E38" s="3"/>
    </row>
    <row r="39" spans="1:5" x14ac:dyDescent="0.25">
      <c r="A39">
        <v>-2.8</v>
      </c>
      <c r="B39" s="61">
        <f t="shared" si="0"/>
        <v>-11.790800000000001</v>
      </c>
      <c r="C39">
        <f t="shared" si="1"/>
        <v>1.2225641868022562E-2</v>
      </c>
      <c r="D39" s="62"/>
      <c r="E39" s="3"/>
    </row>
    <row r="40" spans="1:5" x14ac:dyDescent="0.25">
      <c r="A40">
        <v>-2.78</v>
      </c>
      <c r="B40" s="61">
        <f t="shared" si="0"/>
        <v>-11.706580000000001</v>
      </c>
      <c r="C40">
        <f t="shared" si="1"/>
        <v>1.2752287207710763E-2</v>
      </c>
      <c r="E40" s="3"/>
    </row>
    <row r="41" spans="1:5" x14ac:dyDescent="0.25">
      <c r="A41">
        <v>-2.76</v>
      </c>
      <c r="B41" s="61">
        <f t="shared" si="0"/>
        <v>-11.62236</v>
      </c>
      <c r="C41">
        <f t="shared" si="1"/>
        <v>1.3299835664405324E-2</v>
      </c>
      <c r="E41" s="3"/>
    </row>
    <row r="42" spans="1:5" x14ac:dyDescent="0.25">
      <c r="A42">
        <v>-2.74</v>
      </c>
      <c r="B42" s="61">
        <f t="shared" si="0"/>
        <v>-11.538140000000002</v>
      </c>
      <c r="C42">
        <f t="shared" si="1"/>
        <v>1.3869002925066111E-2</v>
      </c>
      <c r="E42" s="3"/>
    </row>
    <row r="43" spans="1:5" x14ac:dyDescent="0.25">
      <c r="A43">
        <v>-2.72</v>
      </c>
      <c r="B43" s="61">
        <f t="shared" si="0"/>
        <v>-11.453920000000002</v>
      </c>
      <c r="C43">
        <f t="shared" si="1"/>
        <v>1.4460522162058558E-2</v>
      </c>
      <c r="E43" s="3"/>
    </row>
    <row r="44" spans="1:5" x14ac:dyDescent="0.25">
      <c r="A44">
        <v>-2.7</v>
      </c>
      <c r="B44" s="61">
        <f t="shared" si="0"/>
        <v>-11.369700000000002</v>
      </c>
      <c r="C44">
        <f t="shared" si="1"/>
        <v>1.5075144023375718E-2</v>
      </c>
      <c r="E44" s="3"/>
    </row>
    <row r="45" spans="1:5" x14ac:dyDescent="0.25">
      <c r="A45">
        <v>-2.68</v>
      </c>
      <c r="B45" s="61">
        <f t="shared" si="0"/>
        <v>-11.285480000000002</v>
      </c>
      <c r="C45">
        <f t="shared" si="1"/>
        <v>1.5713636589480429E-2</v>
      </c>
      <c r="E45" s="63"/>
    </row>
    <row r="46" spans="1:5" x14ac:dyDescent="0.25">
      <c r="A46">
        <v>-2.66</v>
      </c>
      <c r="B46" s="61">
        <f t="shared" si="0"/>
        <v>-11.201260000000001</v>
      </c>
      <c r="C46">
        <f t="shared" si="1"/>
        <v>1.6376785294604759E-2</v>
      </c>
      <c r="E46" s="63"/>
    </row>
    <row r="47" spans="1:5" x14ac:dyDescent="0.25">
      <c r="A47">
        <v>-2.64</v>
      </c>
      <c r="B47" s="61">
        <f t="shared" si="0"/>
        <v>-11.117040000000001</v>
      </c>
      <c r="C47">
        <f t="shared" si="1"/>
        <v>1.7065392810290288E-2</v>
      </c>
      <c r="E47" s="63"/>
    </row>
    <row r="48" spans="1:5" x14ac:dyDescent="0.25">
      <c r="A48">
        <v>-2.62</v>
      </c>
      <c r="B48" s="61">
        <f t="shared" si="0"/>
        <v>-11.032820000000001</v>
      </c>
      <c r="C48">
        <f t="shared" si="1"/>
        <v>1.7780278888902237E-2</v>
      </c>
      <c r="E48" s="63"/>
    </row>
    <row r="49" spans="1:6" x14ac:dyDescent="0.25">
      <c r="A49">
        <v>-2.6</v>
      </c>
      <c r="B49" s="61">
        <f t="shared" si="0"/>
        <v>-10.948600000000001</v>
      </c>
      <c r="C49">
        <f t="shared" si="1"/>
        <v>1.8522280164803128E-2</v>
      </c>
      <c r="D49" s="62"/>
      <c r="E49" s="63"/>
      <c r="F49" s="62"/>
    </row>
    <row r="50" spans="1:6" x14ac:dyDescent="0.25">
      <c r="A50">
        <v>-2.58</v>
      </c>
      <c r="B50" s="61">
        <f t="shared" si="0"/>
        <v>-10.864380000000001</v>
      </c>
      <c r="C50">
        <f t="shared" si="1"/>
        <v>1.9292249910830082E-2</v>
      </c>
      <c r="E50" s="63"/>
    </row>
    <row r="51" spans="1:6" x14ac:dyDescent="0.25">
      <c r="A51">
        <v>-2.56</v>
      </c>
      <c r="B51" s="61">
        <f t="shared" si="0"/>
        <v>-10.78016</v>
      </c>
      <c r="C51">
        <f t="shared" si="1"/>
        <v>2.0091057747681846E-2</v>
      </c>
      <c r="E51" s="63"/>
    </row>
    <row r="52" spans="1:6" x14ac:dyDescent="0.25">
      <c r="A52">
        <v>-2.54</v>
      </c>
      <c r="B52" s="61">
        <f t="shared" si="0"/>
        <v>-10.69594</v>
      </c>
      <c r="C52">
        <f t="shared" si="1"/>
        <v>2.0919589303789812E-2</v>
      </c>
      <c r="D52" s="62"/>
      <c r="E52" s="63"/>
    </row>
    <row r="53" spans="1:6" x14ac:dyDescent="0.25">
      <c r="A53">
        <v>-2.52</v>
      </c>
      <c r="B53" s="61">
        <f t="shared" si="0"/>
        <v>-10.61172</v>
      </c>
      <c r="C53">
        <f t="shared" si="1"/>
        <v>2.1778745823221417E-2</v>
      </c>
      <c r="E53" s="63"/>
    </row>
    <row r="54" spans="1:6" x14ac:dyDescent="0.25">
      <c r="A54">
        <v>-2.5</v>
      </c>
      <c r="B54" s="61">
        <f t="shared" si="0"/>
        <v>-10.5275</v>
      </c>
      <c r="C54">
        <f t="shared" si="1"/>
        <v>2.2669443719144873E-2</v>
      </c>
      <c r="D54" s="62"/>
      <c r="E54" s="63"/>
      <c r="F54" s="62"/>
    </row>
    <row r="55" spans="1:6" x14ac:dyDescent="0.25">
      <c r="A55">
        <v>-2.48</v>
      </c>
      <c r="B55" s="61">
        <f t="shared" si="0"/>
        <v>-10.443280000000001</v>
      </c>
      <c r="C55">
        <f t="shared" si="1"/>
        <v>2.359261407037181E-2</v>
      </c>
      <c r="D55" s="62"/>
      <c r="E55" s="63"/>
      <c r="F55" s="62"/>
    </row>
    <row r="56" spans="1:6" x14ac:dyDescent="0.25">
      <c r="A56">
        <v>-2.46</v>
      </c>
      <c r="B56" s="61">
        <f t="shared" si="0"/>
        <v>-10.359060000000001</v>
      </c>
      <c r="C56">
        <f t="shared" si="1"/>
        <v>2.4549202058490309E-2</v>
      </c>
      <c r="D56" s="62"/>
      <c r="E56" s="63"/>
      <c r="F56" s="62"/>
    </row>
    <row r="57" spans="1:6" x14ac:dyDescent="0.25">
      <c r="A57">
        <v>-2.44</v>
      </c>
      <c r="B57" s="61">
        <f t="shared" si="0"/>
        <v>-10.274840000000001</v>
      </c>
      <c r="C57">
        <f t="shared" si="1"/>
        <v>2.5540166343104718E-2</v>
      </c>
      <c r="D57" s="62"/>
      <c r="E57" s="63"/>
      <c r="F57" s="62"/>
    </row>
    <row r="58" spans="1:6" x14ac:dyDescent="0.25">
      <c r="A58">
        <v>-2.42</v>
      </c>
      <c r="B58" s="61">
        <f t="shared" si="0"/>
        <v>-10.190620000000001</v>
      </c>
      <c r="C58">
        <f t="shared" si="1"/>
        <v>2.6566478372711273E-2</v>
      </c>
      <c r="E58" s="63"/>
      <c r="F58" s="62"/>
    </row>
    <row r="59" spans="1:6" x14ac:dyDescent="0.25">
      <c r="A59">
        <v>-2.4</v>
      </c>
      <c r="B59" s="61">
        <f t="shared" si="0"/>
        <v>-10.106400000000001</v>
      </c>
      <c r="C59">
        <f t="shared" si="1"/>
        <v>2.7629121628762382E-2</v>
      </c>
      <c r="D59" s="62"/>
      <c r="E59" s="63"/>
      <c r="F59" s="62"/>
    </row>
    <row r="60" spans="1:6" x14ac:dyDescent="0.25">
      <c r="A60">
        <v>-2.38</v>
      </c>
      <c r="B60" s="61">
        <f t="shared" si="0"/>
        <v>-10.022180000000001</v>
      </c>
      <c r="C60">
        <f t="shared" si="1"/>
        <v>2.8729090800504262E-2</v>
      </c>
      <c r="E60" s="63"/>
    </row>
    <row r="61" spans="1:6" x14ac:dyDescent="0.25">
      <c r="A61">
        <v>-2.36</v>
      </c>
      <c r="B61" s="61">
        <f t="shared" si="0"/>
        <v>-9.9379600000000003</v>
      </c>
      <c r="C61">
        <f t="shared" si="1"/>
        <v>2.9867390888217625E-2</v>
      </c>
      <c r="E61" s="63"/>
    </row>
    <row r="62" spans="1:6" x14ac:dyDescent="0.25">
      <c r="A62">
        <v>-2.34</v>
      </c>
      <c r="B62" s="61">
        <f t="shared" si="0"/>
        <v>-9.8537400000000002</v>
      </c>
      <c r="C62">
        <f t="shared" si="1"/>
        <v>3.1045036232546945E-2</v>
      </c>
      <c r="D62" s="62"/>
      <c r="E62" s="63"/>
    </row>
    <row r="63" spans="1:6" x14ac:dyDescent="0.25">
      <c r="A63">
        <v>-2.3199999999999998</v>
      </c>
      <c r="B63" s="61">
        <f t="shared" si="0"/>
        <v>-9.76952</v>
      </c>
      <c r="C63">
        <f t="shared" si="1"/>
        <v>3.226304946767105E-2</v>
      </c>
      <c r="E63" s="63"/>
    </row>
    <row r="64" spans="1:6" x14ac:dyDescent="0.25">
      <c r="A64">
        <v>-2.2999999999999998</v>
      </c>
      <c r="B64" s="61">
        <f t="shared" si="0"/>
        <v>-9.6852999999999998</v>
      </c>
      <c r="C64">
        <f t="shared" si="1"/>
        <v>3.3522460396149908E-2</v>
      </c>
      <c r="D64" s="62"/>
      <c r="E64" s="63"/>
    </row>
    <row r="65" spans="1:5" x14ac:dyDescent="0.25">
      <c r="A65">
        <v>-2.2799999999999998</v>
      </c>
      <c r="B65" s="61">
        <f t="shared" si="0"/>
        <v>-9.6010799999999996</v>
      </c>
      <c r="C65">
        <f t="shared" si="1"/>
        <v>3.4824304783376364E-2</v>
      </c>
      <c r="E65" s="63"/>
    </row>
    <row r="66" spans="1:5" x14ac:dyDescent="0.25">
      <c r="A66">
        <v>-2.2599999999999998</v>
      </c>
      <c r="B66" s="61">
        <f t="shared" ref="B66:B129" si="2">A66*$J$2+L$2</f>
        <v>-9.5168599999999994</v>
      </c>
      <c r="C66">
        <f t="shared" ref="C66:C129" si="3">_xlfn.T.DIST(A66,$K$2-2,FALSE)</f>
        <v>3.6169623069670698E-2</v>
      </c>
      <c r="E66" s="63"/>
    </row>
    <row r="67" spans="1:5" x14ac:dyDescent="0.25">
      <c r="A67">
        <v>-2.2400000000000002</v>
      </c>
      <c r="B67" s="61">
        <f t="shared" si="2"/>
        <v>-9.432640000000001</v>
      </c>
      <c r="C67">
        <f t="shared" si="3"/>
        <v>3.7559458998179272E-2</v>
      </c>
      <c r="E67" s="63"/>
    </row>
    <row r="68" spans="1:5" x14ac:dyDescent="0.25">
      <c r="A68">
        <v>-2.2200000000000002</v>
      </c>
      <c r="B68" s="61">
        <f t="shared" si="2"/>
        <v>-9.3484200000000008</v>
      </c>
      <c r="C68">
        <f t="shared" si="3"/>
        <v>3.8994858156877837E-2</v>
      </c>
      <c r="E68" s="63"/>
    </row>
    <row r="69" spans="1:5" x14ac:dyDescent="0.25">
      <c r="A69">
        <v>-2.2000000000000002</v>
      </c>
      <c r="B69" s="61">
        <f t="shared" si="2"/>
        <v>-9.2642000000000007</v>
      </c>
      <c r="C69">
        <f t="shared" si="3"/>
        <v>4.0476866433134216E-2</v>
      </c>
      <c r="D69" s="62"/>
      <c r="E69" s="63"/>
    </row>
    <row r="70" spans="1:5" x14ac:dyDescent="0.25">
      <c r="A70">
        <v>-2.1800000000000002</v>
      </c>
      <c r="B70" s="61">
        <f t="shared" si="2"/>
        <v>-9.1799800000000005</v>
      </c>
      <c r="C70">
        <f t="shared" si="3"/>
        <v>4.2006528379457085E-2</v>
      </c>
      <c r="E70" s="63"/>
    </row>
    <row r="71" spans="1:5" x14ac:dyDescent="0.25">
      <c r="A71">
        <v>-2.16</v>
      </c>
      <c r="B71" s="61">
        <f t="shared" si="2"/>
        <v>-9.0957600000000021</v>
      </c>
      <c r="C71">
        <f t="shared" si="3"/>
        <v>4.358488548924476E-2</v>
      </c>
      <c r="E71" s="63"/>
    </row>
    <row r="72" spans="1:5" x14ac:dyDescent="0.25">
      <c r="A72">
        <v>-2.14</v>
      </c>
      <c r="B72" s="61">
        <f t="shared" si="2"/>
        <v>-9.0115400000000019</v>
      </c>
      <c r="C72">
        <f t="shared" si="3"/>
        <v>4.5212974381553889E-2</v>
      </c>
      <c r="E72" s="63"/>
    </row>
    <row r="73" spans="1:5" x14ac:dyDescent="0.25">
      <c r="A73">
        <v>-2.12</v>
      </c>
      <c r="B73" s="61">
        <f t="shared" si="2"/>
        <v>-8.9273200000000017</v>
      </c>
      <c r="C73">
        <f t="shared" si="3"/>
        <v>4.6891824894130227E-2</v>
      </c>
      <c r="E73" s="63"/>
    </row>
    <row r="74" spans="1:5" x14ac:dyDescent="0.25">
      <c r="A74">
        <v>-2.1</v>
      </c>
      <c r="B74" s="61">
        <f t="shared" si="2"/>
        <v>-8.8431000000000015</v>
      </c>
      <c r="C74">
        <f t="shared" si="3"/>
        <v>4.8622458084184639E-2</v>
      </c>
      <c r="E74" s="63"/>
    </row>
    <row r="75" spans="1:5" x14ac:dyDescent="0.25">
      <c r="A75">
        <v>-2.08</v>
      </c>
      <c r="B75" s="61">
        <f t="shared" si="2"/>
        <v>-8.7588800000000013</v>
      </c>
      <c r="C75">
        <f t="shared" si="3"/>
        <v>5.0405884136655976E-2</v>
      </c>
      <c r="E75" s="63"/>
    </row>
    <row r="76" spans="1:5" x14ac:dyDescent="0.25">
      <c r="A76">
        <v>-2.06</v>
      </c>
      <c r="B76" s="61">
        <f t="shared" si="2"/>
        <v>-8.6746600000000011</v>
      </c>
      <c r="C76">
        <f t="shared" si="3"/>
        <v>5.2243100179980406E-2</v>
      </c>
      <c r="E76" s="63"/>
    </row>
    <row r="77" spans="1:5" x14ac:dyDescent="0.25">
      <c r="A77">
        <v>-2.04</v>
      </c>
      <c r="B77" s="61">
        <f t="shared" si="2"/>
        <v>-8.590440000000001</v>
      </c>
      <c r="C77">
        <f t="shared" si="3"/>
        <v>5.4135088009680164E-2</v>
      </c>
      <c r="E77" s="63"/>
    </row>
    <row r="78" spans="1:5" x14ac:dyDescent="0.25">
      <c r="A78">
        <v>-2.02</v>
      </c>
      <c r="B78" s="61">
        <f t="shared" si="2"/>
        <v>-8.5062200000000008</v>
      </c>
      <c r="C78">
        <f t="shared" si="3"/>
        <v>5.6082811720401041E-2</v>
      </c>
      <c r="E78" s="63"/>
    </row>
    <row r="79" spans="1:5" x14ac:dyDescent="0.25">
      <c r="A79">
        <v>-2</v>
      </c>
      <c r="B79" s="61">
        <f t="shared" si="2"/>
        <v>-8.4220000000000006</v>
      </c>
      <c r="C79">
        <f t="shared" si="3"/>
        <v>5.808721524735698E-2</v>
      </c>
      <c r="D79" s="62">
        <f>C79</f>
        <v>5.808721524735698E-2</v>
      </c>
      <c r="E79" s="63"/>
    </row>
    <row r="80" spans="1:5" x14ac:dyDescent="0.25">
      <c r="A80">
        <v>-1.98</v>
      </c>
      <c r="B80" s="61">
        <f t="shared" si="2"/>
        <v>-8.3377800000000004</v>
      </c>
      <c r="C80">
        <f t="shared" si="3"/>
        <v>6.0149219818491431E-2</v>
      </c>
      <c r="E80" s="63"/>
    </row>
    <row r="81" spans="1:5" x14ac:dyDescent="0.25">
      <c r="A81">
        <v>-1.96</v>
      </c>
      <c r="B81" s="61">
        <f t="shared" si="2"/>
        <v>-8.2535600000000002</v>
      </c>
      <c r="C81">
        <f t="shared" si="3"/>
        <v>6.2269721319032585E-2</v>
      </c>
      <c r="E81" s="63"/>
    </row>
    <row r="82" spans="1:5" x14ac:dyDescent="0.25">
      <c r="A82">
        <v>-1.94</v>
      </c>
      <c r="B82" s="61">
        <f t="shared" si="2"/>
        <v>-8.16934</v>
      </c>
      <c r="C82">
        <f t="shared" si="3"/>
        <v>6.444958757050237E-2</v>
      </c>
      <c r="E82" s="63"/>
    </row>
    <row r="83" spans="1:5" x14ac:dyDescent="0.25">
      <c r="A83">
        <v>-1.92</v>
      </c>
      <c r="B83" s="61">
        <f t="shared" si="2"/>
        <v>-8.0851199999999999</v>
      </c>
      <c r="C83">
        <f t="shared" si="3"/>
        <v>6.6689655526642688E-2</v>
      </c>
      <c r="E83" s="63"/>
    </row>
    <row r="84" spans="1:5" x14ac:dyDescent="0.25">
      <c r="A84">
        <v>-1.9</v>
      </c>
      <c r="B84" s="61">
        <f t="shared" si="2"/>
        <v>-8.0008999999999997</v>
      </c>
      <c r="C84">
        <f t="shared" si="3"/>
        <v>6.8990728389136849E-2</v>
      </c>
      <c r="E84" s="63"/>
    </row>
    <row r="85" spans="1:5" x14ac:dyDescent="0.25">
      <c r="A85">
        <v>-1.88</v>
      </c>
      <c r="B85" s="61">
        <f t="shared" si="2"/>
        <v>-7.9166800000000004</v>
      </c>
      <c r="C85">
        <f t="shared" si="3"/>
        <v>7.1353572646438213E-2</v>
      </c>
      <c r="E85" s="63"/>
    </row>
    <row r="86" spans="1:5" x14ac:dyDescent="0.25">
      <c r="A86">
        <v>-1.86</v>
      </c>
      <c r="B86" s="61">
        <f t="shared" si="2"/>
        <v>-7.8324600000000011</v>
      </c>
      <c r="C86">
        <f t="shared" si="3"/>
        <v>7.3778915039463558E-2</v>
      </c>
      <c r="E86" s="63"/>
    </row>
    <row r="87" spans="1:5" x14ac:dyDescent="0.25">
      <c r="A87">
        <v>-1.84</v>
      </c>
      <c r="B87" s="61">
        <f t="shared" si="2"/>
        <v>-7.7482400000000009</v>
      </c>
      <c r="C87">
        <f t="shared" si="3"/>
        <v>7.6267439458367253E-2</v>
      </c>
      <c r="E87" s="63"/>
    </row>
    <row r="88" spans="1:5" x14ac:dyDescent="0.25">
      <c r="A88">
        <v>-1.82</v>
      </c>
      <c r="B88" s="61">
        <f t="shared" si="2"/>
        <v>-7.6640200000000007</v>
      </c>
      <c r="C88">
        <f t="shared" si="3"/>
        <v>7.8819783775085361E-2</v>
      </c>
      <c r="E88" s="63"/>
    </row>
    <row r="89" spans="1:5" x14ac:dyDescent="0.25">
      <c r="A89">
        <v>-1.8</v>
      </c>
      <c r="B89" s="61">
        <f t="shared" si="2"/>
        <v>-7.5798000000000005</v>
      </c>
      <c r="C89">
        <f t="shared" si="3"/>
        <v>8.1436536616818281E-2</v>
      </c>
      <c r="E89" s="63"/>
    </row>
    <row r="90" spans="1:5" x14ac:dyDescent="0.25">
      <c r="A90">
        <v>-1.78</v>
      </c>
      <c r="B90" s="61">
        <f t="shared" si="2"/>
        <v>-7.4955800000000004</v>
      </c>
      <c r="C90">
        <f t="shared" si="3"/>
        <v>8.4118234086112659E-2</v>
      </c>
      <c r="E90" s="63"/>
    </row>
    <row r="91" spans="1:5" x14ac:dyDescent="0.25">
      <c r="A91">
        <v>-1.76</v>
      </c>
      <c r="B91" s="61">
        <f t="shared" si="2"/>
        <v>-7.4113600000000002</v>
      </c>
      <c r="C91">
        <f t="shared" si="3"/>
        <v>8.6865356433700094E-2</v>
      </c>
      <c r="E91" s="63"/>
    </row>
    <row r="92" spans="1:5" x14ac:dyDescent="0.25">
      <c r="A92">
        <v>-1.74</v>
      </c>
      <c r="B92" s="61">
        <f t="shared" si="2"/>
        <v>-7.3271400000000009</v>
      </c>
      <c r="C92">
        <f t="shared" si="3"/>
        <v>8.9678324690753375E-2</v>
      </c>
      <c r="E92" s="63"/>
    </row>
    <row r="93" spans="1:5" x14ac:dyDescent="0.25">
      <c r="A93">
        <v>-1.72</v>
      </c>
      <c r="B93" s="61">
        <f t="shared" si="2"/>
        <v>-7.2429200000000007</v>
      </c>
      <c r="C93">
        <f t="shared" si="3"/>
        <v>9.2557497267728231E-2</v>
      </c>
      <c r="E93" s="63"/>
    </row>
    <row r="94" spans="1:5" x14ac:dyDescent="0.25">
      <c r="A94">
        <v>-1.7</v>
      </c>
      <c r="B94" s="61">
        <f t="shared" si="2"/>
        <v>-7.1587000000000005</v>
      </c>
      <c r="C94">
        <f t="shared" si="3"/>
        <v>9.5503166527465391E-2</v>
      </c>
      <c r="E94" s="63"/>
    </row>
    <row r="95" spans="1:5" x14ac:dyDescent="0.25">
      <c r="A95">
        <v>-1.68</v>
      </c>
      <c r="B95" s="61">
        <f t="shared" si="2"/>
        <v>-7.0744800000000003</v>
      </c>
      <c r="C95">
        <f t="shared" si="3"/>
        <v>9.8515555340735209E-2</v>
      </c>
      <c r="E95" s="63"/>
    </row>
    <row r="96" spans="1:5" x14ac:dyDescent="0.25">
      <c r="A96">
        <v>-1.66</v>
      </c>
      <c r="B96" s="61">
        <f t="shared" si="2"/>
        <v>-6.9902600000000001</v>
      </c>
      <c r="C96">
        <f t="shared" si="3"/>
        <v>0.10159481363291027</v>
      </c>
      <c r="E96" s="63"/>
    </row>
    <row r="97" spans="1:5" x14ac:dyDescent="0.25">
      <c r="A97">
        <v>-1.64</v>
      </c>
      <c r="B97" s="61">
        <f t="shared" si="2"/>
        <v>-6.90604</v>
      </c>
      <c r="C97">
        <f t="shared" si="3"/>
        <v>0.10474101493094871</v>
      </c>
      <c r="E97" s="63"/>
    </row>
    <row r="98" spans="1:5" x14ac:dyDescent="0.25">
      <c r="A98">
        <v>-1.62</v>
      </c>
      <c r="B98" s="61">
        <f t="shared" si="2"/>
        <v>-6.8218200000000007</v>
      </c>
      <c r="C98">
        <f t="shared" si="3"/>
        <v>0.10795415292036063</v>
      </c>
      <c r="E98" s="63"/>
    </row>
    <row r="99" spans="1:5" x14ac:dyDescent="0.25">
      <c r="A99">
        <v>-1.6</v>
      </c>
      <c r="B99" s="61">
        <f t="shared" si="2"/>
        <v>-6.7376000000000005</v>
      </c>
      <c r="C99">
        <f t="shared" si="3"/>
        <v>0.11123413802230511</v>
      </c>
      <c r="E99" s="63"/>
    </row>
    <row r="100" spans="1:5" x14ac:dyDescent="0.25">
      <c r="A100">
        <v>-1.58</v>
      </c>
      <c r="B100" s="61">
        <f t="shared" si="2"/>
        <v>-6.6533800000000012</v>
      </c>
      <c r="C100">
        <f t="shared" si="3"/>
        <v>0.11458079400143106</v>
      </c>
      <c r="E100" s="63"/>
    </row>
    <row r="101" spans="1:5" x14ac:dyDescent="0.25">
      <c r="A101">
        <v>-1.56</v>
      </c>
      <c r="B101" s="61">
        <f t="shared" si="2"/>
        <v>-6.569160000000001</v>
      </c>
      <c r="C101">
        <f t="shared" si="3"/>
        <v>0.11799385461551856</v>
      </c>
      <c r="E101" s="63"/>
    </row>
    <row r="102" spans="1:5" x14ac:dyDescent="0.25">
      <c r="A102">
        <v>-1.54</v>
      </c>
      <c r="B102" s="61">
        <f t="shared" si="2"/>
        <v>-6.4849400000000008</v>
      </c>
      <c r="C102">
        <f t="shared" si="3"/>
        <v>0.12147296031840289</v>
      </c>
      <c r="E102" s="63"/>
    </row>
    <row r="103" spans="1:5" x14ac:dyDescent="0.25">
      <c r="A103">
        <v>-1.52</v>
      </c>
      <c r="B103" s="61">
        <f t="shared" si="2"/>
        <v>-6.4007200000000006</v>
      </c>
      <c r="C103">
        <f t="shared" si="3"/>
        <v>0.125017655028065</v>
      </c>
      <c r="E103" s="63"/>
    </row>
    <row r="104" spans="1:5" x14ac:dyDescent="0.25">
      <c r="A104">
        <v>-1.5</v>
      </c>
      <c r="B104" s="61">
        <f t="shared" si="2"/>
        <v>-6.3165000000000004</v>
      </c>
      <c r="C104">
        <f t="shared" si="3"/>
        <v>0.12862738297214607</v>
      </c>
      <c r="E104" s="63"/>
    </row>
    <row r="105" spans="1:5" x14ac:dyDescent="0.25">
      <c r="A105">
        <v>-1.48</v>
      </c>
      <c r="B105" s="61">
        <f t="shared" si="2"/>
        <v>-6.2322800000000003</v>
      </c>
      <c r="C105">
        <f t="shared" si="3"/>
        <v>0.13230148562348742</v>
      </c>
      <c r="E105" s="63"/>
    </row>
    <row r="106" spans="1:5" x14ac:dyDescent="0.25">
      <c r="A106">
        <v>-1.46</v>
      </c>
      <c r="B106" s="61">
        <f t="shared" si="2"/>
        <v>-6.1480600000000001</v>
      </c>
      <c r="C106">
        <f t="shared" si="3"/>
        <v>0.13603919873860865</v>
      </c>
      <c r="E106" s="63"/>
    </row>
    <row r="107" spans="1:5" x14ac:dyDescent="0.25">
      <c r="A107">
        <v>-1.44</v>
      </c>
      <c r="B107" s="61">
        <f t="shared" si="2"/>
        <v>-6.0638399999999999</v>
      </c>
      <c r="C107">
        <f t="shared" si="3"/>
        <v>0.13983964951230846</v>
      </c>
      <c r="E107" s="63"/>
    </row>
    <row r="108" spans="1:5" x14ac:dyDescent="0.25">
      <c r="A108">
        <v>-1.42</v>
      </c>
      <c r="B108" s="61">
        <f t="shared" si="2"/>
        <v>-5.9796199999999997</v>
      </c>
      <c r="C108">
        <f t="shared" si="3"/>
        <v>0.14370185386180698</v>
      </c>
      <c r="E108" s="63"/>
    </row>
    <row r="109" spans="1:5" x14ac:dyDescent="0.25">
      <c r="A109">
        <v>-1.4</v>
      </c>
      <c r="B109" s="61">
        <f t="shared" si="2"/>
        <v>-5.8954000000000004</v>
      </c>
      <c r="C109">
        <f t="shared" si="3"/>
        <v>0.14762471385403808</v>
      </c>
      <c r="E109" s="63">
        <f t="shared" ref="E109:E172" si="4">_xlfn.T.DIST(A3,$K$2-2,FALSE)</f>
        <v>2.4941773206933861E-3</v>
      </c>
    </row>
    <row r="110" spans="1:5" x14ac:dyDescent="0.25">
      <c r="A110">
        <v>-1.38</v>
      </c>
      <c r="B110" s="61">
        <f t="shared" si="2"/>
        <v>-5.8111800000000002</v>
      </c>
      <c r="C110">
        <f t="shared" si="3"/>
        <v>0.15160701528984166</v>
      </c>
      <c r="E110" s="63">
        <f t="shared" si="4"/>
        <v>2.6105772275963452E-3</v>
      </c>
    </row>
    <row r="111" spans="1:5" x14ac:dyDescent="0.25">
      <c r="A111">
        <v>-1.36</v>
      </c>
      <c r="B111" s="61">
        <f t="shared" si="2"/>
        <v>-5.7269600000000009</v>
      </c>
      <c r="C111">
        <f t="shared" si="3"/>
        <v>0.15564742545889926</v>
      </c>
      <c r="E111" s="63">
        <f t="shared" si="4"/>
        <v>2.7322383352874555E-3</v>
      </c>
    </row>
    <row r="112" spans="1:5" x14ac:dyDescent="0.25">
      <c r="A112">
        <v>-1.34</v>
      </c>
      <c r="B112" s="61">
        <f t="shared" si="2"/>
        <v>-5.6427400000000008</v>
      </c>
      <c r="C112">
        <f t="shared" si="3"/>
        <v>0.15974449107929753</v>
      </c>
      <c r="E112" s="63">
        <f t="shared" si="4"/>
        <v>2.8593854358352671E-3</v>
      </c>
    </row>
    <row r="113" spans="1:5" x14ac:dyDescent="0.25">
      <c r="A113">
        <v>-1.32</v>
      </c>
      <c r="B113" s="61">
        <f t="shared" si="2"/>
        <v>-5.5585200000000006</v>
      </c>
      <c r="C113">
        <f t="shared" si="3"/>
        <v>0.16389663643558372</v>
      </c>
      <c r="E113" s="63">
        <f t="shared" si="4"/>
        <v>2.9922520132058916E-3</v>
      </c>
    </row>
    <row r="114" spans="1:5" x14ac:dyDescent="0.25">
      <c r="A114">
        <v>-1.3</v>
      </c>
      <c r="B114" s="61">
        <f t="shared" si="2"/>
        <v>-5.4743000000000004</v>
      </c>
      <c r="C114">
        <f t="shared" si="3"/>
        <v>0.16810216172910808</v>
      </c>
      <c r="E114" s="63">
        <f t="shared" si="4"/>
        <v>3.1310805179487634E-3</v>
      </c>
    </row>
    <row r="115" spans="1:5" x14ac:dyDescent="0.25">
      <c r="A115">
        <v>-1.28</v>
      </c>
      <c r="B115" s="61">
        <f t="shared" si="2"/>
        <v>-5.3900800000000002</v>
      </c>
      <c r="C115">
        <f t="shared" si="3"/>
        <v>0.17235924165430599</v>
      </c>
      <c r="E115" s="63">
        <f t="shared" si="4"/>
        <v>3.2761226464425503E-3</v>
      </c>
    </row>
    <row r="116" spans="1:5" x14ac:dyDescent="0.25">
      <c r="A116">
        <v>-1.26</v>
      </c>
      <c r="B116" s="61">
        <f t="shared" si="2"/>
        <v>-5.30586</v>
      </c>
      <c r="C116">
        <f t="shared" si="3"/>
        <v>0.17666592421437724</v>
      </c>
      <c r="E116" s="63">
        <f t="shared" si="4"/>
        <v>3.4276396244723737E-3</v>
      </c>
    </row>
    <row r="117" spans="1:5" x14ac:dyDescent="0.25">
      <c r="A117">
        <v>-1.24</v>
      </c>
      <c r="B117" s="61">
        <f t="shared" si="2"/>
        <v>-5.2216400000000007</v>
      </c>
      <c r="C117">
        <f t="shared" si="3"/>
        <v>0.18102012978955009</v>
      </c>
      <c r="E117" s="63">
        <f t="shared" si="4"/>
        <v>3.5859024948811805E-3</v>
      </c>
    </row>
    <row r="118" spans="1:5" x14ac:dyDescent="0.25">
      <c r="A118">
        <v>-1.22</v>
      </c>
      <c r="B118" s="61">
        <f t="shared" si="2"/>
        <v>-5.1374200000000005</v>
      </c>
      <c r="C118">
        <f t="shared" si="3"/>
        <v>0.18541965047078812</v>
      </c>
      <c r="E118" s="63">
        <f t="shared" si="4"/>
        <v>3.7511924090074247E-3</v>
      </c>
    </row>
    <row r="119" spans="1:5" x14ac:dyDescent="0.25">
      <c r="A119">
        <v>-1.2</v>
      </c>
      <c r="B119" s="61">
        <f t="shared" si="2"/>
        <v>-5.0532000000000004</v>
      </c>
      <c r="C119">
        <f t="shared" si="3"/>
        <v>0.18986214967139056</v>
      </c>
      <c r="E119" s="63">
        <f t="shared" si="4"/>
        <v>3.923800921589728E-3</v>
      </c>
    </row>
    <row r="120" spans="1:5" x14ac:dyDescent="0.25">
      <c r="A120">
        <v>-1.18</v>
      </c>
      <c r="B120" s="61">
        <f t="shared" si="2"/>
        <v>-4.9689800000000002</v>
      </c>
      <c r="C120">
        <f t="shared" si="3"/>
        <v>0.19434516202846697</v>
      </c>
      <c r="E120" s="63">
        <f t="shared" si="4"/>
        <v>4.104030288785092E-3</v>
      </c>
    </row>
    <row r="121" spans="1:5" x14ac:dyDescent="0.25">
      <c r="A121">
        <v>-1.1599999999999999</v>
      </c>
      <c r="B121" s="61">
        <f t="shared" si="2"/>
        <v>-4.88476</v>
      </c>
      <c r="C121">
        <f t="shared" si="3"/>
        <v>0.19886609360571966</v>
      </c>
      <c r="E121" s="63">
        <f t="shared" si="4"/>
        <v>4.2921937689122469E-3</v>
      </c>
    </row>
    <row r="122" spans="1:5" x14ac:dyDescent="0.25">
      <c r="A122">
        <v>-1.1399999999999999</v>
      </c>
      <c r="B122" s="61">
        <f t="shared" si="2"/>
        <v>-4.8005399999999998</v>
      </c>
      <c r="C122">
        <f t="shared" si="3"/>
        <v>0.2034222224083512</v>
      </c>
      <c r="E122" s="63">
        <f t="shared" si="4"/>
        <v>4.4886159254942902E-3</v>
      </c>
    </row>
    <row r="123" spans="1:5" x14ac:dyDescent="0.25">
      <c r="A123">
        <v>-1.1200000000000001</v>
      </c>
      <c r="B123" s="61">
        <f t="shared" si="2"/>
        <v>-4.7163200000000005</v>
      </c>
      <c r="C123">
        <f t="shared" si="3"/>
        <v>0.20801069922022322</v>
      </c>
      <c r="E123" s="63">
        <f t="shared" si="4"/>
        <v>4.6936329321360425E-3</v>
      </c>
    </row>
    <row r="124" spans="1:5" x14ac:dyDescent="0.25">
      <c r="A124">
        <v>-1.1000000000000001</v>
      </c>
      <c r="B124" s="61">
        <f t="shared" si="2"/>
        <v>-4.6321000000000003</v>
      </c>
      <c r="C124">
        <f t="shared" si="3"/>
        <v>0.21262854877263274</v>
      </c>
      <c r="E124" s="63">
        <f t="shared" si="4"/>
        <v>4.9075928787306738E-3</v>
      </c>
    </row>
    <row r="125" spans="1:5" x14ac:dyDescent="0.25">
      <c r="A125">
        <v>-1.08</v>
      </c>
      <c r="B125" s="61">
        <f t="shared" si="2"/>
        <v>-4.547880000000001</v>
      </c>
      <c r="C125">
        <f t="shared" si="3"/>
        <v>0.21727267125323765</v>
      </c>
      <c r="E125" s="63">
        <f t="shared" si="4"/>
        <v>5.1308560784476074E-3</v>
      </c>
    </row>
    <row r="126" spans="1:5" x14ac:dyDescent="0.25">
      <c r="A126">
        <v>-1.06</v>
      </c>
      <c r="B126" s="61">
        <f t="shared" si="2"/>
        <v>-4.4636600000000008</v>
      </c>
      <c r="C126">
        <f t="shared" si="3"/>
        <v>0.22193984416275972</v>
      </c>
      <c r="E126" s="63">
        <f t="shared" si="4"/>
        <v>5.3637953749095905E-3</v>
      </c>
    </row>
    <row r="127" spans="1:5" x14ac:dyDescent="0.25">
      <c r="A127">
        <v>-1.04</v>
      </c>
      <c r="B127" s="61">
        <f t="shared" si="2"/>
        <v>-4.3794400000000007</v>
      </c>
      <c r="C127">
        <f t="shared" si="3"/>
        <v>0.22662672452611984</v>
      </c>
      <c r="E127" s="63">
        <f t="shared" si="4"/>
        <v>5.6067964489200702E-3</v>
      </c>
    </row>
    <row r="128" spans="1:5" x14ac:dyDescent="0.25">
      <c r="A128">
        <v>-1.02</v>
      </c>
      <c r="B128" s="61">
        <f t="shared" si="2"/>
        <v>-4.2952200000000005</v>
      </c>
      <c r="C128">
        <f t="shared" si="3"/>
        <v>0.2313298514636227</v>
      </c>
      <c r="E128" s="63">
        <f t="shared" si="4"/>
        <v>5.860258124054653E-3</v>
      </c>
    </row>
    <row r="129" spans="1:5" x14ac:dyDescent="0.25">
      <c r="A129">
        <v>-1</v>
      </c>
      <c r="B129" s="61">
        <f t="shared" si="2"/>
        <v>-4.2110000000000003</v>
      </c>
      <c r="C129">
        <f t="shared" si="3"/>
        <v>0.23604564912670095</v>
      </c>
      <c r="D129" s="62">
        <f>C129</f>
        <v>0.23604564912670095</v>
      </c>
      <c r="E129" s="63">
        <f t="shared" si="4"/>
        <v>6.1245926703800248E-3</v>
      </c>
    </row>
    <row r="130" spans="1:5" x14ac:dyDescent="0.25">
      <c r="A130">
        <v>-0.98</v>
      </c>
      <c r="B130" s="61">
        <f t="shared" ref="B130:B193" si="5">A130*$J$2+L$2</f>
        <v>-4.1267800000000001</v>
      </c>
      <c r="C130">
        <f t="shared" ref="C130:C193" si="6">_xlfn.T.DIST(A130,$K$2-2,FALSE)</f>
        <v>0.24077043000156567</v>
      </c>
      <c r="E130" s="63">
        <f t="shared" si="4"/>
        <v>6.4002261055124444E-3</v>
      </c>
    </row>
    <row r="131" spans="1:5" x14ac:dyDescent="0.25">
      <c r="A131">
        <v>-0.96</v>
      </c>
      <c r="B131" s="61">
        <f t="shared" si="5"/>
        <v>-4.0425599999999999</v>
      </c>
      <c r="C131">
        <f t="shared" si="6"/>
        <v>0.24550039858288425</v>
      </c>
      <c r="E131" s="63">
        <f t="shared" si="4"/>
        <v>6.6875984921745037E-3</v>
      </c>
    </row>
    <row r="132" spans="1:5" x14ac:dyDescent="0.25">
      <c r="A132">
        <v>-0.94</v>
      </c>
      <c r="B132" s="61">
        <f t="shared" si="5"/>
        <v>-3.9583400000000002</v>
      </c>
      <c r="C132">
        <f t="shared" si="6"/>
        <v>0.25023165541833059</v>
      </c>
      <c r="E132" s="63">
        <f t="shared" si="4"/>
        <v>6.9871642313536018E-3</v>
      </c>
    </row>
    <row r="133" spans="1:5" x14ac:dyDescent="0.25">
      <c r="A133">
        <v>-0.92</v>
      </c>
      <c r="B133" s="61">
        <f t="shared" si="5"/>
        <v>-3.8741200000000005</v>
      </c>
      <c r="C133">
        <f t="shared" si="6"/>
        <v>0.25496020152352172</v>
      </c>
      <c r="E133" s="63">
        <f t="shared" si="4"/>
        <v>7.2993923501091596E-3</v>
      </c>
    </row>
    <row r="134" spans="1:5" x14ac:dyDescent="0.25">
      <c r="A134">
        <v>-0.9</v>
      </c>
      <c r="B134" s="61">
        <f t="shared" si="5"/>
        <v>-3.7899000000000003</v>
      </c>
      <c r="C134">
        <f t="shared" si="6"/>
        <v>0.25968194316548487</v>
      </c>
      <c r="E134" s="63">
        <f t="shared" si="4"/>
        <v>7.6247667830171492E-3</v>
      </c>
    </row>
    <row r="135" spans="1:5" x14ac:dyDescent="0.25">
      <c r="A135">
        <v>-0.88</v>
      </c>
      <c r="B135" s="61">
        <f t="shared" si="5"/>
        <v>-3.7056800000000001</v>
      </c>
      <c r="C135">
        <f t="shared" si="6"/>
        <v>0.26439269701138279</v>
      </c>
      <c r="E135" s="63">
        <f t="shared" si="4"/>
        <v>7.9637866461806615E-3</v>
      </c>
    </row>
    <row r="136" spans="1:5" x14ac:dyDescent="0.25">
      <c r="A136">
        <v>-0.86</v>
      </c>
      <c r="B136" s="61">
        <f t="shared" si="5"/>
        <v>-3.6214600000000003</v>
      </c>
      <c r="C136">
        <f t="shared" si="6"/>
        <v>0.2690881956377823</v>
      </c>
      <c r="E136" s="63">
        <f t="shared" si="4"/>
        <v>8.3169665026742966E-3</v>
      </c>
    </row>
    <row r="137" spans="1:5" x14ac:dyDescent="0.25">
      <c r="A137">
        <v>-0.84</v>
      </c>
      <c r="B137" s="61">
        <f t="shared" si="5"/>
        <v>-3.5372400000000002</v>
      </c>
      <c r="C137">
        <f t="shared" si="6"/>
        <v>0.27376409339427149</v>
      </c>
      <c r="E137" s="63">
        <f t="shared" si="4"/>
        <v>8.6848366182273005E-3</v>
      </c>
    </row>
    <row r="138" spans="1:5" x14ac:dyDescent="0.25">
      <c r="A138">
        <v>-0.82</v>
      </c>
      <c r="B138" s="61">
        <f t="shared" si="5"/>
        <v>-3.45302</v>
      </c>
      <c r="C138">
        <f t="shared" si="6"/>
        <v>0.2784159726137389</v>
      </c>
      <c r="E138" s="63">
        <f t="shared" si="4"/>
        <v>9.067943205887068E-3</v>
      </c>
    </row>
    <row r="139" spans="1:5" x14ac:dyDescent="0.25">
      <c r="A139">
        <v>-0.8</v>
      </c>
      <c r="B139" s="61">
        <f t="shared" si="5"/>
        <v>-3.3688000000000002</v>
      </c>
      <c r="C139">
        <f t="shared" si="6"/>
        <v>0.2830393501601145</v>
      </c>
      <c r="E139" s="63">
        <f t="shared" si="4"/>
        <v>9.4668486583397247E-3</v>
      </c>
    </row>
    <row r="140" spans="1:5" x14ac:dyDescent="0.25">
      <c r="A140">
        <v>-0.78</v>
      </c>
      <c r="B140" s="61">
        <f t="shared" si="5"/>
        <v>-3.2845800000000005</v>
      </c>
      <c r="C140">
        <f t="shared" si="6"/>
        <v>0.28762968430285529</v>
      </c>
      <c r="E140" s="63">
        <f t="shared" si="4"/>
        <v>9.8821317664987245E-3</v>
      </c>
    </row>
    <row r="141" spans="1:5" x14ac:dyDescent="0.25">
      <c r="A141">
        <v>-0.76</v>
      </c>
      <c r="B141" s="61">
        <f t="shared" si="5"/>
        <v>-3.2003600000000003</v>
      </c>
      <c r="C141">
        <f t="shared" si="6"/>
        <v>0.29218238190594109</v>
      </c>
      <c r="E141" s="63">
        <f t="shared" si="4"/>
        <v>1.0314387922906652E-2</v>
      </c>
    </row>
    <row r="142" spans="1:5" x14ac:dyDescent="0.25">
      <c r="A142">
        <v>-0.74</v>
      </c>
      <c r="B142" s="61">
        <f t="shared" si="5"/>
        <v>-3.1161400000000001</v>
      </c>
      <c r="C142">
        <f t="shared" si="6"/>
        <v>0.29669280591763569</v>
      </c>
      <c r="E142" s="63">
        <f t="shared" si="4"/>
        <v>1.0764229308427875E-2</v>
      </c>
    </row>
    <row r="143" spans="1:5" x14ac:dyDescent="0.25">
      <c r="A143">
        <v>-0.72</v>
      </c>
      <c r="B143" s="61">
        <f t="shared" si="5"/>
        <v>-3.0319199999999999</v>
      </c>
      <c r="C143">
        <f t="shared" si="6"/>
        <v>0.30115628314577447</v>
      </c>
      <c r="E143" s="63">
        <f t="shared" si="4"/>
        <v>1.1232285060643091E-2</v>
      </c>
    </row>
    <row r="144" spans="1:5" x14ac:dyDescent="0.25">
      <c r="A144">
        <v>-0.7</v>
      </c>
      <c r="B144" s="61">
        <f t="shared" si="5"/>
        <v>-2.9477000000000002</v>
      </c>
      <c r="C144">
        <f t="shared" si="6"/>
        <v>0.30556811230187114</v>
      </c>
      <c r="E144" s="63">
        <f t="shared" si="4"/>
        <v>1.1719201422289435E-2</v>
      </c>
    </row>
    <row r="145" spans="1:5" x14ac:dyDescent="0.25">
      <c r="A145">
        <v>-0.68</v>
      </c>
      <c r="B145" s="61">
        <f t="shared" si="5"/>
        <v>-2.8634800000000005</v>
      </c>
      <c r="C145">
        <f t="shared" si="6"/>
        <v>0.30992357229589873</v>
      </c>
      <c r="E145" s="63">
        <f t="shared" si="4"/>
        <v>1.2225641868022562E-2</v>
      </c>
    </row>
    <row r="146" spans="1:5" x14ac:dyDescent="0.25">
      <c r="A146">
        <v>-0.66</v>
      </c>
      <c r="B146" s="61">
        <f t="shared" si="5"/>
        <v>-2.7792600000000003</v>
      </c>
      <c r="C146">
        <f t="shared" si="6"/>
        <v>0.31421793076220317</v>
      </c>
      <c r="E146" s="63">
        <f t="shared" si="4"/>
        <v>1.2752287207710763E-2</v>
      </c>
    </row>
    <row r="147" spans="1:5" x14ac:dyDescent="0.25">
      <c r="A147">
        <v>-0.64</v>
      </c>
      <c r="B147" s="61">
        <f t="shared" si="5"/>
        <v>-2.6950400000000001</v>
      </c>
      <c r="C147">
        <f t="shared" si="6"/>
        <v>0.31844645279566086</v>
      </c>
      <c r="E147" s="63">
        <f t="shared" si="4"/>
        <v>1.3299835664405324E-2</v>
      </c>
    </row>
    <row r="148" spans="1:5" x14ac:dyDescent="0.25">
      <c r="A148">
        <v>-0.62</v>
      </c>
      <c r="B148" s="61">
        <f t="shared" si="5"/>
        <v>-2.6108200000000004</v>
      </c>
      <c r="C148">
        <f t="shared" si="6"/>
        <v>0.32260440987590328</v>
      </c>
      <c r="E148" s="63">
        <f t="shared" si="4"/>
        <v>1.3869002925066111E-2</v>
      </c>
    </row>
    <row r="149" spans="1:5" x14ac:dyDescent="0.25">
      <c r="A149">
        <v>-0.6</v>
      </c>
      <c r="B149" s="61">
        <f t="shared" si="5"/>
        <v>-2.5266000000000002</v>
      </c>
      <c r="C149">
        <f t="shared" si="6"/>
        <v>0.32668708895620474</v>
      </c>
      <c r="E149" s="63">
        <f t="shared" si="4"/>
        <v>1.4460522162058558E-2</v>
      </c>
    </row>
    <row r="150" spans="1:5" x14ac:dyDescent="0.25">
      <c r="A150">
        <v>-0.57999999999999996</v>
      </c>
      <c r="B150" s="61">
        <f t="shared" si="5"/>
        <v>-2.44238</v>
      </c>
      <c r="C150">
        <f t="shared" si="6"/>
        <v>0.33068980169248174</v>
      </c>
      <c r="E150" s="63">
        <f t="shared" si="4"/>
        <v>1.5075144023375718E-2</v>
      </c>
    </row>
    <row r="151" spans="1:5" x14ac:dyDescent="0.25">
      <c r="A151">
        <v>-0.56000000000000005</v>
      </c>
      <c r="B151" s="61">
        <f t="shared" si="5"/>
        <v>-2.3581600000000003</v>
      </c>
      <c r="C151">
        <f t="shared" si="6"/>
        <v>0.33460789378678191</v>
      </c>
      <c r="E151" s="63">
        <f t="shared" si="4"/>
        <v>1.5713636589480429E-2</v>
      </c>
    </row>
    <row r="152" spans="1:5" x14ac:dyDescent="0.25">
      <c r="A152">
        <v>-0.54</v>
      </c>
      <c r="B152" s="61">
        <f t="shared" si="5"/>
        <v>-2.2739400000000005</v>
      </c>
      <c r="C152">
        <f t="shared" si="6"/>
        <v>0.33843675441866117</v>
      </c>
      <c r="E152" s="63">
        <f t="shared" si="4"/>
        <v>1.6376785294604759E-2</v>
      </c>
    </row>
    <row r="153" spans="1:5" x14ac:dyDescent="0.25">
      <c r="A153">
        <v>-0.52</v>
      </c>
      <c r="B153" s="61">
        <f t="shared" si="5"/>
        <v>-2.1897200000000003</v>
      </c>
      <c r="C153">
        <f t="shared" si="6"/>
        <v>0.34217182573696409</v>
      </c>
      <c r="E153" s="63">
        <f t="shared" si="4"/>
        <v>1.7065392810290288E-2</v>
      </c>
    </row>
    <row r="154" spans="1:5" x14ac:dyDescent="0.25">
      <c r="A154">
        <v>-0.5</v>
      </c>
      <c r="B154" s="61">
        <f t="shared" si="5"/>
        <v>-2.1055000000000001</v>
      </c>
      <c r="C154">
        <f t="shared" si="6"/>
        <v>0.34580861238374172</v>
      </c>
      <c r="E154" s="63">
        <f t="shared" si="4"/>
        <v>1.7780278888902237E-2</v>
      </c>
    </row>
    <row r="155" spans="1:5" x14ac:dyDescent="0.25">
      <c r="A155">
        <v>-0.48</v>
      </c>
      <c r="B155" s="61">
        <f t="shared" si="5"/>
        <v>-2.02128</v>
      </c>
      <c r="C155">
        <f t="shared" si="6"/>
        <v>0.34934269102136989</v>
      </c>
      <c r="E155" s="63">
        <f t="shared" si="4"/>
        <v>1.8522280164803128E-2</v>
      </c>
    </row>
    <row r="156" spans="1:5" x14ac:dyDescent="0.25">
      <c r="A156">
        <v>-0.46</v>
      </c>
      <c r="B156" s="61">
        <f t="shared" si="5"/>
        <v>-1.9370600000000002</v>
      </c>
      <c r="C156">
        <f t="shared" si="6"/>
        <v>0.35276971983337674</v>
      </c>
      <c r="E156" s="63">
        <f t="shared" si="4"/>
        <v>1.9292249910830082E-2</v>
      </c>
    </row>
    <row r="157" spans="1:5" x14ac:dyDescent="0.25">
      <c r="A157">
        <v>-0.44</v>
      </c>
      <c r="B157" s="61">
        <f t="shared" si="5"/>
        <v>-1.85284</v>
      </c>
      <c r="C157">
        <f t="shared" si="6"/>
        <v>0.35608544796904912</v>
      </c>
      <c r="E157" s="63">
        <f t="shared" si="4"/>
        <v>2.0091057747681846E-2</v>
      </c>
    </row>
    <row r="158" spans="1:5" x14ac:dyDescent="0.25">
      <c r="A158">
        <v>-0.42</v>
      </c>
      <c r="B158" s="61">
        <f t="shared" si="5"/>
        <v>-1.7686200000000001</v>
      </c>
      <c r="C158">
        <f t="shared" si="6"/>
        <v>0.35928572490158373</v>
      </c>
      <c r="E158" s="63">
        <f t="shared" si="4"/>
        <v>2.0919589303789812E-2</v>
      </c>
    </row>
    <row r="159" spans="1:5" x14ac:dyDescent="0.25">
      <c r="A159">
        <v>-0.4</v>
      </c>
      <c r="B159" s="61">
        <f t="shared" si="5"/>
        <v>-1.6844000000000001</v>
      </c>
      <c r="C159">
        <f t="shared" si="6"/>
        <v>0.36236650966936146</v>
      </c>
      <c r="E159" s="63">
        <f t="shared" si="4"/>
        <v>2.1778745823221417E-2</v>
      </c>
    </row>
    <row r="160" spans="1:5" x14ac:dyDescent="0.25">
      <c r="A160">
        <v>-0.38</v>
      </c>
      <c r="B160" s="61">
        <f t="shared" si="5"/>
        <v>-1.6001800000000002</v>
      </c>
      <c r="C160">
        <f t="shared" si="6"/>
        <v>0.36532387996988069</v>
      </c>
      <c r="E160" s="63">
        <f t="shared" si="4"/>
        <v>2.2669443719144873E-2</v>
      </c>
    </row>
    <row r="161" spans="1:5" x14ac:dyDescent="0.25">
      <c r="A161">
        <v>-0.36</v>
      </c>
      <c r="B161" s="61">
        <f t="shared" si="5"/>
        <v>-1.51596</v>
      </c>
      <c r="C161">
        <f t="shared" si="6"/>
        <v>0.36815404107597061</v>
      </c>
      <c r="E161" s="63">
        <f t="shared" si="4"/>
        <v>2.359261407037181E-2</v>
      </c>
    </row>
    <row r="162" spans="1:5" x14ac:dyDescent="0.25">
      <c r="A162">
        <v>-0.34</v>
      </c>
      <c r="B162" s="61">
        <f t="shared" si="5"/>
        <v>-1.4317400000000002</v>
      </c>
      <c r="C162">
        <f t="shared" si="6"/>
        <v>0.37085333454413</v>
      </c>
      <c r="E162" s="63">
        <f t="shared" si="4"/>
        <v>2.4549202058490309E-2</v>
      </c>
    </row>
    <row r="163" spans="1:5" x14ac:dyDescent="0.25">
      <c r="A163">
        <v>-0.32</v>
      </c>
      <c r="B163" s="61">
        <f t="shared" si="5"/>
        <v>-1.3475200000000001</v>
      </c>
      <c r="C163">
        <f t="shared" si="6"/>
        <v>0.37341824668520018</v>
      </c>
      <c r="E163" s="63">
        <f t="shared" si="4"/>
        <v>2.5540166343104718E-2</v>
      </c>
    </row>
    <row r="164" spans="1:5" x14ac:dyDescent="0.25">
      <c r="A164">
        <v>-0.3</v>
      </c>
      <c r="B164" s="61">
        <f t="shared" si="5"/>
        <v>-1.2633000000000001</v>
      </c>
      <c r="C164">
        <f t="shared" si="6"/>
        <v>0.37584541676808375</v>
      </c>
      <c r="E164" s="63">
        <f t="shared" si="4"/>
        <v>2.6566478372711273E-2</v>
      </c>
    </row>
    <row r="165" spans="1:5" x14ac:dyDescent="0.25">
      <c r="A165">
        <v>-0.28000000000000003</v>
      </c>
      <c r="B165" s="61">
        <f t="shared" si="5"/>
        <v>-1.1790800000000001</v>
      </c>
      <c r="C165">
        <f t="shared" si="6"/>
        <v>0.37813164492785617</v>
      </c>
      <c r="E165" s="63">
        <f t="shared" si="4"/>
        <v>2.7629121628762382E-2</v>
      </c>
    </row>
    <row r="166" spans="1:5" x14ac:dyDescent="0.25">
      <c r="A166">
        <v>-0.26</v>
      </c>
      <c r="B166" s="61">
        <f t="shared" si="5"/>
        <v>-1.0948600000000002</v>
      </c>
      <c r="C166">
        <f t="shared" si="6"/>
        <v>0.38027389975039794</v>
      </c>
      <c r="E166" s="63">
        <f t="shared" si="4"/>
        <v>2.8729090800504262E-2</v>
      </c>
    </row>
    <row r="167" spans="1:5" x14ac:dyDescent="0.25">
      <c r="A167">
        <v>-0.24</v>
      </c>
      <c r="B167" s="61">
        <f t="shared" si="5"/>
        <v>-1.01064</v>
      </c>
      <c r="C167">
        <f t="shared" si="6"/>
        <v>0.38226932550658155</v>
      </c>
      <c r="E167" s="63">
        <f t="shared" si="4"/>
        <v>2.9867390888217625E-2</v>
      </c>
    </row>
    <row r="168" spans="1:5" x14ac:dyDescent="0.25">
      <c r="A168">
        <v>-0.22</v>
      </c>
      <c r="B168" s="61">
        <f t="shared" si="5"/>
        <v>-0.92642000000000002</v>
      </c>
      <c r="C168">
        <f t="shared" si="6"/>
        <v>0.38411524901009092</v>
      </c>
      <c r="E168" s="63">
        <f t="shared" si="4"/>
        <v>3.1045036232546945E-2</v>
      </c>
    </row>
    <row r="169" spans="1:5" x14ac:dyDescent="0.25">
      <c r="A169">
        <v>-0.2</v>
      </c>
      <c r="B169" s="61">
        <f t="shared" si="5"/>
        <v>-0.84220000000000006</v>
      </c>
      <c r="C169">
        <f t="shared" si="6"/>
        <v>0.38580918607411929</v>
      </c>
      <c r="E169" s="63">
        <f t="shared" si="4"/>
        <v>3.226304946767105E-2</v>
      </c>
    </row>
    <row r="170" spans="1:5" x14ac:dyDescent="0.25">
      <c r="A170">
        <v>-0.18</v>
      </c>
      <c r="B170" s="61">
        <f t="shared" si="5"/>
        <v>-0.75797999999999999</v>
      </c>
      <c r="C170">
        <f t="shared" si="6"/>
        <v>0.38734884754348131</v>
      </c>
      <c r="E170" s="63">
        <f t="shared" si="4"/>
        <v>3.3522460396149908E-2</v>
      </c>
    </row>
    <row r="171" spans="1:5" x14ac:dyDescent="0.25">
      <c r="A171">
        <v>-0.16</v>
      </c>
      <c r="B171" s="61">
        <f t="shared" si="5"/>
        <v>-0.67376000000000003</v>
      </c>
      <c r="C171">
        <f t="shared" si="6"/>
        <v>0.38873214488008778</v>
      </c>
      <c r="E171" s="63">
        <f t="shared" si="4"/>
        <v>3.4824304783376364E-2</v>
      </c>
    </row>
    <row r="172" spans="1:5" x14ac:dyDescent="0.25">
      <c r="A172">
        <v>-0.14000000000000001</v>
      </c>
      <c r="B172" s="61">
        <f t="shared" si="5"/>
        <v>-0.58954000000000006</v>
      </c>
      <c r="C172">
        <f t="shared" si="6"/>
        <v>0.38995719528124601</v>
      </c>
      <c r="E172" s="63">
        <f t="shared" si="4"/>
        <v>3.6169623069670698E-2</v>
      </c>
    </row>
    <row r="173" spans="1:5" x14ac:dyDescent="0.25">
      <c r="A173">
        <v>-0.12</v>
      </c>
      <c r="B173" s="61">
        <f t="shared" si="5"/>
        <v>-0.50531999999999999</v>
      </c>
      <c r="C173">
        <f t="shared" si="6"/>
        <v>0.39102232631187539</v>
      </c>
      <c r="E173" s="63">
        <f t="shared" ref="E173:E236" si="7">_xlfn.T.DIST(A67,$K$2-2,FALSE)</f>
        <v>3.7559458998179272E-2</v>
      </c>
    </row>
    <row r="174" spans="1:5" x14ac:dyDescent="0.25">
      <c r="A174">
        <v>-0.1</v>
      </c>
      <c r="B174" s="61">
        <f t="shared" si="5"/>
        <v>-0.42110000000000003</v>
      </c>
      <c r="C174">
        <f t="shared" si="6"/>
        <v>0.39192608003344531</v>
      </c>
      <c r="E174" s="63">
        <f t="shared" si="7"/>
        <v>3.8994858156877837E-2</v>
      </c>
    </row>
    <row r="175" spans="1:5" x14ac:dyDescent="0.25">
      <c r="A175">
        <v>-8.0000000000000099E-2</v>
      </c>
      <c r="B175" s="61">
        <f t="shared" si="5"/>
        <v>-0.33688000000000046</v>
      </c>
      <c r="C175">
        <f t="shared" si="6"/>
        <v>0.39266721661425202</v>
      </c>
      <c r="E175" s="63">
        <f t="shared" si="7"/>
        <v>4.0476866433134216E-2</v>
      </c>
    </row>
    <row r="176" spans="1:5" x14ac:dyDescent="0.25">
      <c r="A176">
        <v>-6.0000000000000102E-2</v>
      </c>
      <c r="B176" s="61">
        <f t="shared" si="5"/>
        <v>-0.25266000000000044</v>
      </c>
      <c r="C176">
        <f t="shared" si="6"/>
        <v>0.39324471740753536</v>
      </c>
      <c r="E176" s="63">
        <f t="shared" si="7"/>
        <v>4.2006528379457085E-2</v>
      </c>
    </row>
    <row r="177" spans="1:6" x14ac:dyDescent="0.25">
      <c r="A177">
        <v>-0.04</v>
      </c>
      <c r="B177" s="61">
        <f t="shared" si="5"/>
        <v>-0.16844000000000001</v>
      </c>
      <c r="C177">
        <f t="shared" si="6"/>
        <v>0.39365778748589259</v>
      </c>
      <c r="E177" s="63">
        <f t="shared" si="7"/>
        <v>4.358488548924476E-2</v>
      </c>
    </row>
    <row r="178" spans="1:6" x14ac:dyDescent="0.25">
      <c r="A178">
        <v>-0.02</v>
      </c>
      <c r="B178" s="61">
        <f t="shared" si="5"/>
        <v>-8.4220000000000003E-2</v>
      </c>
      <c r="C178">
        <f t="shared" si="6"/>
        <v>0.39390585762246466</v>
      </c>
      <c r="E178" s="63">
        <f t="shared" si="7"/>
        <v>4.5212974381553889E-2</v>
      </c>
    </row>
    <row r="179" spans="1:6" x14ac:dyDescent="0.25">
      <c r="A179">
        <v>0</v>
      </c>
      <c r="B179" s="61">
        <f t="shared" si="5"/>
        <v>0</v>
      </c>
      <c r="C179">
        <f t="shared" si="6"/>
        <v>0.39398858571143264</v>
      </c>
      <c r="D179" s="62">
        <f>C179</f>
        <v>0.39398858571143264</v>
      </c>
      <c r="E179" s="63">
        <f t="shared" si="7"/>
        <v>4.6891824894130227E-2</v>
      </c>
      <c r="F179" s="62"/>
    </row>
    <row r="180" spans="1:6" x14ac:dyDescent="0.25">
      <c r="A180">
        <v>0.02</v>
      </c>
      <c r="B180" s="61">
        <f t="shared" si="5"/>
        <v>8.4220000000000003E-2</v>
      </c>
      <c r="C180">
        <f t="shared" si="6"/>
        <v>0.39390585762246466</v>
      </c>
      <c r="E180" s="63">
        <f t="shared" si="7"/>
        <v>4.8622458084184639E-2</v>
      </c>
    </row>
    <row r="181" spans="1:6" x14ac:dyDescent="0.25">
      <c r="A181">
        <v>0.04</v>
      </c>
      <c r="B181" s="61">
        <f t="shared" si="5"/>
        <v>0.16844000000000001</v>
      </c>
      <c r="C181">
        <f t="shared" si="6"/>
        <v>0.39365778748589259</v>
      </c>
      <c r="E181" s="63">
        <f t="shared" si="7"/>
        <v>5.0405884136655976E-2</v>
      </c>
    </row>
    <row r="182" spans="1:6" x14ac:dyDescent="0.25">
      <c r="A182">
        <v>6.0000000000000102E-2</v>
      </c>
      <c r="B182" s="61">
        <f t="shared" si="5"/>
        <v>0.25266000000000044</v>
      </c>
      <c r="C182">
        <f t="shared" si="6"/>
        <v>0.39324471740753536</v>
      </c>
      <c r="E182" s="63">
        <f t="shared" si="7"/>
        <v>5.2243100179980406E-2</v>
      </c>
    </row>
    <row r="183" spans="1:6" x14ac:dyDescent="0.25">
      <c r="A183">
        <v>8.0000000000000099E-2</v>
      </c>
      <c r="B183" s="61">
        <f t="shared" si="5"/>
        <v>0.33688000000000046</v>
      </c>
      <c r="C183">
        <f t="shared" si="6"/>
        <v>0.39266721661425202</v>
      </c>
      <c r="E183" s="63">
        <f t="shared" si="7"/>
        <v>5.4135088009680164E-2</v>
      </c>
    </row>
    <row r="184" spans="1:6" x14ac:dyDescent="0.25">
      <c r="A184">
        <v>0.1</v>
      </c>
      <c r="B184" s="61">
        <f t="shared" si="5"/>
        <v>0.42110000000000003</v>
      </c>
      <c r="C184">
        <f t="shared" si="6"/>
        <v>0.39192608003344531</v>
      </c>
      <c r="E184" s="63">
        <f t="shared" si="7"/>
        <v>5.6082811720401041E-2</v>
      </c>
    </row>
    <row r="185" spans="1:6" x14ac:dyDescent="0.25">
      <c r="A185">
        <v>0.12</v>
      </c>
      <c r="B185" s="61">
        <f t="shared" si="5"/>
        <v>0.50531999999999999</v>
      </c>
      <c r="C185">
        <f t="shared" si="6"/>
        <v>0.39102232631187539</v>
      </c>
      <c r="E185" s="63">
        <f t="shared" si="7"/>
        <v>5.808721524735698E-2</v>
      </c>
    </row>
    <row r="186" spans="1:6" x14ac:dyDescent="0.25">
      <c r="A186">
        <v>0.14000000000000001</v>
      </c>
      <c r="B186" s="61">
        <f t="shared" si="5"/>
        <v>0.58954000000000006</v>
      </c>
      <c r="C186">
        <f t="shared" si="6"/>
        <v>0.38995719528124601</v>
      </c>
      <c r="E186" s="63">
        <f t="shared" si="7"/>
        <v>6.0149219818491431E-2</v>
      </c>
    </row>
    <row r="187" spans="1:6" x14ac:dyDescent="0.25">
      <c r="A187">
        <v>0.16</v>
      </c>
      <c r="B187" s="61">
        <f t="shared" si="5"/>
        <v>0.67376000000000003</v>
      </c>
      <c r="C187">
        <f t="shared" si="6"/>
        <v>0.38873214488008778</v>
      </c>
      <c r="E187" s="63">
        <f t="shared" si="7"/>
        <v>6.2269721319032585E-2</v>
      </c>
    </row>
    <row r="188" spans="1:6" x14ac:dyDescent="0.25">
      <c r="A188">
        <v>0.18</v>
      </c>
      <c r="B188" s="61">
        <f t="shared" si="5"/>
        <v>0.75797999999999999</v>
      </c>
      <c r="C188">
        <f t="shared" si="6"/>
        <v>0.38734884754348131</v>
      </c>
      <c r="E188" s="63">
        <f t="shared" si="7"/>
        <v>6.444958757050237E-2</v>
      </c>
    </row>
    <row r="189" spans="1:6" x14ac:dyDescent="0.25">
      <c r="A189">
        <v>0.2</v>
      </c>
      <c r="B189" s="61">
        <f t="shared" si="5"/>
        <v>0.84220000000000006</v>
      </c>
      <c r="C189">
        <f t="shared" si="6"/>
        <v>0.38580918607411929</v>
      </c>
      <c r="E189" s="63">
        <f t="shared" si="7"/>
        <v>6.6689655526642688E-2</v>
      </c>
    </row>
    <row r="190" spans="1:6" x14ac:dyDescent="0.25">
      <c r="A190">
        <v>0.22</v>
      </c>
      <c r="B190" s="61">
        <f t="shared" si="5"/>
        <v>0.92642000000000002</v>
      </c>
      <c r="C190">
        <f t="shared" si="6"/>
        <v>0.38411524901009092</v>
      </c>
      <c r="E190" s="63">
        <f t="shared" si="7"/>
        <v>6.8990728389136849E-2</v>
      </c>
    </row>
    <row r="191" spans="1:6" x14ac:dyDescent="0.25">
      <c r="A191">
        <v>0.24</v>
      </c>
      <c r="B191" s="61">
        <f t="shared" si="5"/>
        <v>1.01064</v>
      </c>
      <c r="C191">
        <f t="shared" si="6"/>
        <v>0.38226932550658155</v>
      </c>
      <c r="E191" s="63">
        <f t="shared" si="7"/>
        <v>7.1353572646438213E-2</v>
      </c>
    </row>
    <row r="192" spans="1:6" x14ac:dyDescent="0.25">
      <c r="A192">
        <v>0.26</v>
      </c>
      <c r="B192" s="61">
        <f t="shared" si="5"/>
        <v>1.0948600000000002</v>
      </c>
      <c r="C192">
        <f t="shared" si="6"/>
        <v>0.38027389975039794</v>
      </c>
      <c r="E192" s="63">
        <f t="shared" si="7"/>
        <v>7.3778915039463558E-2</v>
      </c>
    </row>
    <row r="193" spans="1:5" x14ac:dyDescent="0.25">
      <c r="A193">
        <v>0.28000000000000003</v>
      </c>
      <c r="B193" s="61">
        <f t="shared" si="5"/>
        <v>1.1790800000000001</v>
      </c>
      <c r="C193">
        <f t="shared" si="6"/>
        <v>0.37813164492785617</v>
      </c>
      <c r="E193" s="63">
        <f t="shared" si="7"/>
        <v>7.6267439458367253E-2</v>
      </c>
    </row>
    <row r="194" spans="1:5" x14ac:dyDescent="0.25">
      <c r="A194">
        <v>0.3</v>
      </c>
      <c r="B194" s="61">
        <f t="shared" ref="B194:B257" si="8">A194*$J$2+L$2</f>
        <v>1.2633000000000001</v>
      </c>
      <c r="C194">
        <f t="shared" ref="C194:C257" si="9">_xlfn.T.DIST(A194,$K$2-2,FALSE)</f>
        <v>0.37584541676808375</v>
      </c>
      <c r="E194" s="63">
        <f t="shared" si="7"/>
        <v>7.8819783775085361E-2</v>
      </c>
    </row>
    <row r="195" spans="1:5" x14ac:dyDescent="0.25">
      <c r="A195">
        <v>0.32</v>
      </c>
      <c r="B195" s="61">
        <f t="shared" si="8"/>
        <v>1.3475200000000001</v>
      </c>
      <c r="C195">
        <f t="shared" si="9"/>
        <v>0.37341824668520018</v>
      </c>
      <c r="E195" s="63">
        <f t="shared" si="7"/>
        <v>8.1436536616818281E-2</v>
      </c>
    </row>
    <row r="196" spans="1:5" x14ac:dyDescent="0.25">
      <c r="A196">
        <v>0.34</v>
      </c>
      <c r="B196" s="61">
        <f t="shared" si="8"/>
        <v>1.4317400000000002</v>
      </c>
      <c r="C196">
        <f t="shared" si="9"/>
        <v>0.37085333454413</v>
      </c>
      <c r="E196" s="63">
        <f t="shared" si="7"/>
        <v>8.4118234086112659E-2</v>
      </c>
    </row>
    <row r="197" spans="1:5" x14ac:dyDescent="0.25">
      <c r="A197">
        <v>0.36</v>
      </c>
      <c r="B197" s="61">
        <f t="shared" si="8"/>
        <v>1.51596</v>
      </c>
      <c r="C197">
        <f t="shared" si="9"/>
        <v>0.36815404107597061</v>
      </c>
      <c r="E197" s="63">
        <f t="shared" si="7"/>
        <v>8.6865356433700094E-2</v>
      </c>
    </row>
    <row r="198" spans="1:5" x14ac:dyDescent="0.25">
      <c r="A198">
        <v>0.38</v>
      </c>
      <c r="B198" s="61">
        <f t="shared" si="8"/>
        <v>1.6001800000000002</v>
      </c>
      <c r="C198">
        <f t="shared" si="9"/>
        <v>0.36532387996988069</v>
      </c>
      <c r="E198" s="63">
        <f t="shared" si="7"/>
        <v>8.9678324690753375E-2</v>
      </c>
    </row>
    <row r="199" spans="1:5" x14ac:dyDescent="0.25">
      <c r="A199">
        <v>0.4</v>
      </c>
      <c r="B199" s="61">
        <f t="shared" si="8"/>
        <v>1.6844000000000001</v>
      </c>
      <c r="C199">
        <f t="shared" si="9"/>
        <v>0.36236650966936146</v>
      </c>
      <c r="E199" s="63">
        <f t="shared" si="7"/>
        <v>9.2557497267728231E-2</v>
      </c>
    </row>
    <row r="200" spans="1:5" x14ac:dyDescent="0.25">
      <c r="A200">
        <v>0.42</v>
      </c>
      <c r="B200" s="61">
        <f t="shared" si="8"/>
        <v>1.7686200000000001</v>
      </c>
      <c r="C200">
        <f t="shared" si="9"/>
        <v>0.35928572490158373</v>
      </c>
      <c r="E200" s="63">
        <f t="shared" si="7"/>
        <v>9.5503166527465391E-2</v>
      </c>
    </row>
    <row r="201" spans="1:5" x14ac:dyDescent="0.25">
      <c r="A201">
        <v>0.44</v>
      </c>
      <c r="B201" s="61">
        <f t="shared" si="8"/>
        <v>1.85284</v>
      </c>
      <c r="C201">
        <f t="shared" si="9"/>
        <v>0.35608544796904912</v>
      </c>
      <c r="E201" s="63">
        <f t="shared" si="7"/>
        <v>9.8515555340735209E-2</v>
      </c>
    </row>
    <row r="202" spans="1:5" x14ac:dyDescent="0.25">
      <c r="A202">
        <v>0.46</v>
      </c>
      <c r="B202" s="61">
        <f t="shared" si="8"/>
        <v>1.9370600000000002</v>
      </c>
      <c r="C202">
        <f t="shared" si="9"/>
        <v>0.35276971983337674</v>
      </c>
      <c r="E202" s="63">
        <f t="shared" si="7"/>
        <v>0.10159481363291027</v>
      </c>
    </row>
    <row r="203" spans="1:5" x14ac:dyDescent="0.25">
      <c r="A203">
        <v>0.48</v>
      </c>
      <c r="B203" s="61">
        <f t="shared" si="8"/>
        <v>2.02128</v>
      </c>
      <c r="C203">
        <f t="shared" si="9"/>
        <v>0.34934269102136989</v>
      </c>
      <c r="E203" s="63">
        <f t="shared" si="7"/>
        <v>0.10474101493094871</v>
      </c>
    </row>
    <row r="204" spans="1:5" x14ac:dyDescent="0.25">
      <c r="A204">
        <v>0.5</v>
      </c>
      <c r="B204" s="61">
        <f t="shared" si="8"/>
        <v>2.1055000000000001</v>
      </c>
      <c r="C204">
        <f t="shared" si="9"/>
        <v>0.34580861238374172</v>
      </c>
      <c r="E204" s="63">
        <f t="shared" si="7"/>
        <v>0.10795415292036063</v>
      </c>
    </row>
    <row r="205" spans="1:5" x14ac:dyDescent="0.25">
      <c r="A205">
        <v>0.52</v>
      </c>
      <c r="B205" s="61">
        <f t="shared" si="8"/>
        <v>2.1897200000000003</v>
      </c>
      <c r="C205">
        <f t="shared" si="9"/>
        <v>0.34217182573696409</v>
      </c>
      <c r="E205" s="63">
        <f t="shared" si="7"/>
        <v>0.11123413802230511</v>
      </c>
    </row>
    <row r="206" spans="1:5" x14ac:dyDescent="0.25">
      <c r="A206">
        <v>0.54</v>
      </c>
      <c r="B206" s="61">
        <f t="shared" si="8"/>
        <v>2.2739400000000005</v>
      </c>
      <c r="C206">
        <f t="shared" si="9"/>
        <v>0.33843675441866117</v>
      </c>
      <c r="E206" s="63">
        <f t="shared" si="7"/>
        <v>0.11458079400143106</v>
      </c>
    </row>
    <row r="207" spans="1:5" x14ac:dyDescent="0.25">
      <c r="A207">
        <v>0.56000000000000005</v>
      </c>
      <c r="B207" s="61">
        <f t="shared" si="8"/>
        <v>2.3581600000000003</v>
      </c>
      <c r="C207">
        <f t="shared" si="9"/>
        <v>0.33460789378678191</v>
      </c>
      <c r="E207" s="63">
        <f t="shared" si="7"/>
        <v>0.11799385461551856</v>
      </c>
    </row>
    <row r="208" spans="1:5" x14ac:dyDescent="0.25">
      <c r="A208">
        <v>0.57999999999999996</v>
      </c>
      <c r="B208" s="61">
        <f t="shared" si="8"/>
        <v>2.44238</v>
      </c>
      <c r="C208">
        <f t="shared" si="9"/>
        <v>0.33068980169248174</v>
      </c>
      <c r="E208" s="63">
        <f t="shared" si="7"/>
        <v>0.12147296031840289</v>
      </c>
    </row>
    <row r="209" spans="1:5" x14ac:dyDescent="0.25">
      <c r="A209">
        <v>0.6</v>
      </c>
      <c r="B209" s="61">
        <f t="shared" si="8"/>
        <v>2.5266000000000002</v>
      </c>
      <c r="C209">
        <f t="shared" si="9"/>
        <v>0.32668708895620474</v>
      </c>
      <c r="E209" s="63">
        <f t="shared" si="7"/>
        <v>0.125017655028065</v>
      </c>
    </row>
    <row r="210" spans="1:5" x14ac:dyDescent="0.25">
      <c r="A210">
        <v>0.62</v>
      </c>
      <c r="B210" s="61">
        <f t="shared" si="8"/>
        <v>2.6108200000000004</v>
      </c>
      <c r="C210">
        <f t="shared" si="9"/>
        <v>0.32260440987590328</v>
      </c>
      <c r="E210" s="63">
        <f t="shared" si="7"/>
        <v>0.12862738297214607</v>
      </c>
    </row>
    <row r="211" spans="1:5" x14ac:dyDescent="0.25">
      <c r="A211">
        <v>0.64</v>
      </c>
      <c r="B211" s="61">
        <f t="shared" si="8"/>
        <v>2.6950400000000001</v>
      </c>
      <c r="C211">
        <f t="shared" si="9"/>
        <v>0.31844645279566086</v>
      </c>
      <c r="E211" s="63">
        <f t="shared" si="7"/>
        <v>0.13230148562348742</v>
      </c>
    </row>
    <row r="212" spans="1:5" x14ac:dyDescent="0.25">
      <c r="A212">
        <v>0.66</v>
      </c>
      <c r="B212" s="61">
        <f t="shared" si="8"/>
        <v>2.7792600000000003</v>
      </c>
      <c r="C212">
        <f t="shared" si="9"/>
        <v>0.31421793076220317</v>
      </c>
      <c r="E212" s="63">
        <f t="shared" si="7"/>
        <v>0.13603919873860865</v>
      </c>
    </row>
    <row r="213" spans="1:5" x14ac:dyDescent="0.25">
      <c r="A213">
        <v>0.68</v>
      </c>
      <c r="B213" s="61">
        <f t="shared" si="8"/>
        <v>2.8634800000000005</v>
      </c>
      <c r="C213">
        <f t="shared" si="9"/>
        <v>0.30992357229589873</v>
      </c>
      <c r="E213" s="63">
        <f t="shared" si="7"/>
        <v>0.13983964951230846</v>
      </c>
    </row>
    <row r="214" spans="1:5" x14ac:dyDescent="0.25">
      <c r="A214">
        <v>0.7</v>
      </c>
      <c r="B214" s="61">
        <f t="shared" si="8"/>
        <v>2.9477000000000002</v>
      </c>
      <c r="C214">
        <f t="shared" si="9"/>
        <v>0.30556811230187114</v>
      </c>
      <c r="E214" s="63">
        <f t="shared" si="7"/>
        <v>0.14370185386180698</v>
      </c>
    </row>
    <row r="215" spans="1:5" x14ac:dyDescent="0.25">
      <c r="A215">
        <v>0.72</v>
      </c>
      <c r="B215" s="61">
        <f t="shared" si="8"/>
        <v>3.0319199999999999</v>
      </c>
      <c r="C215">
        <f t="shared" si="9"/>
        <v>0.30115628314577447</v>
      </c>
      <c r="E215" s="63">
        <f t="shared" si="7"/>
        <v>0.14762471385403808</v>
      </c>
    </row>
    <row r="216" spans="1:5" x14ac:dyDescent="0.25">
      <c r="A216">
        <v>0.74</v>
      </c>
      <c r="B216" s="61">
        <f t="shared" si="8"/>
        <v>3.1161400000000001</v>
      </c>
      <c r="C216">
        <f t="shared" si="9"/>
        <v>0.29669280591763569</v>
      </c>
      <c r="E216" s="63">
        <f t="shared" si="7"/>
        <v>0.15160701528984166</v>
      </c>
    </row>
    <row r="217" spans="1:5" x14ac:dyDescent="0.25">
      <c r="A217">
        <v>0.76</v>
      </c>
      <c r="B217" s="61">
        <f t="shared" si="8"/>
        <v>3.2003600000000003</v>
      </c>
      <c r="C217">
        <f t="shared" si="9"/>
        <v>0.29218238190594109</v>
      </c>
      <c r="E217" s="63">
        <f t="shared" si="7"/>
        <v>0.15564742545889926</v>
      </c>
    </row>
    <row r="218" spans="1:5" x14ac:dyDescent="0.25">
      <c r="A218">
        <v>0.78</v>
      </c>
      <c r="B218" s="61">
        <f t="shared" si="8"/>
        <v>3.2845800000000005</v>
      </c>
      <c r="C218">
        <f t="shared" si="9"/>
        <v>0.28762968430285529</v>
      </c>
      <c r="E218" s="63">
        <f t="shared" si="7"/>
        <v>0.15974449107929753</v>
      </c>
    </row>
    <row r="219" spans="1:5" x14ac:dyDescent="0.25">
      <c r="A219">
        <v>0.8</v>
      </c>
      <c r="B219" s="61">
        <f t="shared" si="8"/>
        <v>3.3688000000000002</v>
      </c>
      <c r="C219">
        <f t="shared" si="9"/>
        <v>0.2830393501601145</v>
      </c>
      <c r="E219" s="63">
        <f t="shared" si="7"/>
        <v>0.16389663643558372</v>
      </c>
    </row>
    <row r="220" spans="1:5" x14ac:dyDescent="0.25">
      <c r="A220">
        <v>0.82</v>
      </c>
      <c r="B220" s="61">
        <f t="shared" si="8"/>
        <v>3.45302</v>
      </c>
      <c r="C220">
        <f t="shared" si="9"/>
        <v>0.2784159726137389</v>
      </c>
      <c r="E220" s="63">
        <f t="shared" si="7"/>
        <v>0.16810216172910808</v>
      </c>
    </row>
    <row r="221" spans="1:5" x14ac:dyDescent="0.25">
      <c r="A221">
        <v>0.84</v>
      </c>
      <c r="B221" s="61">
        <f t="shared" si="8"/>
        <v>3.5372400000000002</v>
      </c>
      <c r="C221">
        <f t="shared" si="9"/>
        <v>0.27376409339427149</v>
      </c>
      <c r="E221" s="63">
        <f t="shared" si="7"/>
        <v>0.17235924165430599</v>
      </c>
    </row>
    <row r="222" spans="1:5" x14ac:dyDescent="0.25">
      <c r="A222">
        <v>0.86</v>
      </c>
      <c r="B222" s="61">
        <f t="shared" si="8"/>
        <v>3.6214600000000003</v>
      </c>
      <c r="C222">
        <f t="shared" si="9"/>
        <v>0.2690881956377823</v>
      </c>
      <c r="E222" s="63">
        <f t="shared" si="7"/>
        <v>0.17666592421437724</v>
      </c>
    </row>
    <row r="223" spans="1:5" x14ac:dyDescent="0.25">
      <c r="A223">
        <v>0.88</v>
      </c>
      <c r="B223" s="61">
        <f t="shared" si="8"/>
        <v>3.7056800000000001</v>
      </c>
      <c r="C223">
        <f t="shared" si="9"/>
        <v>0.26439269701138279</v>
      </c>
      <c r="E223" s="63">
        <f t="shared" si="7"/>
        <v>0.18102012978955009</v>
      </c>
    </row>
    <row r="224" spans="1:5" x14ac:dyDescent="0.25">
      <c r="A224">
        <v>0.9</v>
      </c>
      <c r="B224" s="61">
        <f t="shared" si="8"/>
        <v>3.7899000000000003</v>
      </c>
      <c r="C224">
        <f t="shared" si="9"/>
        <v>0.25968194316548487</v>
      </c>
      <c r="E224" s="63">
        <f t="shared" si="7"/>
        <v>0.18541965047078812</v>
      </c>
    </row>
    <row r="225" spans="1:5" x14ac:dyDescent="0.25">
      <c r="A225">
        <v>0.92</v>
      </c>
      <c r="B225" s="61">
        <f t="shared" si="8"/>
        <v>3.8741200000000005</v>
      </c>
      <c r="C225">
        <f t="shared" si="9"/>
        <v>0.25496020152352172</v>
      </c>
      <c r="E225" s="63">
        <f t="shared" si="7"/>
        <v>0.18986214967139056</v>
      </c>
    </row>
    <row r="226" spans="1:5" x14ac:dyDescent="0.25">
      <c r="A226">
        <v>0.94</v>
      </c>
      <c r="B226" s="61">
        <f t="shared" si="8"/>
        <v>3.9583400000000002</v>
      </c>
      <c r="C226">
        <f t="shared" si="9"/>
        <v>0.25023165541833059</v>
      </c>
      <c r="E226" s="63">
        <f t="shared" si="7"/>
        <v>0.19434516202846697</v>
      </c>
    </row>
    <row r="227" spans="1:5" x14ac:dyDescent="0.25">
      <c r="A227">
        <v>0.96</v>
      </c>
      <c r="B227" s="61">
        <f t="shared" si="8"/>
        <v>4.0425599999999999</v>
      </c>
      <c r="C227">
        <f t="shared" si="9"/>
        <v>0.24550039858288425</v>
      </c>
      <c r="E227" s="63">
        <f t="shared" si="7"/>
        <v>0.19886609360571966</v>
      </c>
    </row>
    <row r="228" spans="1:5" x14ac:dyDescent="0.25">
      <c r="A228">
        <v>0.98</v>
      </c>
      <c r="B228" s="61">
        <f t="shared" si="8"/>
        <v>4.1267800000000001</v>
      </c>
      <c r="C228">
        <f t="shared" si="9"/>
        <v>0.24077043000156567</v>
      </c>
      <c r="E228" s="63">
        <f t="shared" si="7"/>
        <v>0.2034222224083512</v>
      </c>
    </row>
    <row r="229" spans="1:5" x14ac:dyDescent="0.25">
      <c r="A229">
        <v>1</v>
      </c>
      <c r="B229" s="61">
        <f t="shared" si="8"/>
        <v>4.2110000000000003</v>
      </c>
      <c r="C229">
        <f t="shared" si="9"/>
        <v>0.23604564912670095</v>
      </c>
      <c r="D229" s="62">
        <f>C229</f>
        <v>0.23604564912670095</v>
      </c>
      <c r="E229" s="63">
        <f t="shared" si="7"/>
        <v>0.20801069922022322</v>
      </c>
    </row>
    <row r="230" spans="1:5" x14ac:dyDescent="0.25">
      <c r="A230">
        <v>1.02</v>
      </c>
      <c r="B230" s="61">
        <f t="shared" si="8"/>
        <v>4.2952200000000005</v>
      </c>
      <c r="C230">
        <f t="shared" si="9"/>
        <v>0.2313298514636227</v>
      </c>
      <c r="E230" s="63">
        <f t="shared" si="7"/>
        <v>0.21262854877263274</v>
      </c>
    </row>
    <row r="231" spans="1:5" x14ac:dyDescent="0.25">
      <c r="A231">
        <v>1.04</v>
      </c>
      <c r="B231" s="61">
        <f t="shared" si="8"/>
        <v>4.3794400000000007</v>
      </c>
      <c r="C231">
        <f t="shared" si="9"/>
        <v>0.22662672452611984</v>
      </c>
      <c r="E231" s="63">
        <f t="shared" si="7"/>
        <v>0.21727267125323765</v>
      </c>
    </row>
    <row r="232" spans="1:5" x14ac:dyDescent="0.25">
      <c r="A232">
        <v>1.06</v>
      </c>
      <c r="B232" s="61">
        <f t="shared" si="8"/>
        <v>4.4636600000000008</v>
      </c>
      <c r="C232">
        <f t="shared" si="9"/>
        <v>0.22193984416275972</v>
      </c>
      <c r="E232" s="63">
        <f t="shared" si="7"/>
        <v>0.22193984416275972</v>
      </c>
    </row>
    <row r="233" spans="1:5" x14ac:dyDescent="0.25">
      <c r="A233">
        <v>1.08</v>
      </c>
      <c r="B233" s="61">
        <f t="shared" si="8"/>
        <v>4.547880000000001</v>
      </c>
      <c r="C233">
        <f t="shared" si="9"/>
        <v>0.21727267125323765</v>
      </c>
      <c r="E233" s="63">
        <f t="shared" si="7"/>
        <v>0.22662672452611984</v>
      </c>
    </row>
    <row r="234" spans="1:5" x14ac:dyDescent="0.25">
      <c r="A234">
        <v>1.1000000000000001</v>
      </c>
      <c r="B234" s="61">
        <f t="shared" si="8"/>
        <v>4.6321000000000003</v>
      </c>
      <c r="C234">
        <f t="shared" si="9"/>
        <v>0.21262854877263274</v>
      </c>
      <c r="E234" s="63">
        <f t="shared" si="7"/>
        <v>0.2313298514636227</v>
      </c>
    </row>
    <row r="235" spans="1:5" x14ac:dyDescent="0.25">
      <c r="A235">
        <v>1.1200000000000001</v>
      </c>
      <c r="B235" s="61">
        <f t="shared" si="8"/>
        <v>4.7163200000000005</v>
      </c>
      <c r="C235">
        <f t="shared" si="9"/>
        <v>0.20801069922022322</v>
      </c>
      <c r="E235" s="63">
        <f t="shared" si="7"/>
        <v>0.23604564912670095</v>
      </c>
    </row>
    <row r="236" spans="1:5" x14ac:dyDescent="0.25">
      <c r="A236">
        <v>1.1399999999999999</v>
      </c>
      <c r="B236" s="61">
        <f t="shared" si="8"/>
        <v>4.8005399999999998</v>
      </c>
      <c r="C236">
        <f t="shared" si="9"/>
        <v>0.2034222224083512</v>
      </c>
      <c r="E236" s="63">
        <f t="shared" si="7"/>
        <v>0.24077043000156567</v>
      </c>
    </row>
    <row r="237" spans="1:5" x14ac:dyDescent="0.25">
      <c r="A237">
        <v>1.1599999999999999</v>
      </c>
      <c r="B237" s="61">
        <f t="shared" si="8"/>
        <v>4.88476</v>
      </c>
      <c r="C237">
        <f t="shared" si="9"/>
        <v>0.19886609360571966</v>
      </c>
      <c r="E237" s="63">
        <f t="shared" ref="E237:E300" si="10">_xlfn.T.DIST(A131,$K$2-2,FALSE)</f>
        <v>0.24550039858288425</v>
      </c>
    </row>
    <row r="238" spans="1:5" x14ac:dyDescent="0.25">
      <c r="A238">
        <v>1.18</v>
      </c>
      <c r="B238" s="61">
        <f t="shared" si="8"/>
        <v>4.9689800000000002</v>
      </c>
      <c r="C238">
        <f t="shared" si="9"/>
        <v>0.19434516202846697</v>
      </c>
      <c r="E238" s="63">
        <f t="shared" si="10"/>
        <v>0.25023165541833059</v>
      </c>
    </row>
    <row r="239" spans="1:5" x14ac:dyDescent="0.25">
      <c r="A239">
        <v>1.2</v>
      </c>
      <c r="B239" s="61">
        <f t="shared" si="8"/>
        <v>5.0532000000000004</v>
      </c>
      <c r="C239">
        <f t="shared" si="9"/>
        <v>0.18986214967139056</v>
      </c>
      <c r="E239" s="63">
        <f t="shared" si="10"/>
        <v>0.25496020152352172</v>
      </c>
    </row>
    <row r="240" spans="1:5" x14ac:dyDescent="0.25">
      <c r="A240">
        <v>1.22</v>
      </c>
      <c r="B240" s="61">
        <f t="shared" si="8"/>
        <v>5.1374200000000005</v>
      </c>
      <c r="C240">
        <f t="shared" si="9"/>
        <v>0.18541965047078812</v>
      </c>
      <c r="E240" s="63">
        <f t="shared" si="10"/>
        <v>0.25968194316548487</v>
      </c>
    </row>
    <row r="241" spans="1:5" x14ac:dyDescent="0.25">
      <c r="A241">
        <v>1.24</v>
      </c>
      <c r="B241" s="61">
        <f t="shared" si="8"/>
        <v>5.2216400000000007</v>
      </c>
      <c r="C241">
        <f t="shared" si="9"/>
        <v>0.18102012978955009</v>
      </c>
      <c r="E241" s="63">
        <f t="shared" si="10"/>
        <v>0.26439269701138279</v>
      </c>
    </row>
    <row r="242" spans="1:5" x14ac:dyDescent="0.25">
      <c r="A242">
        <v>1.26</v>
      </c>
      <c r="B242" s="61">
        <f t="shared" si="8"/>
        <v>5.30586</v>
      </c>
      <c r="C242">
        <f t="shared" si="9"/>
        <v>0.17666592421437724</v>
      </c>
      <c r="E242" s="63">
        <f t="shared" si="10"/>
        <v>0.2690881956377823</v>
      </c>
    </row>
    <row r="243" spans="1:5" x14ac:dyDescent="0.25">
      <c r="A243">
        <v>1.28</v>
      </c>
      <c r="B243" s="61">
        <f t="shared" si="8"/>
        <v>5.3900800000000002</v>
      </c>
      <c r="C243">
        <f t="shared" si="9"/>
        <v>0.17235924165430599</v>
      </c>
      <c r="E243" s="63">
        <f t="shared" si="10"/>
        <v>0.27376409339427149</v>
      </c>
    </row>
    <row r="244" spans="1:5" x14ac:dyDescent="0.25">
      <c r="A244">
        <v>1.3</v>
      </c>
      <c r="B244" s="61">
        <f t="shared" si="8"/>
        <v>5.4743000000000004</v>
      </c>
      <c r="C244">
        <f t="shared" si="9"/>
        <v>0.16810216172910808</v>
      </c>
      <c r="E244" s="63">
        <f t="shared" si="10"/>
        <v>0.2784159726137389</v>
      </c>
    </row>
    <row r="245" spans="1:5" x14ac:dyDescent="0.25">
      <c r="A245">
        <v>1.32</v>
      </c>
      <c r="B245" s="61">
        <f t="shared" si="8"/>
        <v>5.5585200000000006</v>
      </c>
      <c r="C245">
        <f t="shared" si="9"/>
        <v>0.16389663643558372</v>
      </c>
      <c r="E245" s="63">
        <f t="shared" si="10"/>
        <v>0.2830393501601145</v>
      </c>
    </row>
    <row r="246" spans="1:5" x14ac:dyDescent="0.25">
      <c r="A246">
        <v>1.34</v>
      </c>
      <c r="B246" s="61">
        <f t="shared" si="8"/>
        <v>5.6427400000000008</v>
      </c>
      <c r="C246">
        <f t="shared" si="9"/>
        <v>0.15974449107929753</v>
      </c>
      <c r="E246" s="63">
        <f t="shared" si="10"/>
        <v>0.28762968430285529</v>
      </c>
    </row>
    <row r="247" spans="1:5" x14ac:dyDescent="0.25">
      <c r="A247">
        <v>1.36</v>
      </c>
      <c r="B247" s="61">
        <f t="shared" si="8"/>
        <v>5.7269600000000009</v>
      </c>
      <c r="C247">
        <f t="shared" si="9"/>
        <v>0.15564742545889926</v>
      </c>
      <c r="E247" s="63">
        <f t="shared" si="10"/>
        <v>0.29218238190594109</v>
      </c>
    </row>
    <row r="248" spans="1:5" x14ac:dyDescent="0.25">
      <c r="A248">
        <v>1.38</v>
      </c>
      <c r="B248" s="61">
        <f t="shared" si="8"/>
        <v>5.8111800000000002</v>
      </c>
      <c r="C248">
        <f t="shared" si="9"/>
        <v>0.15160701528984166</v>
      </c>
      <c r="E248" s="63">
        <f t="shared" si="10"/>
        <v>0.29669280591763569</v>
      </c>
    </row>
    <row r="249" spans="1:5" x14ac:dyDescent="0.25">
      <c r="A249">
        <v>1.4</v>
      </c>
      <c r="B249" s="61">
        <f t="shared" si="8"/>
        <v>5.8954000000000004</v>
      </c>
      <c r="C249">
        <f t="shared" si="9"/>
        <v>0.14762471385403808</v>
      </c>
      <c r="E249" s="63">
        <f t="shared" si="10"/>
        <v>0.30115628314577447</v>
      </c>
    </row>
    <row r="250" spans="1:5" x14ac:dyDescent="0.25">
      <c r="A250">
        <v>1.42</v>
      </c>
      <c r="B250" s="61">
        <f t="shared" si="8"/>
        <v>5.9796199999999997</v>
      </c>
      <c r="C250">
        <f t="shared" si="9"/>
        <v>0.14370185386180698</v>
      </c>
      <c r="E250" s="63">
        <f t="shared" si="10"/>
        <v>0.30556811230187114</v>
      </c>
    </row>
    <row r="251" spans="1:5" x14ac:dyDescent="0.25">
      <c r="A251">
        <v>1.44</v>
      </c>
      <c r="B251" s="61">
        <f t="shared" si="8"/>
        <v>6.0638399999999999</v>
      </c>
      <c r="C251">
        <f t="shared" si="9"/>
        <v>0.13983964951230846</v>
      </c>
      <c r="E251" s="63">
        <f t="shared" si="10"/>
        <v>0.30992357229589873</v>
      </c>
    </row>
    <row r="252" spans="1:5" x14ac:dyDescent="0.25">
      <c r="A252">
        <v>1.46</v>
      </c>
      <c r="B252" s="61">
        <f t="shared" si="8"/>
        <v>6.1480600000000001</v>
      </c>
      <c r="C252">
        <f t="shared" si="9"/>
        <v>0.13603919873860865</v>
      </c>
      <c r="E252" s="63">
        <f t="shared" si="10"/>
        <v>0.31421793076220317</v>
      </c>
    </row>
    <row r="253" spans="1:5" x14ac:dyDescent="0.25">
      <c r="A253">
        <v>1.48</v>
      </c>
      <c r="B253" s="61">
        <f t="shared" si="8"/>
        <v>6.2322800000000003</v>
      </c>
      <c r="C253">
        <f t="shared" si="9"/>
        <v>0.13230148562348742</v>
      </c>
      <c r="E253" s="63">
        <f t="shared" si="10"/>
        <v>0.31844645279566086</v>
      </c>
    </row>
    <row r="254" spans="1:5" x14ac:dyDescent="0.25">
      <c r="A254">
        <v>1.5</v>
      </c>
      <c r="B254" s="61">
        <f t="shared" si="8"/>
        <v>6.3165000000000004</v>
      </c>
      <c r="C254">
        <f t="shared" si="9"/>
        <v>0.12862738297214607</v>
      </c>
      <c r="E254" s="63">
        <f t="shared" si="10"/>
        <v>0.32260440987590328</v>
      </c>
    </row>
    <row r="255" spans="1:5" x14ac:dyDescent="0.25">
      <c r="A255">
        <v>1.52</v>
      </c>
      <c r="B255" s="61">
        <f t="shared" si="8"/>
        <v>6.4007200000000006</v>
      </c>
      <c r="C255">
        <f t="shared" si="9"/>
        <v>0.125017655028065</v>
      </c>
      <c r="E255" s="63">
        <f t="shared" si="10"/>
        <v>0.32668708895620474</v>
      </c>
    </row>
    <row r="256" spans="1:5" x14ac:dyDescent="0.25">
      <c r="A256">
        <v>1.54</v>
      </c>
      <c r="B256" s="61">
        <f t="shared" si="8"/>
        <v>6.4849400000000008</v>
      </c>
      <c r="C256">
        <f t="shared" si="9"/>
        <v>0.12147296031840289</v>
      </c>
      <c r="E256" s="63">
        <f t="shared" si="10"/>
        <v>0.33068980169248174</v>
      </c>
    </row>
    <row r="257" spans="1:8" x14ac:dyDescent="0.25">
      <c r="A257">
        <v>1.56</v>
      </c>
      <c r="B257" s="61">
        <f t="shared" si="8"/>
        <v>6.569160000000001</v>
      </c>
      <c r="C257">
        <f t="shared" si="9"/>
        <v>0.11799385461551856</v>
      </c>
      <c r="E257" s="63">
        <f t="shared" si="10"/>
        <v>0.33460789378678191</v>
      </c>
    </row>
    <row r="258" spans="1:8" x14ac:dyDescent="0.25">
      <c r="A258">
        <v>1.58</v>
      </c>
      <c r="B258" s="61">
        <f t="shared" ref="B258:B321" si="11">A258*$J$2+L$2</f>
        <v>6.6533800000000012</v>
      </c>
      <c r="C258">
        <f t="shared" ref="C258:C321" si="12">_xlfn.T.DIST(A258,$K$2-2,FALSE)</f>
        <v>0.11458079400143106</v>
      </c>
      <c r="E258" s="63">
        <f t="shared" si="10"/>
        <v>0.33843675441866117</v>
      </c>
    </row>
    <row r="259" spans="1:8" x14ac:dyDescent="0.25">
      <c r="A259">
        <v>1.6</v>
      </c>
      <c r="B259" s="61">
        <f t="shared" si="11"/>
        <v>6.7376000000000005</v>
      </c>
      <c r="C259">
        <f t="shared" si="12"/>
        <v>0.11123413802230511</v>
      </c>
      <c r="E259" s="63">
        <f t="shared" si="10"/>
        <v>0.34217182573696409</v>
      </c>
    </row>
    <row r="260" spans="1:8" x14ac:dyDescent="0.25">
      <c r="A260">
        <v>1.62</v>
      </c>
      <c r="B260" s="61">
        <f t="shared" si="11"/>
        <v>6.8218200000000007</v>
      </c>
      <c r="C260">
        <f t="shared" si="12"/>
        <v>0.10795415292036063</v>
      </c>
      <c r="E260" s="63">
        <f t="shared" si="10"/>
        <v>0.34580861238374172</v>
      </c>
    </row>
    <row r="261" spans="1:8" x14ac:dyDescent="0.25">
      <c r="A261">
        <v>1.64</v>
      </c>
      <c r="B261" s="61">
        <f t="shared" si="11"/>
        <v>6.90604</v>
      </c>
      <c r="C261">
        <f t="shared" si="12"/>
        <v>0.10474101493094871</v>
      </c>
      <c r="E261" s="63">
        <f t="shared" si="10"/>
        <v>0.34934269102136989</v>
      </c>
    </row>
    <row r="262" spans="1:8" x14ac:dyDescent="0.25">
      <c r="A262">
        <v>1.66</v>
      </c>
      <c r="B262" s="61">
        <f t="shared" si="11"/>
        <v>6.9902600000000001</v>
      </c>
      <c r="C262">
        <f t="shared" si="12"/>
        <v>0.10159481363291027</v>
      </c>
      <c r="E262" s="63">
        <f t="shared" si="10"/>
        <v>0.35276971983337674</v>
      </c>
    </row>
    <row r="263" spans="1:8" x14ac:dyDescent="0.25">
      <c r="A263">
        <v>1.68</v>
      </c>
      <c r="B263" s="61">
        <f t="shared" si="11"/>
        <v>7.0744800000000003</v>
      </c>
      <c r="C263">
        <f t="shared" si="12"/>
        <v>9.8515555340735209E-2</v>
      </c>
      <c r="E263" s="63">
        <f t="shared" si="10"/>
        <v>0.35608544796904912</v>
      </c>
    </row>
    <row r="264" spans="1:8" x14ac:dyDescent="0.25">
      <c r="A264">
        <v>1.7</v>
      </c>
      <c r="B264" s="61">
        <f t="shared" si="11"/>
        <v>7.1587000000000005</v>
      </c>
      <c r="C264">
        <f t="shared" si="12"/>
        <v>9.5503166527465391E-2</v>
      </c>
      <c r="E264" s="63">
        <f t="shared" si="10"/>
        <v>0.35928572490158373</v>
      </c>
    </row>
    <row r="265" spans="1:8" x14ac:dyDescent="0.25">
      <c r="A265">
        <v>1.72</v>
      </c>
      <c r="B265" s="61">
        <f t="shared" si="11"/>
        <v>7.2429200000000007</v>
      </c>
      <c r="C265">
        <f t="shared" si="12"/>
        <v>9.2557497267728231E-2</v>
      </c>
      <c r="E265" s="63">
        <f t="shared" si="10"/>
        <v>0.36236650966936146</v>
      </c>
      <c r="G265">
        <f t="shared" ref="G265:G270" si="13">_xlfn.T.DIST.RT(A265,$K$2)</f>
        <v>4.9735437064800936E-2</v>
      </c>
      <c r="H265" s="7">
        <f t="shared" ref="H265:H270" si="14">C265</f>
        <v>9.2557497267728231E-2</v>
      </c>
    </row>
    <row r="266" spans="1:8" x14ac:dyDescent="0.25">
      <c r="A266">
        <v>1.74</v>
      </c>
      <c r="B266" s="61">
        <f t="shared" si="11"/>
        <v>7.3271400000000009</v>
      </c>
      <c r="C266">
        <f t="shared" si="12"/>
        <v>8.9678324690753375E-2</v>
      </c>
      <c r="E266" s="63">
        <f t="shared" si="10"/>
        <v>0.36532387996988069</v>
      </c>
      <c r="G266">
        <f t="shared" si="13"/>
        <v>4.7915781418978245E-2</v>
      </c>
      <c r="H266" s="7">
        <f t="shared" si="14"/>
        <v>8.9678324690753375E-2</v>
      </c>
    </row>
    <row r="267" spans="1:8" x14ac:dyDescent="0.25">
      <c r="A267">
        <v>1.76</v>
      </c>
      <c r="B267" s="61">
        <f t="shared" si="11"/>
        <v>7.4113600000000002</v>
      </c>
      <c r="C267">
        <f t="shared" si="12"/>
        <v>8.6865356433700094E-2</v>
      </c>
      <c r="E267" s="63">
        <f t="shared" si="10"/>
        <v>0.36815404107597061</v>
      </c>
      <c r="G267">
        <f t="shared" si="13"/>
        <v>4.6153397236925221E-2</v>
      </c>
      <c r="H267" s="7">
        <f t="shared" si="14"/>
        <v>8.6865356433700094E-2</v>
      </c>
    </row>
    <row r="268" spans="1:8" x14ac:dyDescent="0.25">
      <c r="A268">
        <v>1.78</v>
      </c>
      <c r="B268" s="61">
        <f t="shared" si="11"/>
        <v>7.4955800000000004</v>
      </c>
      <c r="C268">
        <f t="shared" si="12"/>
        <v>8.4118234086112659E-2</v>
      </c>
      <c r="E268" s="63">
        <f t="shared" si="10"/>
        <v>0.37085333454413</v>
      </c>
      <c r="G268">
        <f t="shared" si="13"/>
        <v>4.4446955352083456E-2</v>
      </c>
      <c r="H268" s="7">
        <f t="shared" si="14"/>
        <v>8.4118234086112659E-2</v>
      </c>
    </row>
    <row r="269" spans="1:8" x14ac:dyDescent="0.25">
      <c r="A269">
        <v>1.8</v>
      </c>
      <c r="B269" s="61">
        <f t="shared" si="11"/>
        <v>7.5798000000000005</v>
      </c>
      <c r="C269">
        <f t="shared" si="12"/>
        <v>8.1436536616818281E-2</v>
      </c>
      <c r="E269" s="63">
        <f t="shared" si="10"/>
        <v>0.37341824668520018</v>
      </c>
      <c r="G269">
        <f t="shared" si="13"/>
        <v>4.2795133995592559E-2</v>
      </c>
      <c r="H269" s="7">
        <f t="shared" si="14"/>
        <v>8.1436536616818281E-2</v>
      </c>
    </row>
    <row r="270" spans="1:8" x14ac:dyDescent="0.25">
      <c r="A270">
        <v>1.82</v>
      </c>
      <c r="B270" s="61">
        <f t="shared" si="11"/>
        <v>7.6640200000000007</v>
      </c>
      <c r="C270">
        <f t="shared" si="12"/>
        <v>7.8819783775085361E-2</v>
      </c>
      <c r="E270" s="63">
        <f t="shared" si="10"/>
        <v>0.37584541676808375</v>
      </c>
      <c r="G270">
        <f t="shared" si="13"/>
        <v>4.1196620045810171E-2</v>
      </c>
      <c r="H270" s="7">
        <f t="shared" si="14"/>
        <v>7.8819783775085361E-2</v>
      </c>
    </row>
    <row r="271" spans="1:8" x14ac:dyDescent="0.25">
      <c r="A271">
        <v>1.84</v>
      </c>
      <c r="B271" s="61">
        <f t="shared" si="11"/>
        <v>7.7482400000000009</v>
      </c>
      <c r="C271">
        <f t="shared" si="12"/>
        <v>7.6267439458367253E-2</v>
      </c>
      <c r="E271" s="63">
        <f t="shared" si="10"/>
        <v>0.37813164492785617</v>
      </c>
      <c r="G271">
        <f t="shared" ref="G271:G282" si="15">_xlfn.T.DIST.RT(A271,$K$2)</f>
        <v>3.9650110210256599E-2</v>
      </c>
      <c r="H271" s="7">
        <f t="shared" ref="H271:H282" si="16">C271</f>
        <v>7.6267439458367253E-2</v>
      </c>
    </row>
    <row r="272" spans="1:8" x14ac:dyDescent="0.25">
      <c r="A272">
        <v>1.86</v>
      </c>
      <c r="B272" s="61">
        <f t="shared" si="11"/>
        <v>7.8324600000000011</v>
      </c>
      <c r="C272">
        <f t="shared" si="12"/>
        <v>7.3778915039463558E-2</v>
      </c>
      <c r="E272" s="63">
        <f t="shared" si="10"/>
        <v>0.38027389975039794</v>
      </c>
      <c r="G272">
        <f t="shared" si="15"/>
        <v>3.8154312140609055E-2</v>
      </c>
      <c r="H272" s="7">
        <f t="shared" si="16"/>
        <v>7.3778915039463558E-2</v>
      </c>
    </row>
    <row r="273" spans="1:8" x14ac:dyDescent="0.25">
      <c r="A273">
        <v>1.88</v>
      </c>
      <c r="B273" s="61">
        <f t="shared" si="11"/>
        <v>7.9166800000000004</v>
      </c>
      <c r="C273">
        <f t="shared" si="12"/>
        <v>7.1353572646438213E-2</v>
      </c>
      <c r="E273" s="63">
        <f t="shared" si="10"/>
        <v>0.38226932550658155</v>
      </c>
      <c r="G273">
        <f t="shared" si="15"/>
        <v>3.6707945481505633E-2</v>
      </c>
      <c r="H273" s="7">
        <f t="shared" si="16"/>
        <v>7.1353572646438213E-2</v>
      </c>
    </row>
    <row r="274" spans="1:8" x14ac:dyDescent="0.25">
      <c r="A274">
        <v>1.9</v>
      </c>
      <c r="B274" s="61">
        <f t="shared" si="11"/>
        <v>8.0008999999999997</v>
      </c>
      <c r="C274">
        <f t="shared" si="12"/>
        <v>6.8990728389136849E-2</v>
      </c>
      <c r="E274" s="63">
        <f t="shared" si="10"/>
        <v>0.38411524901009092</v>
      </c>
      <c r="G274">
        <f t="shared" si="15"/>
        <v>3.5309742854059634E-2</v>
      </c>
      <c r="H274" s="7">
        <f t="shared" si="16"/>
        <v>6.8990728389136849E-2</v>
      </c>
    </row>
    <row r="275" spans="1:8" x14ac:dyDescent="0.25">
      <c r="A275">
        <v>1.92</v>
      </c>
      <c r="B275" s="61">
        <f t="shared" si="11"/>
        <v>8.0851199999999999</v>
      </c>
      <c r="C275">
        <f t="shared" si="12"/>
        <v>6.6689655526642688E-2</v>
      </c>
      <c r="E275" s="63">
        <f t="shared" si="10"/>
        <v>0.38580918607411929</v>
      </c>
      <c r="G275">
        <f t="shared" si="15"/>
        <v>3.3958450775105023E-2</v>
      </c>
      <c r="H275" s="7">
        <f t="shared" si="16"/>
        <v>6.6689655526642688E-2</v>
      </c>
    </row>
    <row r="276" spans="1:8" x14ac:dyDescent="0.25">
      <c r="A276">
        <v>1.94</v>
      </c>
      <c r="B276" s="61">
        <f t="shared" si="11"/>
        <v>8.16934</v>
      </c>
      <c r="C276">
        <f t="shared" si="12"/>
        <v>6.444958757050237E-2</v>
      </c>
      <c r="E276" s="63">
        <f t="shared" si="10"/>
        <v>0.38734884754348131</v>
      </c>
      <c r="G276">
        <f t="shared" si="15"/>
        <v>3.2652830513309139E-2</v>
      </c>
      <c r="H276" s="7">
        <f t="shared" si="16"/>
        <v>6.444958757050237E-2</v>
      </c>
    </row>
    <row r="277" spans="1:8" x14ac:dyDescent="0.25">
      <c r="A277">
        <v>1.96</v>
      </c>
      <c r="B277" s="61">
        <f t="shared" si="11"/>
        <v>8.2535600000000002</v>
      </c>
      <c r="C277">
        <f t="shared" si="12"/>
        <v>6.2269721319032585E-2</v>
      </c>
      <c r="E277" s="63">
        <f t="shared" si="10"/>
        <v>0.38873214488008778</v>
      </c>
      <c r="F277" s="62"/>
      <c r="G277">
        <f t="shared" si="15"/>
        <v>3.1391658883394818E-2</v>
      </c>
      <c r="H277" s="7">
        <f t="shared" si="16"/>
        <v>6.2269721319032585E-2</v>
      </c>
    </row>
    <row r="278" spans="1:8" x14ac:dyDescent="0.25">
      <c r="A278">
        <v>1.98</v>
      </c>
      <c r="B278" s="61">
        <f t="shared" si="11"/>
        <v>8.3377800000000004</v>
      </c>
      <c r="C278">
        <f t="shared" si="12"/>
        <v>6.0149219818491431E-2</v>
      </c>
      <c r="E278" s="63">
        <f t="shared" si="10"/>
        <v>0.38995719528124601</v>
      </c>
      <c r="F278" s="62"/>
      <c r="G278">
        <f t="shared" si="15"/>
        <v>3.0173728979807028E-2</v>
      </c>
      <c r="H278" s="7">
        <f t="shared" si="16"/>
        <v>6.0149219818491431E-2</v>
      </c>
    </row>
    <row r="279" spans="1:8" x14ac:dyDescent="0.25">
      <c r="A279">
        <v>2</v>
      </c>
      <c r="B279" s="61">
        <f t="shared" si="11"/>
        <v>8.4220000000000006</v>
      </c>
      <c r="C279">
        <f t="shared" si="12"/>
        <v>5.808721524735698E-2</v>
      </c>
      <c r="D279" s="62">
        <f>C279</f>
        <v>5.808721524735698E-2</v>
      </c>
      <c r="E279" s="63">
        <f t="shared" si="10"/>
        <v>0.39102232631187539</v>
      </c>
      <c r="F279" s="62"/>
      <c r="G279">
        <f t="shared" si="15"/>
        <v>2.8997850851248032E-2</v>
      </c>
      <c r="H279" s="7">
        <f t="shared" si="16"/>
        <v>5.808721524735698E-2</v>
      </c>
    </row>
    <row r="280" spans="1:8" x14ac:dyDescent="0.25">
      <c r="A280">
        <v>2.02</v>
      </c>
      <c r="B280" s="61">
        <f t="shared" si="11"/>
        <v>8.5062200000000008</v>
      </c>
      <c r="C280">
        <f t="shared" si="12"/>
        <v>5.6082811720401041E-2</v>
      </c>
      <c r="E280" s="63">
        <f t="shared" si="10"/>
        <v>0.39192608003344531</v>
      </c>
      <c r="G280">
        <f t="shared" si="15"/>
        <v>2.7862852117579825E-2</v>
      </c>
      <c r="H280" s="7">
        <f t="shared" si="16"/>
        <v>5.6082811720401041E-2</v>
      </c>
    </row>
    <row r="281" spans="1:8" x14ac:dyDescent="0.25">
      <c r="A281">
        <v>2.04</v>
      </c>
      <c r="B281" s="61">
        <f t="shared" si="11"/>
        <v>8.590440000000001</v>
      </c>
      <c r="C281">
        <f t="shared" si="12"/>
        <v>5.4135088009680164E-2</v>
      </c>
      <c r="E281" s="63">
        <f t="shared" si="10"/>
        <v>0.39266721661425202</v>
      </c>
      <c r="G281">
        <f t="shared" si="15"/>
        <v>2.6767578530662799E-2</v>
      </c>
      <c r="H281" s="7">
        <f t="shared" si="16"/>
        <v>5.4135088009680164E-2</v>
      </c>
    </row>
    <row r="282" spans="1:8" x14ac:dyDescent="0.25">
      <c r="A282">
        <v>2.06</v>
      </c>
      <c r="B282" s="61">
        <f t="shared" si="11"/>
        <v>8.6746600000000011</v>
      </c>
      <c r="C282">
        <f t="shared" si="12"/>
        <v>5.2243100179980406E-2</v>
      </c>
      <c r="E282" s="63">
        <f t="shared" si="10"/>
        <v>0.39324471740753536</v>
      </c>
      <c r="G282">
        <f t="shared" si="15"/>
        <v>2.5710894480757775E-2</v>
      </c>
      <c r="H282" s="7">
        <f t="shared" si="16"/>
        <v>5.2243100179980406E-2</v>
      </c>
    </row>
    <row r="283" spans="1:8" x14ac:dyDescent="0.25">
      <c r="A283">
        <v>2.08</v>
      </c>
      <c r="B283" s="61">
        <f t="shared" si="11"/>
        <v>8.7588800000000013</v>
      </c>
      <c r="C283">
        <f t="shared" si="12"/>
        <v>5.0405884136655976E-2</v>
      </c>
      <c r="E283" s="63">
        <f t="shared" si="10"/>
        <v>0.39365778748589259</v>
      </c>
      <c r="G283">
        <f>_xlfn.T.DIST.RT(A283,$K$2)</f>
        <v>2.4691683450172419E-2</v>
      </c>
      <c r="H283" s="7">
        <f t="shared" ref="H283:H330" si="17">C283</f>
        <v>5.0405884136655976E-2</v>
      </c>
    </row>
    <row r="284" spans="1:8" x14ac:dyDescent="0.25">
      <c r="A284">
        <v>2.1</v>
      </c>
      <c r="B284" s="61">
        <f t="shared" si="11"/>
        <v>8.8431000000000015</v>
      </c>
      <c r="C284">
        <f t="shared" si="12"/>
        <v>4.8622458084184639E-2</v>
      </c>
      <c r="E284" s="63">
        <f t="shared" si="10"/>
        <v>0.39390585762246466</v>
      </c>
      <c r="F284" s="62">
        <f>E284</f>
        <v>0.39390585762246466</v>
      </c>
      <c r="G284">
        <f t="shared" ref="G284:G347" si="18">_xlfn.T.DIST.RT(A284,$K$2)</f>
        <v>2.3708848415873437E-2</v>
      </c>
      <c r="H284" s="7">
        <f t="shared" si="17"/>
        <v>4.8622458084184639E-2</v>
      </c>
    </row>
    <row r="285" spans="1:8" x14ac:dyDescent="0.25">
      <c r="A285">
        <v>2.12</v>
      </c>
      <c r="B285" s="61">
        <f t="shared" si="11"/>
        <v>8.9273200000000017</v>
      </c>
      <c r="C285">
        <f t="shared" si="12"/>
        <v>4.6891824894130227E-2</v>
      </c>
      <c r="E285" s="63">
        <f t="shared" si="10"/>
        <v>0.39398858571143264</v>
      </c>
      <c r="G285">
        <f t="shared" si="18"/>
        <v>2.2761312202825564E-2</v>
      </c>
      <c r="H285" s="7">
        <f t="shared" si="17"/>
        <v>4.6891824894130227E-2</v>
      </c>
    </row>
    <row r="286" spans="1:8" x14ac:dyDescent="0.25">
      <c r="A286">
        <v>2.14</v>
      </c>
      <c r="B286" s="61">
        <f t="shared" si="11"/>
        <v>9.0115400000000019</v>
      </c>
      <c r="C286">
        <f t="shared" si="12"/>
        <v>4.5212974381553889E-2</v>
      </c>
      <c r="E286" s="63">
        <f t="shared" si="10"/>
        <v>0.39390585762246466</v>
      </c>
      <c r="G286">
        <f t="shared" si="18"/>
        <v>2.1848017789844264E-2</v>
      </c>
      <c r="H286" s="7">
        <f t="shared" si="17"/>
        <v>4.5212974381553889E-2</v>
      </c>
    </row>
    <row r="287" spans="1:8" x14ac:dyDescent="0.25">
      <c r="A287">
        <v>2.16</v>
      </c>
      <c r="B287" s="61">
        <f t="shared" si="11"/>
        <v>9.0957600000000021</v>
      </c>
      <c r="C287">
        <f t="shared" si="12"/>
        <v>4.358488548924476E-2</v>
      </c>
      <c r="E287" s="63">
        <f t="shared" si="10"/>
        <v>0.39365778748589259</v>
      </c>
      <c r="G287">
        <f t="shared" si="18"/>
        <v>2.0967928569771688E-2</v>
      </c>
      <c r="H287" s="7">
        <f t="shared" si="17"/>
        <v>4.358488548924476E-2</v>
      </c>
    </row>
    <row r="288" spans="1:8" x14ac:dyDescent="0.25">
      <c r="A288">
        <v>2.1800000000000099</v>
      </c>
      <c r="B288" s="61">
        <f t="shared" si="11"/>
        <v>9.1799800000000431</v>
      </c>
      <c r="C288">
        <f t="shared" si="12"/>
        <v>4.2006528379456336E-2</v>
      </c>
      <c r="E288" s="63">
        <f t="shared" si="10"/>
        <v>0.39324471740753536</v>
      </c>
      <c r="G288">
        <f t="shared" si="18"/>
        <v>2.0120028565801324E-2</v>
      </c>
      <c r="H288" s="7">
        <f t="shared" si="17"/>
        <v>4.2006528379456336E-2</v>
      </c>
    </row>
    <row r="289" spans="1:8" x14ac:dyDescent="0.25">
      <c r="A289">
        <v>2.2000000000000002</v>
      </c>
      <c r="B289" s="61">
        <f t="shared" si="11"/>
        <v>9.2642000000000007</v>
      </c>
      <c r="C289">
        <f t="shared" si="12"/>
        <v>4.0476866433134216E-2</v>
      </c>
      <c r="E289" s="63">
        <f t="shared" si="10"/>
        <v>0.39266721661425202</v>
      </c>
      <c r="G289">
        <f t="shared" si="18"/>
        <v>1.9303322605786058E-2</v>
      </c>
      <c r="H289" s="7">
        <f t="shared" si="17"/>
        <v>4.0476866433134216E-2</v>
      </c>
    </row>
    <row r="290" spans="1:8" x14ac:dyDescent="0.25">
      <c r="A290">
        <v>2.2200000000000002</v>
      </c>
      <c r="B290" s="61">
        <f t="shared" si="11"/>
        <v>9.3484200000000008</v>
      </c>
      <c r="C290">
        <f t="shared" si="12"/>
        <v>3.8994858156877837E-2</v>
      </c>
      <c r="E290" s="63">
        <f t="shared" si="10"/>
        <v>0.39192608003344531</v>
      </c>
      <c r="G290">
        <f t="shared" si="18"/>
        <v>1.8516836456358345E-2</v>
      </c>
      <c r="H290" s="7">
        <f t="shared" si="17"/>
        <v>3.8994858156877837E-2</v>
      </c>
    </row>
    <row r="291" spans="1:8" x14ac:dyDescent="0.25">
      <c r="A291">
        <v>2.2400000000000002</v>
      </c>
      <c r="B291" s="61">
        <f t="shared" si="11"/>
        <v>9.432640000000001</v>
      </c>
      <c r="C291">
        <f t="shared" si="12"/>
        <v>3.7559458998179272E-2</v>
      </c>
      <c r="E291" s="63">
        <f t="shared" si="10"/>
        <v>0.39102232631187539</v>
      </c>
      <c r="G291">
        <f t="shared" si="18"/>
        <v>1.7759616918710541E-2</v>
      </c>
      <c r="H291" s="7">
        <f t="shared" si="17"/>
        <v>3.7559458998179272E-2</v>
      </c>
    </row>
    <row r="292" spans="1:8" x14ac:dyDescent="0.25">
      <c r="A292">
        <v>2.26000000000001</v>
      </c>
      <c r="B292" s="61">
        <f t="shared" si="11"/>
        <v>9.5168600000000421</v>
      </c>
      <c r="C292">
        <f t="shared" si="12"/>
        <v>3.6169623069669997E-2</v>
      </c>
      <c r="E292" s="63">
        <f t="shared" si="10"/>
        <v>0.38995719528124601</v>
      </c>
      <c r="G292">
        <f t="shared" si="18"/>
        <v>1.7030731887844822E-2</v>
      </c>
      <c r="H292" s="7">
        <f t="shared" si="17"/>
        <v>3.6169623069669997E-2</v>
      </c>
    </row>
    <row r="293" spans="1:8" x14ac:dyDescent="0.25">
      <c r="A293">
        <v>2.2799999999999998</v>
      </c>
      <c r="B293" s="61">
        <f t="shared" si="11"/>
        <v>9.6010799999999996</v>
      </c>
      <c r="C293">
        <f t="shared" si="12"/>
        <v>3.4824304783376364E-2</v>
      </c>
      <c r="E293" s="63">
        <f t="shared" si="10"/>
        <v>0.38873214488008778</v>
      </c>
      <c r="G293">
        <f t="shared" si="18"/>
        <v>1.6329270377117677E-2</v>
      </c>
      <c r="H293" s="7">
        <f t="shared" si="17"/>
        <v>3.4824304783376364E-2</v>
      </c>
    </row>
    <row r="294" spans="1:8" x14ac:dyDescent="0.25">
      <c r="A294">
        <v>2.2999999999999998</v>
      </c>
      <c r="B294" s="61">
        <f t="shared" si="11"/>
        <v>9.6852999999999998</v>
      </c>
      <c r="C294">
        <f t="shared" si="12"/>
        <v>3.3522460396149908E-2</v>
      </c>
      <c r="E294" s="63">
        <f t="shared" si="10"/>
        <v>0.38734884754348131</v>
      </c>
      <c r="G294">
        <f t="shared" si="18"/>
        <v>1.5654342509862959E-2</v>
      </c>
      <c r="H294" s="7">
        <f t="shared" si="17"/>
        <v>3.3522460396149908E-2</v>
      </c>
    </row>
    <row r="295" spans="1:8" x14ac:dyDescent="0.25">
      <c r="A295">
        <v>2.3199999999999998</v>
      </c>
      <c r="B295" s="61">
        <f t="shared" si="11"/>
        <v>9.76952</v>
      </c>
      <c r="C295">
        <f t="shared" si="12"/>
        <v>3.226304946767105E-2</v>
      </c>
      <c r="E295" s="63">
        <f t="shared" si="10"/>
        <v>0.38580918607411929</v>
      </c>
      <c r="G295">
        <f t="shared" si="18"/>
        <v>1.5005079479879656E-2</v>
      </c>
      <c r="H295" s="7">
        <f t="shared" si="17"/>
        <v>3.226304946767105E-2</v>
      </c>
    </row>
    <row r="296" spans="1:8" x14ac:dyDescent="0.25">
      <c r="A296">
        <v>2.3400000000000101</v>
      </c>
      <c r="B296" s="61">
        <f t="shared" si="11"/>
        <v>9.8537400000000428</v>
      </c>
      <c r="C296">
        <f t="shared" si="12"/>
        <v>3.1045036232546327E-2</v>
      </c>
      <c r="E296" s="63">
        <f t="shared" si="10"/>
        <v>0.38411524901009092</v>
      </c>
      <c r="G296">
        <f t="shared" si="18"/>
        <v>1.4380633482519866E-2</v>
      </c>
      <c r="H296" s="7">
        <f t="shared" si="17"/>
        <v>3.1045036232546327E-2</v>
      </c>
    </row>
    <row r="297" spans="1:8" x14ac:dyDescent="0.25">
      <c r="A297">
        <v>2.36</v>
      </c>
      <c r="B297" s="61">
        <f t="shared" si="11"/>
        <v>9.9379600000000003</v>
      </c>
      <c r="C297">
        <f t="shared" si="12"/>
        <v>2.9867390888217625E-2</v>
      </c>
      <c r="E297" s="63">
        <f t="shared" si="10"/>
        <v>0.38226932550658155</v>
      </c>
      <c r="G297">
        <f t="shared" si="18"/>
        <v>1.3780177618104834E-2</v>
      </c>
      <c r="H297" s="7">
        <f t="shared" si="17"/>
        <v>2.9867390888217625E-2</v>
      </c>
    </row>
    <row r="298" spans="1:8" x14ac:dyDescent="0.25">
      <c r="A298">
        <v>2.38</v>
      </c>
      <c r="B298" s="61">
        <f t="shared" si="11"/>
        <v>10.022180000000001</v>
      </c>
      <c r="C298">
        <f t="shared" si="12"/>
        <v>2.8729090800504262E-2</v>
      </c>
      <c r="E298" s="63">
        <f t="shared" si="10"/>
        <v>0.38027389975039794</v>
      </c>
      <c r="G298">
        <f t="shared" si="18"/>
        <v>1.3202905769347073E-2</v>
      </c>
      <c r="H298" s="7">
        <f t="shared" si="17"/>
        <v>2.8729090800504262E-2</v>
      </c>
    </row>
    <row r="299" spans="1:8" x14ac:dyDescent="0.25">
      <c r="A299">
        <v>2.4</v>
      </c>
      <c r="B299" s="61">
        <f t="shared" si="11"/>
        <v>10.106400000000001</v>
      </c>
      <c r="C299">
        <f t="shared" si="12"/>
        <v>2.7629121628762382E-2</v>
      </c>
      <c r="E299" s="63">
        <f t="shared" si="10"/>
        <v>0.37813164492785617</v>
      </c>
      <c r="G299">
        <f t="shared" si="18"/>
        <v>1.2648032454440373E-2</v>
      </c>
      <c r="H299" s="7">
        <f t="shared" si="17"/>
        <v>2.7629121628762382E-2</v>
      </c>
    </row>
    <row r="300" spans="1:8" x14ac:dyDescent="0.25">
      <c r="A300">
        <v>2.4200000000000101</v>
      </c>
      <c r="B300" s="61">
        <f t="shared" si="11"/>
        <v>10.190620000000044</v>
      </c>
      <c r="C300">
        <f t="shared" si="12"/>
        <v>2.6566478372710742E-2</v>
      </c>
      <c r="E300" s="63">
        <f t="shared" si="10"/>
        <v>0.37584541676808375</v>
      </c>
      <c r="G300">
        <f t="shared" si="18"/>
        <v>1.2114792657420756E-2</v>
      </c>
      <c r="H300" s="7">
        <f t="shared" si="17"/>
        <v>2.6566478372710742E-2</v>
      </c>
    </row>
    <row r="301" spans="1:8" x14ac:dyDescent="0.25">
      <c r="A301">
        <v>2.44</v>
      </c>
      <c r="B301" s="61">
        <f t="shared" si="11"/>
        <v>10.274840000000001</v>
      </c>
      <c r="C301">
        <f t="shared" si="12"/>
        <v>2.5540166343104718E-2</v>
      </c>
      <c r="E301" s="63">
        <f t="shared" ref="E301:E364" si="19">_xlfn.T.DIST(A195,$K$2-2,FALSE)</f>
        <v>0.37341824668520018</v>
      </c>
      <c r="G301">
        <f t="shared" si="18"/>
        <v>1.1602441637379664E-2</v>
      </c>
      <c r="H301" s="7">
        <f t="shared" si="17"/>
        <v>2.5540166343104718E-2</v>
      </c>
    </row>
    <row r="302" spans="1:8" x14ac:dyDescent="0.25">
      <c r="A302">
        <v>2.46</v>
      </c>
      <c r="B302" s="61">
        <f t="shared" si="11"/>
        <v>10.359060000000001</v>
      </c>
      <c r="C302">
        <f t="shared" si="12"/>
        <v>2.4549202058490309E-2</v>
      </c>
      <c r="E302" s="63">
        <f t="shared" si="19"/>
        <v>0.37085333454413</v>
      </c>
      <c r="G302">
        <f t="shared" si="18"/>
        <v>1.1110254718053063E-2</v>
      </c>
      <c r="H302" s="7">
        <f t="shared" si="17"/>
        <v>2.4549202058490309E-2</v>
      </c>
    </row>
    <row r="303" spans="1:8" x14ac:dyDescent="0.25">
      <c r="A303">
        <v>2.48</v>
      </c>
      <c r="B303" s="61">
        <f t="shared" si="11"/>
        <v>10.443280000000001</v>
      </c>
      <c r="C303">
        <f t="shared" si="12"/>
        <v>2.359261407037181E-2</v>
      </c>
      <c r="E303" s="63">
        <f t="shared" si="19"/>
        <v>0.36815404107597061</v>
      </c>
      <c r="G303">
        <f t="shared" si="18"/>
        <v>1.0637527059283803E-2</v>
      </c>
      <c r="H303" s="7">
        <f t="shared" si="17"/>
        <v>2.359261407037181E-2</v>
      </c>
    </row>
    <row r="304" spans="1:8" x14ac:dyDescent="0.25">
      <c r="A304">
        <v>2.5000000000000102</v>
      </c>
      <c r="B304" s="61">
        <f t="shared" si="11"/>
        <v>10.527500000000044</v>
      </c>
      <c r="C304">
        <f t="shared" si="12"/>
        <v>2.2669443719144412E-2</v>
      </c>
      <c r="E304" s="63">
        <f t="shared" si="19"/>
        <v>0.36532387996988069</v>
      </c>
      <c r="G304">
        <f t="shared" si="18"/>
        <v>1.0183573411789536E-2</v>
      </c>
      <c r="H304" s="7">
        <f t="shared" si="17"/>
        <v>2.2669443719144412E-2</v>
      </c>
    </row>
    <row r="305" spans="1:8" x14ac:dyDescent="0.25">
      <c r="A305">
        <v>2.52</v>
      </c>
      <c r="B305" s="61">
        <f t="shared" si="11"/>
        <v>10.61172</v>
      </c>
      <c r="C305">
        <f t="shared" si="12"/>
        <v>2.1778745823221417E-2</v>
      </c>
      <c r="E305" s="63">
        <f t="shared" si="19"/>
        <v>0.36236650966936146</v>
      </c>
      <c r="G305">
        <f t="shared" si="18"/>
        <v>9.7477278566391913E-3</v>
      </c>
      <c r="H305" s="7">
        <f t="shared" si="17"/>
        <v>2.1778745823221417E-2</v>
      </c>
    </row>
    <row r="306" spans="1:8" x14ac:dyDescent="0.25">
      <c r="A306">
        <v>2.54</v>
      </c>
      <c r="B306" s="61">
        <f t="shared" si="11"/>
        <v>10.69594</v>
      </c>
      <c r="C306">
        <f t="shared" si="12"/>
        <v>2.0919589303789812E-2</v>
      </c>
      <c r="E306" s="63">
        <f t="shared" si="19"/>
        <v>0.35928572490158373</v>
      </c>
      <c r="G306">
        <f t="shared" si="18"/>
        <v>9.3293435307796029E-3</v>
      </c>
      <c r="H306" s="7">
        <f t="shared" si="17"/>
        <v>2.0919589303789812E-2</v>
      </c>
    </row>
    <row r="307" spans="1:8" x14ac:dyDescent="0.25">
      <c r="A307">
        <v>2.56</v>
      </c>
      <c r="B307" s="61">
        <f t="shared" si="11"/>
        <v>10.78016</v>
      </c>
      <c r="C307">
        <f t="shared" si="12"/>
        <v>2.0091057747681846E-2</v>
      </c>
      <c r="E307" s="63">
        <f t="shared" si="19"/>
        <v>0.35608544796904912</v>
      </c>
      <c r="G307">
        <f t="shared" si="18"/>
        <v>8.927792339919605E-3</v>
      </c>
      <c r="H307" s="7">
        <f t="shared" si="17"/>
        <v>2.0091057747681846E-2</v>
      </c>
    </row>
    <row r="308" spans="1:8" x14ac:dyDescent="0.25">
      <c r="A308">
        <v>2.5800000000000098</v>
      </c>
      <c r="B308" s="61">
        <f t="shared" si="11"/>
        <v>10.864380000000041</v>
      </c>
      <c r="C308">
        <f t="shared" si="12"/>
        <v>1.9292249910829715E-2</v>
      </c>
      <c r="E308" s="63">
        <f t="shared" si="19"/>
        <v>0.35276971983337674</v>
      </c>
      <c r="G308">
        <f t="shared" si="18"/>
        <v>8.5424646600152469E-3</v>
      </c>
      <c r="H308" s="7">
        <f t="shared" si="17"/>
        <v>1.9292249910829715E-2</v>
      </c>
    </row>
    <row r="309" spans="1:8" x14ac:dyDescent="0.25">
      <c r="A309">
        <v>2.6</v>
      </c>
      <c r="B309" s="61">
        <f t="shared" si="11"/>
        <v>10.948600000000001</v>
      </c>
      <c r="C309">
        <f t="shared" si="12"/>
        <v>1.8522280164803128E-2</v>
      </c>
      <c r="E309" s="63">
        <f t="shared" si="19"/>
        <v>0.34934269102136989</v>
      </c>
      <c r="G309">
        <f t="shared" si="18"/>
        <v>8.172769028563032E-3</v>
      </c>
      <c r="H309" s="7">
        <f t="shared" si="17"/>
        <v>1.8522280164803128E-2</v>
      </c>
    </row>
    <row r="310" spans="1:8" x14ac:dyDescent="0.25">
      <c r="A310">
        <v>2.62</v>
      </c>
      <c r="B310" s="61">
        <f t="shared" si="11"/>
        <v>11.032820000000001</v>
      </c>
      <c r="C310">
        <f t="shared" si="12"/>
        <v>1.7780278888902237E-2</v>
      </c>
      <c r="E310" s="63">
        <f t="shared" si="19"/>
        <v>0.34580861238374172</v>
      </c>
      <c r="G310">
        <f t="shared" si="18"/>
        <v>7.8181318268481358E-3</v>
      </c>
      <c r="H310" s="7">
        <f t="shared" si="17"/>
        <v>1.7780278888902237E-2</v>
      </c>
    </row>
    <row r="311" spans="1:8" x14ac:dyDescent="0.25">
      <c r="A311">
        <v>2.6400000000000099</v>
      </c>
      <c r="B311" s="61">
        <f t="shared" si="11"/>
        <v>11.117040000000042</v>
      </c>
      <c r="C311">
        <f t="shared" si="12"/>
        <v>1.7065392810289959E-2</v>
      </c>
      <c r="E311" s="63">
        <f t="shared" si="19"/>
        <v>0.34217182573696409</v>
      </c>
      <c r="G311">
        <f t="shared" si="18"/>
        <v>7.4779969542568452E-3</v>
      </c>
      <c r="H311" s="7">
        <f t="shared" si="17"/>
        <v>1.7065392810289959E-2</v>
      </c>
    </row>
    <row r="312" spans="1:8" x14ac:dyDescent="0.25">
      <c r="A312">
        <v>2.6600000000000099</v>
      </c>
      <c r="B312" s="61">
        <f t="shared" si="11"/>
        <v>11.201260000000042</v>
      </c>
      <c r="C312">
        <f t="shared" si="12"/>
        <v>1.6376785294604422E-2</v>
      </c>
      <c r="E312" s="63">
        <f t="shared" si="19"/>
        <v>0.33843675441866117</v>
      </c>
      <c r="G312">
        <f t="shared" si="18"/>
        <v>7.151825495701267E-3</v>
      </c>
      <c r="H312" s="7">
        <f t="shared" si="17"/>
        <v>1.6376785294604422E-2</v>
      </c>
    </row>
    <row r="313" spans="1:8" x14ac:dyDescent="0.25">
      <c r="A313">
        <v>2.6800000000000099</v>
      </c>
      <c r="B313" s="61">
        <f t="shared" si="11"/>
        <v>11.285480000000042</v>
      </c>
      <c r="C313">
        <f t="shared" si="12"/>
        <v>1.5713636589480127E-2</v>
      </c>
      <c r="E313" s="63">
        <f t="shared" si="19"/>
        <v>0.33460789378678191</v>
      </c>
      <c r="G313">
        <f t="shared" si="18"/>
        <v>6.8390953831616846E-3</v>
      </c>
      <c r="H313" s="7">
        <f t="shared" si="17"/>
        <v>1.5713636589480127E-2</v>
      </c>
    </row>
    <row r="314" spans="1:8" x14ac:dyDescent="0.25">
      <c r="A314">
        <v>2.7</v>
      </c>
      <c r="B314" s="61">
        <f t="shared" si="11"/>
        <v>11.369700000000002</v>
      </c>
      <c r="C314">
        <f t="shared" si="12"/>
        <v>1.5075144023375718E-2</v>
      </c>
      <c r="E314" s="63">
        <f t="shared" si="19"/>
        <v>0.33068980169248174</v>
      </c>
      <c r="G314">
        <f t="shared" si="18"/>
        <v>6.5393010523051888E-3</v>
      </c>
      <c r="H314" s="7">
        <f t="shared" si="17"/>
        <v>1.5075144023375718E-2</v>
      </c>
    </row>
    <row r="315" spans="1:8" x14ac:dyDescent="0.25">
      <c r="A315">
        <v>2.72000000000001</v>
      </c>
      <c r="B315" s="61">
        <f t="shared" si="11"/>
        <v>11.453920000000043</v>
      </c>
      <c r="C315">
        <f t="shared" si="12"/>
        <v>1.4460522162058259E-2</v>
      </c>
      <c r="E315" s="63">
        <f t="shared" si="19"/>
        <v>0.32668708895620474</v>
      </c>
      <c r="G315">
        <f t="shared" si="18"/>
        <v>6.251953095084529E-3</v>
      </c>
      <c r="H315" s="7">
        <f t="shared" si="17"/>
        <v>1.4460522162058259E-2</v>
      </c>
    </row>
    <row r="316" spans="1:8" x14ac:dyDescent="0.25">
      <c r="A316">
        <v>2.74000000000001</v>
      </c>
      <c r="B316" s="61">
        <f t="shared" si="11"/>
        <v>11.538140000000043</v>
      </c>
      <c r="C316">
        <f t="shared" si="12"/>
        <v>1.3869002925065814E-2</v>
      </c>
      <c r="E316" s="63">
        <f t="shared" si="19"/>
        <v>0.32260440987590328</v>
      </c>
      <c r="G316">
        <f t="shared" si="18"/>
        <v>5.9765779091822029E-3</v>
      </c>
      <c r="H316" s="7">
        <f t="shared" si="17"/>
        <v>1.3869002925065814E-2</v>
      </c>
    </row>
    <row r="317" spans="1:8" x14ac:dyDescent="0.25">
      <c r="A317">
        <v>2.76000000000001</v>
      </c>
      <c r="B317" s="61">
        <f t="shared" si="11"/>
        <v>11.622360000000043</v>
      </c>
      <c r="C317">
        <f t="shared" si="12"/>
        <v>1.329983566440503E-2</v>
      </c>
      <c r="E317" s="63">
        <f t="shared" si="19"/>
        <v>0.31844645279566086</v>
      </c>
      <c r="G317">
        <f t="shared" si="18"/>
        <v>5.7127173451084609E-3</v>
      </c>
      <c r="H317" s="7">
        <f t="shared" si="17"/>
        <v>1.329983566440503E-2</v>
      </c>
    </row>
    <row r="318" spans="1:8" x14ac:dyDescent="0.25">
      <c r="A318">
        <v>2.78</v>
      </c>
      <c r="B318" s="61">
        <f t="shared" si="11"/>
        <v>11.706580000000001</v>
      </c>
      <c r="C318">
        <f t="shared" si="12"/>
        <v>1.2752287207710763E-2</v>
      </c>
      <c r="E318" s="63">
        <f t="shared" si="19"/>
        <v>0.31421793076220317</v>
      </c>
      <c r="G318">
        <f t="shared" si="18"/>
        <v>5.4599283517265994E-3</v>
      </c>
      <c r="H318" s="7">
        <f t="shared" si="17"/>
        <v>1.2752287207710763E-2</v>
      </c>
    </row>
    <row r="319" spans="1:8" x14ac:dyDescent="0.25">
      <c r="A319">
        <v>2.80000000000001</v>
      </c>
      <c r="B319" s="61">
        <f t="shared" si="11"/>
        <v>11.790800000000043</v>
      </c>
      <c r="C319">
        <f t="shared" si="12"/>
        <v>1.2225641868022297E-2</v>
      </c>
      <c r="E319" s="63">
        <f t="shared" si="19"/>
        <v>0.30992357229589873</v>
      </c>
      <c r="G319">
        <f t="shared" si="18"/>
        <v>5.217782620925533E-3</v>
      </c>
      <c r="H319" s="7">
        <f t="shared" si="17"/>
        <v>1.2225641868022297E-2</v>
      </c>
    </row>
    <row r="320" spans="1:8" x14ac:dyDescent="0.25">
      <c r="A320">
        <v>2.8200000000000101</v>
      </c>
      <c r="B320" s="61">
        <f t="shared" si="11"/>
        <v>11.875020000000044</v>
      </c>
      <c r="C320">
        <f t="shared" si="12"/>
        <v>1.1719201422289188E-2</v>
      </c>
      <c r="E320" s="63">
        <f t="shared" si="19"/>
        <v>0.30556811230187114</v>
      </c>
      <c r="G320">
        <f t="shared" si="18"/>
        <v>4.9858662321232523E-3</v>
      </c>
      <c r="H320" s="7">
        <f t="shared" si="17"/>
        <v>1.1719201422289188E-2</v>
      </c>
    </row>
    <row r="321" spans="1:8" x14ac:dyDescent="0.25">
      <c r="A321">
        <v>2.8400000000000101</v>
      </c>
      <c r="B321" s="61">
        <f t="shared" si="11"/>
        <v>11.959240000000044</v>
      </c>
      <c r="C321">
        <f t="shared" si="12"/>
        <v>1.1232285060642855E-2</v>
      </c>
      <c r="E321" s="63">
        <f t="shared" si="19"/>
        <v>0.30115628314577447</v>
      </c>
      <c r="G321">
        <f t="shared" si="18"/>
        <v>4.7637792972340951E-3</v>
      </c>
      <c r="H321" s="7">
        <f t="shared" si="17"/>
        <v>1.1232285060642855E-2</v>
      </c>
    </row>
    <row r="322" spans="1:8" x14ac:dyDescent="0.25">
      <c r="A322">
        <v>2.86</v>
      </c>
      <c r="B322" s="61">
        <f t="shared" ref="B322:B385" si="20">A322*$J$2+L$2</f>
        <v>12.04346</v>
      </c>
      <c r="C322">
        <f t="shared" ref="C322:C385" si="21">_xlfn.T.DIST(A322,$K$2-2,FALSE)</f>
        <v>1.0764229308427875E-2</v>
      </c>
      <c r="E322" s="63">
        <f t="shared" si="19"/>
        <v>0.29669280591763569</v>
      </c>
      <c r="G322">
        <f t="shared" si="18"/>
        <v>4.5511356067002686E-3</v>
      </c>
      <c r="H322" s="7">
        <f t="shared" si="17"/>
        <v>1.0764229308427875E-2</v>
      </c>
    </row>
    <row r="323" spans="1:8" x14ac:dyDescent="0.25">
      <c r="A323">
        <v>2.8800000000000101</v>
      </c>
      <c r="B323" s="61">
        <f t="shared" si="20"/>
        <v>12.127680000000044</v>
      </c>
      <c r="C323">
        <f t="shared" si="21"/>
        <v>1.0314387922906431E-2</v>
      </c>
      <c r="E323" s="63">
        <f t="shared" si="19"/>
        <v>0.29218238190594109</v>
      </c>
      <c r="G323">
        <f t="shared" si="18"/>
        <v>4.3475622771403846E-3</v>
      </c>
      <c r="H323" s="7">
        <f t="shared" si="17"/>
        <v>1.0314387922906431E-2</v>
      </c>
    </row>
    <row r="324" spans="1:8" x14ac:dyDescent="0.25">
      <c r="A324">
        <v>2.9000000000000101</v>
      </c>
      <c r="B324" s="61">
        <f t="shared" si="20"/>
        <v>12.211900000000044</v>
      </c>
      <c r="C324">
        <f t="shared" si="21"/>
        <v>9.8821317664985111E-3</v>
      </c>
      <c r="E324" s="63">
        <f t="shared" si="19"/>
        <v>0.28762968430285529</v>
      </c>
      <c r="G324">
        <f t="shared" si="18"/>
        <v>4.1526994011347141E-3</v>
      </c>
      <c r="H324" s="7">
        <f t="shared" si="17"/>
        <v>9.8821317664985111E-3</v>
      </c>
    </row>
    <row r="325" spans="1:8" x14ac:dyDescent="0.25">
      <c r="A325">
        <v>2.9200000000000101</v>
      </c>
      <c r="B325" s="61">
        <f t="shared" si="20"/>
        <v>12.296120000000043</v>
      </c>
      <c r="C325">
        <f t="shared" si="21"/>
        <v>9.4668486583395148E-3</v>
      </c>
      <c r="E325" s="63">
        <f t="shared" si="19"/>
        <v>0.2830393501601145</v>
      </c>
      <c r="G325">
        <f t="shared" si="18"/>
        <v>3.966199699622793E-3</v>
      </c>
      <c r="H325" s="7">
        <f t="shared" si="17"/>
        <v>9.4668486583395148E-3</v>
      </c>
    </row>
    <row r="326" spans="1:8" x14ac:dyDescent="0.25">
      <c r="A326">
        <v>2.94</v>
      </c>
      <c r="B326" s="61">
        <f t="shared" si="20"/>
        <v>12.38034</v>
      </c>
      <c r="C326">
        <f t="shared" si="21"/>
        <v>9.067943205887068E-3</v>
      </c>
      <c r="E326" s="63">
        <f t="shared" si="19"/>
        <v>0.2784159726137389</v>
      </c>
      <c r="G326">
        <f t="shared" si="18"/>
        <v>3.7877281773598128E-3</v>
      </c>
      <c r="H326" s="7">
        <f t="shared" si="17"/>
        <v>9.067943205887068E-3</v>
      </c>
    </row>
    <row r="327" spans="1:8" x14ac:dyDescent="0.25">
      <c r="A327">
        <v>2.9600000000000102</v>
      </c>
      <c r="B327" s="61">
        <f t="shared" si="20"/>
        <v>12.464560000000043</v>
      </c>
      <c r="C327">
        <f t="shared" si="21"/>
        <v>8.6848366182271011E-3</v>
      </c>
      <c r="E327" s="63">
        <f t="shared" si="19"/>
        <v>0.27376409339427149</v>
      </c>
      <c r="G327">
        <f t="shared" si="18"/>
        <v>3.6169617818369538E-3</v>
      </c>
      <c r="H327" s="7">
        <f t="shared" si="17"/>
        <v>8.6848366182271011E-3</v>
      </c>
    </row>
    <row r="328" spans="1:8" x14ac:dyDescent="0.25">
      <c r="A328">
        <v>2.9800000000000102</v>
      </c>
      <c r="B328" s="61">
        <f t="shared" si="20"/>
        <v>12.548780000000043</v>
      </c>
      <c r="C328">
        <f t="shared" si="21"/>
        <v>8.3169665026741144E-3</v>
      </c>
      <c r="E328" s="63">
        <f t="shared" si="19"/>
        <v>0.2690881956377823</v>
      </c>
      <c r="G328">
        <f t="shared" si="18"/>
        <v>3.4535890660421231E-3</v>
      </c>
      <c r="H328" s="7">
        <f t="shared" si="17"/>
        <v>8.3169665026741144E-3</v>
      </c>
    </row>
    <row r="329" spans="1:8" x14ac:dyDescent="0.25">
      <c r="A329">
        <v>3.0000000000000102</v>
      </c>
      <c r="B329" s="61">
        <f t="shared" si="20"/>
        <v>12.633000000000044</v>
      </c>
      <c r="C329">
        <f t="shared" si="21"/>
        <v>7.9637866461804915E-3</v>
      </c>
      <c r="E329" s="63">
        <f t="shared" si="19"/>
        <v>0.26439269701138279</v>
      </c>
      <c r="G329">
        <f t="shared" si="18"/>
        <v>3.2973098553995698E-3</v>
      </c>
      <c r="H329" s="7">
        <f t="shared" si="17"/>
        <v>7.9637866461804915E-3</v>
      </c>
    </row>
    <row r="330" spans="1:8" x14ac:dyDescent="0.25">
      <c r="A330">
        <v>3.0200000000000098</v>
      </c>
      <c r="B330" s="61">
        <f t="shared" si="20"/>
        <v>12.717220000000042</v>
      </c>
      <c r="C330">
        <f t="shared" si="21"/>
        <v>7.6247667830169862E-3</v>
      </c>
      <c r="E330" s="63">
        <f t="shared" si="19"/>
        <v>0.25968194316548487</v>
      </c>
      <c r="G330">
        <f t="shared" si="18"/>
        <v>3.1478349192022499E-3</v>
      </c>
      <c r="H330" s="7">
        <f t="shared" si="17"/>
        <v>7.6247667830169862E-3</v>
      </c>
    </row>
    <row r="331" spans="1:8" x14ac:dyDescent="0.25">
      <c r="A331">
        <v>3.0400000000000098</v>
      </c>
      <c r="B331" s="61">
        <f t="shared" si="20"/>
        <v>12.801440000000042</v>
      </c>
      <c r="C331">
        <f t="shared" si="21"/>
        <v>7.2993923501090043E-3</v>
      </c>
      <c r="E331" s="63">
        <f t="shared" si="19"/>
        <v>0.25496020152352172</v>
      </c>
      <c r="G331">
        <f t="shared" si="18"/>
        <v>3.0048856468157083E-3</v>
      </c>
      <c r="H331" s="7">
        <f t="shared" ref="H331:H394" si="22">C331</f>
        <v>7.2993923501090043E-3</v>
      </c>
    </row>
    <row r="332" spans="1:8" x14ac:dyDescent="0.25">
      <c r="A332">
        <v>3.0600000000000098</v>
      </c>
      <c r="B332" s="61">
        <f t="shared" si="20"/>
        <v>12.885660000000042</v>
      </c>
      <c r="C332">
        <f t="shared" si="21"/>
        <v>6.9871642313534509E-3</v>
      </c>
      <c r="E332" s="63">
        <f t="shared" si="19"/>
        <v>0.25023165541833059</v>
      </c>
      <c r="G332">
        <f t="shared" si="18"/>
        <v>2.8681937289068891E-3</v>
      </c>
      <c r="H332" s="7">
        <f t="shared" si="22"/>
        <v>6.9871642313534509E-3</v>
      </c>
    </row>
    <row r="333" spans="1:8" x14ac:dyDescent="0.25">
      <c r="A333">
        <v>3.0800000000000098</v>
      </c>
      <c r="B333" s="61">
        <f t="shared" si="20"/>
        <v>12.969880000000042</v>
      </c>
      <c r="C333">
        <f t="shared" si="21"/>
        <v>6.687598492174365E-3</v>
      </c>
      <c r="E333" s="63">
        <f t="shared" si="19"/>
        <v>0.24550039858288425</v>
      </c>
      <c r="G333">
        <f t="shared" si="18"/>
        <v>2.7375008439229336E-3</v>
      </c>
      <c r="H333" s="7">
        <f t="shared" si="22"/>
        <v>6.687598492174365E-3</v>
      </c>
    </row>
    <row r="334" spans="1:8" x14ac:dyDescent="0.25">
      <c r="A334">
        <v>3.1000000000000099</v>
      </c>
      <c r="B334" s="61">
        <f t="shared" si="20"/>
        <v>13.054100000000043</v>
      </c>
      <c r="C334">
        <f t="shared" si="21"/>
        <v>6.4002261055123126E-3</v>
      </c>
      <c r="E334" s="63">
        <f t="shared" si="19"/>
        <v>0.24077043000156567</v>
      </c>
      <c r="G334">
        <f t="shared" si="18"/>
        <v>2.6125583500199267E-3</v>
      </c>
      <c r="H334" s="7">
        <f t="shared" si="22"/>
        <v>6.4002261055123126E-3</v>
      </c>
    </row>
    <row r="335" spans="1:8" x14ac:dyDescent="0.25">
      <c r="A335">
        <v>3.1200000000000099</v>
      </c>
      <c r="B335" s="61">
        <f t="shared" si="20"/>
        <v>13.138320000000043</v>
      </c>
      <c r="C335">
        <f t="shared" si="21"/>
        <v>6.1245926703798947E-3</v>
      </c>
      <c r="E335" s="63">
        <f t="shared" si="19"/>
        <v>0.23604564912670095</v>
      </c>
      <c r="G335">
        <f t="shared" si="18"/>
        <v>2.49312698261665E-3</v>
      </c>
      <c r="H335" s="7">
        <f t="shared" si="22"/>
        <v>6.1245926703798947E-3</v>
      </c>
    </row>
    <row r="336" spans="1:8" x14ac:dyDescent="0.25">
      <c r="A336">
        <v>3.1400000000000099</v>
      </c>
      <c r="B336" s="61">
        <f t="shared" si="20"/>
        <v>13.222540000000043</v>
      </c>
      <c r="C336">
        <f t="shared" si="21"/>
        <v>5.8602581240545281E-3</v>
      </c>
      <c r="E336" s="63">
        <f t="shared" si="19"/>
        <v>0.2313298514636227</v>
      </c>
      <c r="G336">
        <f t="shared" si="18"/>
        <v>2.3789765577253196E-3</v>
      </c>
      <c r="H336" s="7">
        <f t="shared" si="22"/>
        <v>5.8602581240545281E-3</v>
      </c>
    </row>
    <row r="337" spans="1:8" x14ac:dyDescent="0.25">
      <c r="A337">
        <v>3.1600000000000099</v>
      </c>
      <c r="B337" s="61">
        <f t="shared" si="20"/>
        <v>13.306760000000043</v>
      </c>
      <c r="C337">
        <f t="shared" si="21"/>
        <v>5.6067964489199557E-3</v>
      </c>
      <c r="E337" s="63">
        <f t="shared" si="19"/>
        <v>0.22662672452611984</v>
      </c>
      <c r="G337">
        <f t="shared" si="18"/>
        <v>2.2698856811894431E-3</v>
      </c>
      <c r="H337" s="7">
        <f t="shared" si="22"/>
        <v>5.6067964489199557E-3</v>
      </c>
    </row>
    <row r="338" spans="1:8" x14ac:dyDescent="0.25">
      <c r="A338">
        <v>3.1800000000000099</v>
      </c>
      <c r="B338" s="61">
        <f t="shared" si="20"/>
        <v>13.390980000000043</v>
      </c>
      <c r="C338">
        <f t="shared" si="21"/>
        <v>5.3637953749094813E-3</v>
      </c>
      <c r="E338" s="63">
        <f t="shared" si="19"/>
        <v>0.22193984416275972</v>
      </c>
      <c r="G338">
        <f t="shared" si="18"/>
        <v>2.1656414639379938E-3</v>
      </c>
      <c r="H338" s="7">
        <f t="shared" si="22"/>
        <v>5.3637953749094813E-3</v>
      </c>
    </row>
    <row r="339" spans="1:8" x14ac:dyDescent="0.25">
      <c r="A339">
        <v>3.2000000000000099</v>
      </c>
      <c r="B339" s="61">
        <f t="shared" si="20"/>
        <v>13.475200000000044</v>
      </c>
      <c r="C339">
        <f t="shared" si="21"/>
        <v>5.1308560784475059E-3</v>
      </c>
      <c r="E339" s="63">
        <f t="shared" si="19"/>
        <v>0.21727267125323765</v>
      </c>
      <c r="G339">
        <f t="shared" si="18"/>
        <v>2.0660392433456336E-3</v>
      </c>
      <c r="H339" s="7">
        <f t="shared" si="22"/>
        <v>5.1308560784475059E-3</v>
      </c>
    </row>
    <row r="340" spans="1:8" x14ac:dyDescent="0.25">
      <c r="A340">
        <v>3.22000000000001</v>
      </c>
      <c r="B340" s="61">
        <f t="shared" si="20"/>
        <v>13.559420000000044</v>
      </c>
      <c r="C340">
        <f t="shared" si="21"/>
        <v>4.9075928787305689E-3</v>
      </c>
      <c r="E340" s="63">
        <f t="shared" si="19"/>
        <v>0.21262854877263274</v>
      </c>
      <c r="G340">
        <f t="shared" si="18"/>
        <v>1.9708823107701958E-3</v>
      </c>
      <c r="H340" s="7">
        <f t="shared" si="22"/>
        <v>4.9075928787305689E-3</v>
      </c>
    </row>
    <row r="341" spans="1:8" x14ac:dyDescent="0.25">
      <c r="A341">
        <v>3.24000000000001</v>
      </c>
      <c r="B341" s="61">
        <f t="shared" si="20"/>
        <v>13.643640000000042</v>
      </c>
      <c r="C341">
        <f t="shared" si="21"/>
        <v>4.6936329321359506E-3</v>
      </c>
      <c r="E341" s="63">
        <f t="shared" si="19"/>
        <v>0.20801069922022322</v>
      </c>
      <c r="G341">
        <f t="shared" si="18"/>
        <v>1.8799816453215175E-3</v>
      </c>
      <c r="H341" s="7">
        <f t="shared" si="22"/>
        <v>4.6936329321359506E-3</v>
      </c>
    </row>
    <row r="342" spans="1:8" x14ac:dyDescent="0.25">
      <c r="A342">
        <v>3.26000000000001</v>
      </c>
      <c r="B342" s="61">
        <f t="shared" si="20"/>
        <v>13.727860000000042</v>
      </c>
      <c r="C342">
        <f t="shared" si="21"/>
        <v>4.4886159254941887E-3</v>
      </c>
      <c r="E342" s="63">
        <f t="shared" si="19"/>
        <v>0.2034222224083512</v>
      </c>
      <c r="G342">
        <f t="shared" si="18"/>
        <v>1.7931556538992805E-3</v>
      </c>
      <c r="H342" s="7">
        <f t="shared" si="22"/>
        <v>4.4886159254941887E-3</v>
      </c>
    </row>
    <row r="343" spans="1:8" x14ac:dyDescent="0.25">
      <c r="A343">
        <v>3.28000000000001</v>
      </c>
      <c r="B343" s="61">
        <f t="shared" si="20"/>
        <v>13.812080000000043</v>
      </c>
      <c r="C343">
        <f t="shared" si="21"/>
        <v>4.2921937689121472E-3</v>
      </c>
      <c r="E343" s="63">
        <f t="shared" si="19"/>
        <v>0.19886609360571966</v>
      </c>
      <c r="G343">
        <f t="shared" si="18"/>
        <v>1.7102299175225759E-3</v>
      </c>
      <c r="H343" s="7">
        <f t="shared" si="22"/>
        <v>4.2921937689121472E-3</v>
      </c>
    </row>
    <row r="344" spans="1:8" x14ac:dyDescent="0.25">
      <c r="A344">
        <v>3.30000000000001</v>
      </c>
      <c r="B344" s="61">
        <f t="shared" si="20"/>
        <v>13.896300000000043</v>
      </c>
      <c r="C344">
        <f t="shared" si="21"/>
        <v>4.1040302887849957E-3</v>
      </c>
      <c r="E344" s="63">
        <f t="shared" si="19"/>
        <v>0.19434516202846697</v>
      </c>
      <c r="G344">
        <f t="shared" si="18"/>
        <v>1.6310369439596008E-3</v>
      </c>
      <c r="H344" s="7">
        <f t="shared" si="22"/>
        <v>4.1040302887849957E-3</v>
      </c>
    </row>
    <row r="345" spans="1:8" x14ac:dyDescent="0.25">
      <c r="A345">
        <v>3.3200000000000101</v>
      </c>
      <c r="B345" s="61">
        <f t="shared" si="20"/>
        <v>13.980520000000043</v>
      </c>
      <c r="C345">
        <f t="shared" si="21"/>
        <v>3.9238009215896439E-3</v>
      </c>
      <c r="E345" s="63">
        <f t="shared" si="19"/>
        <v>0.18986214967139056</v>
      </c>
      <c r="G345">
        <f t="shared" si="18"/>
        <v>1.5554159266528158E-3</v>
      </c>
      <c r="H345" s="7">
        <f t="shared" si="22"/>
        <v>3.9238009215896439E-3</v>
      </c>
    </row>
    <row r="346" spans="1:8" x14ac:dyDescent="0.25">
      <c r="A346">
        <v>3.3400000000000101</v>
      </c>
      <c r="B346" s="61">
        <f t="shared" si="20"/>
        <v>14.064740000000043</v>
      </c>
      <c r="C346">
        <f t="shared" si="21"/>
        <v>3.751192409007341E-3</v>
      </c>
      <c r="E346" s="63">
        <f t="shared" si="19"/>
        <v>0.18541965047078812</v>
      </c>
      <c r="G346">
        <f t="shared" si="18"/>
        <v>1.4832125099227815E-3</v>
      </c>
      <c r="H346" s="7">
        <f t="shared" si="22"/>
        <v>3.751192409007341E-3</v>
      </c>
    </row>
    <row r="347" spans="1:8" x14ac:dyDescent="0.25">
      <c r="A347">
        <v>3.3600000000000101</v>
      </c>
      <c r="B347" s="61">
        <f t="shared" si="20"/>
        <v>14.148960000000043</v>
      </c>
      <c r="C347">
        <f t="shared" si="21"/>
        <v>3.5859024948810994E-3</v>
      </c>
      <c r="E347" s="63">
        <f t="shared" si="19"/>
        <v>0.18102012978955009</v>
      </c>
      <c r="G347">
        <f t="shared" si="18"/>
        <v>1.4142785604223536E-3</v>
      </c>
      <c r="H347" s="7">
        <f t="shared" si="22"/>
        <v>3.5859024948810994E-3</v>
      </c>
    </row>
    <row r="348" spans="1:8" x14ac:dyDescent="0.25">
      <c r="A348">
        <v>3.3800000000000101</v>
      </c>
      <c r="B348" s="61">
        <f t="shared" si="20"/>
        <v>14.233180000000043</v>
      </c>
      <c r="C348">
        <f t="shared" si="21"/>
        <v>3.427639624472293E-3</v>
      </c>
      <c r="E348" s="63">
        <f t="shared" si="19"/>
        <v>0.17666592421437724</v>
      </c>
      <c r="G348">
        <f t="shared" ref="G348:G411" si="23">_xlfn.T.DIST.RT(A348,$K$2)</f>
        <v>1.3484719448028184E-3</v>
      </c>
      <c r="H348" s="7">
        <f t="shared" si="22"/>
        <v>3.427639624472293E-3</v>
      </c>
    </row>
    <row r="349" spans="1:8" x14ac:dyDescent="0.25">
      <c r="A349">
        <v>3.4000000000000101</v>
      </c>
      <c r="B349" s="61">
        <f t="shared" si="20"/>
        <v>14.317400000000044</v>
      </c>
      <c r="C349">
        <f t="shared" si="21"/>
        <v>3.2761226464424731E-3</v>
      </c>
      <c r="E349" s="63">
        <f t="shared" si="19"/>
        <v>0.17235924165430599</v>
      </c>
      <c r="G349">
        <f t="shared" si="23"/>
        <v>1.2856563135436919E-3</v>
      </c>
      <c r="H349" s="7">
        <f t="shared" si="22"/>
        <v>3.2761226464424731E-3</v>
      </c>
    </row>
    <row r="350" spans="1:8" x14ac:dyDescent="0.25">
      <c r="A350">
        <v>3.4200000000000101</v>
      </c>
      <c r="B350" s="61">
        <f t="shared" si="20"/>
        <v>14.401620000000044</v>
      </c>
      <c r="C350">
        <f t="shared" si="21"/>
        <v>3.1310805179486879E-3</v>
      </c>
      <c r="E350" s="63">
        <f t="shared" si="19"/>
        <v>0.16810216172910808</v>
      </c>
      <c r="G350">
        <f t="shared" si="23"/>
        <v>1.2257008908891976E-3</v>
      </c>
      <c r="H350" s="7">
        <f t="shared" si="22"/>
        <v>3.1310805179486879E-3</v>
      </c>
    </row>
    <row r="351" spans="1:8" x14ac:dyDescent="0.25">
      <c r="A351">
        <v>3.4400000000000102</v>
      </c>
      <c r="B351" s="61">
        <f t="shared" si="20"/>
        <v>14.485840000000044</v>
      </c>
      <c r="C351">
        <f t="shared" si="21"/>
        <v>2.9922520132058192E-3</v>
      </c>
      <c r="E351" s="63">
        <f t="shared" si="19"/>
        <v>0.16389663643558372</v>
      </c>
      <c r="G351">
        <f t="shared" si="23"/>
        <v>1.168480270826623E-3</v>
      </c>
      <c r="H351" s="7">
        <f t="shared" si="22"/>
        <v>2.9922520132058192E-3</v>
      </c>
    </row>
    <row r="352" spans="1:8" x14ac:dyDescent="0.25">
      <c r="A352">
        <v>3.4600000000000102</v>
      </c>
      <c r="B352" s="61">
        <f t="shared" si="20"/>
        <v>14.570060000000044</v>
      </c>
      <c r="C352">
        <f t="shared" si="21"/>
        <v>2.8593854358352029E-3</v>
      </c>
      <c r="E352" s="63">
        <f t="shared" si="19"/>
        <v>0.15974449107929753</v>
      </c>
      <c r="G352">
        <f t="shared" si="23"/>
        <v>1.1138742190341497E-3</v>
      </c>
      <c r="H352" s="7">
        <f t="shared" si="22"/>
        <v>2.8593854358352029E-3</v>
      </c>
    </row>
    <row r="353" spans="1:8" x14ac:dyDescent="0.25">
      <c r="A353">
        <v>3.4800000000000102</v>
      </c>
      <c r="B353" s="61">
        <f t="shared" si="20"/>
        <v>14.654280000000044</v>
      </c>
      <c r="C353">
        <f t="shared" si="21"/>
        <v>2.7322383352873895E-3</v>
      </c>
      <c r="E353" s="63">
        <f t="shared" si="19"/>
        <v>0.15564742545889926</v>
      </c>
      <c r="G353">
        <f t="shared" si="23"/>
        <v>1.0617674807193763E-3</v>
      </c>
      <c r="H353" s="7">
        <f t="shared" si="22"/>
        <v>2.7322383352873895E-3</v>
      </c>
    </row>
    <row r="354" spans="1:8" x14ac:dyDescent="0.25">
      <c r="A354">
        <v>3.5000000000000102</v>
      </c>
      <c r="B354" s="61">
        <f t="shared" si="20"/>
        <v>14.738500000000045</v>
      </c>
      <c r="C354">
        <f t="shared" si="21"/>
        <v>2.6105772275962871E-3</v>
      </c>
      <c r="E354" s="63">
        <f t="shared" si="19"/>
        <v>0.15160701528984166</v>
      </c>
      <c r="G354">
        <f t="shared" si="23"/>
        <v>1.0120495942637989E-3</v>
      </c>
      <c r="H354" s="7">
        <f t="shared" si="22"/>
        <v>2.6105772275962871E-3</v>
      </c>
    </row>
    <row r="355" spans="1:8" x14ac:dyDescent="0.25">
      <c r="A355">
        <v>3.5200000000000098</v>
      </c>
      <c r="B355" s="61">
        <f t="shared" si="20"/>
        <v>14.822720000000043</v>
      </c>
      <c r="C355">
        <f t="shared" si="21"/>
        <v>2.4941773206933323E-3</v>
      </c>
      <c r="E355" s="63">
        <f t="shared" si="19"/>
        <v>0.14762471385403808</v>
      </c>
      <c r="G355">
        <f t="shared" si="23"/>
        <v>9.64614710583095E-4</v>
      </c>
      <c r="H355" s="7">
        <f t="shared" si="22"/>
        <v>2.4941773206933323E-3</v>
      </c>
    </row>
    <row r="356" spans="1:8" x14ac:dyDescent="0.25">
      <c r="A356">
        <v>3.5400000000000098</v>
      </c>
      <c r="B356" s="61">
        <f t="shared" si="20"/>
        <v>14.906940000000043</v>
      </c>
      <c r="C356">
        <f t="shared" si="21"/>
        <v>2.3828222444834363E-3</v>
      </c>
      <c r="E356" s="63">
        <f t="shared" si="19"/>
        <v>0.14370185386180698</v>
      </c>
      <c r="G356">
        <f t="shared" si="23"/>
        <v>9.193614181084997E-4</v>
      </c>
      <c r="H356" s="7">
        <f t="shared" si="22"/>
        <v>2.3828222444834363E-3</v>
      </c>
    </row>
    <row r="357" spans="1:8" x14ac:dyDescent="0.25">
      <c r="A357">
        <v>3.5600000000000098</v>
      </c>
      <c r="B357" s="61">
        <f t="shared" si="20"/>
        <v>14.991160000000042</v>
      </c>
      <c r="C357">
        <f t="shared" si="21"/>
        <v>2.2763037858587807E-3</v>
      </c>
      <c r="E357" s="63">
        <f t="shared" si="19"/>
        <v>0.13983964951230846</v>
      </c>
      <c r="G357">
        <f t="shared" si="23"/>
        <v>8.7619257329029786E-4</v>
      </c>
      <c r="H357" s="7">
        <f t="shared" si="22"/>
        <v>2.2763037858587807E-3</v>
      </c>
    </row>
    <row r="358" spans="1:8" x14ac:dyDescent="0.25">
      <c r="A358">
        <v>3.5800000000000098</v>
      </c>
      <c r="B358" s="61">
        <f t="shared" si="20"/>
        <v>15.075380000000042</v>
      </c>
      <c r="C358">
        <f t="shared" si="21"/>
        <v>2.1744216288024226E-3</v>
      </c>
      <c r="E358" s="63">
        <f t="shared" si="19"/>
        <v>0.13603919873860865</v>
      </c>
      <c r="G358">
        <f t="shared" si="23"/>
        <v>8.350151365208628E-4</v>
      </c>
      <c r="H358" s="7">
        <f t="shared" si="22"/>
        <v>2.1744216288024226E-3</v>
      </c>
    </row>
    <row r="359" spans="1:8" x14ac:dyDescent="0.25">
      <c r="A359">
        <v>3.6000000000000099</v>
      </c>
      <c r="B359" s="61">
        <f t="shared" si="20"/>
        <v>15.159600000000042</v>
      </c>
      <c r="C359">
        <f t="shared" si="21"/>
        <v>2.0769830997114636E-3</v>
      </c>
      <c r="E359" s="63">
        <f t="shared" si="19"/>
        <v>0.13230148562348742</v>
      </c>
      <c r="G359">
        <f t="shared" si="23"/>
        <v>7.9574001337156489E-4</v>
      </c>
      <c r="H359" s="7">
        <f t="shared" si="22"/>
        <v>2.0769830997114636E-3</v>
      </c>
    </row>
    <row r="360" spans="1:8" x14ac:dyDescent="0.25">
      <c r="A360">
        <v>3.6200000000000099</v>
      </c>
      <c r="B360" s="61">
        <f t="shared" si="20"/>
        <v>15.243820000000042</v>
      </c>
      <c r="C360">
        <f t="shared" si="21"/>
        <v>1.9838029180478563E-3</v>
      </c>
      <c r="E360" s="63">
        <f t="shared" si="19"/>
        <v>0.12862738297214607</v>
      </c>
      <c r="G360">
        <f t="shared" si="23"/>
        <v>7.5828190103519532E-4</v>
      </c>
      <c r="H360" s="7">
        <f t="shared" si="22"/>
        <v>1.9838029180478563E-3</v>
      </c>
    </row>
    <row r="361" spans="1:8" x14ac:dyDescent="0.25">
      <c r="A361">
        <v>3.6400000000000099</v>
      </c>
      <c r="B361" s="61">
        <f t="shared" si="20"/>
        <v>15.328040000000042</v>
      </c>
      <c r="C361">
        <f t="shared" si="21"/>
        <v>1.8947029524055939E-3</v>
      </c>
      <c r="E361" s="63">
        <f t="shared" si="19"/>
        <v>0.125017655028065</v>
      </c>
      <c r="G361">
        <f t="shared" si="23"/>
        <v>7.2255913986332882E-4</v>
      </c>
      <c r="H361" s="7">
        <f t="shared" si="22"/>
        <v>1.8947029524055939E-3</v>
      </c>
    </row>
    <row r="362" spans="1:8" x14ac:dyDescent="0.25">
      <c r="A362">
        <v>3.6600000000000099</v>
      </c>
      <c r="B362" s="61">
        <f t="shared" si="20"/>
        <v>15.412260000000042</v>
      </c>
      <c r="C362">
        <f t="shared" si="21"/>
        <v>1.8095119820641051E-3</v>
      </c>
      <c r="E362" s="63">
        <f t="shared" si="19"/>
        <v>0.12147296031840289</v>
      </c>
      <c r="G362">
        <f t="shared" si="23"/>
        <v>6.8849356988627064E-4</v>
      </c>
      <c r="H362" s="7">
        <f t="shared" si="22"/>
        <v>1.8095119820641051E-3</v>
      </c>
    </row>
    <row r="363" spans="1:8" x14ac:dyDescent="0.25">
      <c r="A363">
        <v>3.6800000000000099</v>
      </c>
      <c r="B363" s="61">
        <f t="shared" si="20"/>
        <v>15.496480000000043</v>
      </c>
      <c r="C363">
        <f t="shared" si="21"/>
        <v>1.7280654640807085E-3</v>
      </c>
      <c r="E363" s="63">
        <f t="shared" si="19"/>
        <v>0.11799385461551856</v>
      </c>
      <c r="G363">
        <f t="shared" si="23"/>
        <v>6.5601039220174965E-4</v>
      </c>
      <c r="H363" s="7">
        <f t="shared" si="22"/>
        <v>1.7280654640807085E-3</v>
      </c>
    </row>
    <row r="364" spans="1:8" x14ac:dyDescent="0.25">
      <c r="A364">
        <v>3.7000000000000099</v>
      </c>
      <c r="B364" s="61">
        <f t="shared" si="20"/>
        <v>15.580700000000043</v>
      </c>
      <c r="C364">
        <f t="shared" si="21"/>
        <v>1.6502053059587458E-3</v>
      </c>
      <c r="E364" s="63">
        <f t="shared" si="19"/>
        <v>0.11458079400143106</v>
      </c>
      <c r="G364">
        <f t="shared" si="23"/>
        <v>6.250380351175243E-4</v>
      </c>
      <c r="H364" s="7">
        <f t="shared" si="22"/>
        <v>1.6502053059587458E-3</v>
      </c>
    </row>
    <row r="365" spans="1:8" x14ac:dyDescent="0.25">
      <c r="A365">
        <v>3.72000000000001</v>
      </c>
      <c r="B365" s="61">
        <f t="shared" si="20"/>
        <v>15.664920000000043</v>
      </c>
      <c r="C365">
        <f t="shared" si="21"/>
        <v>1.5757796439132142E-3</v>
      </c>
      <c r="E365" s="63">
        <f t="shared" ref="E365:E428" si="24">_xlfn.T.DIST(A259,$K$2-2,FALSE)</f>
        <v>0.11123413802230511</v>
      </c>
      <c r="G365">
        <f t="shared" si="23"/>
        <v>5.9550802493228965E-4</v>
      </c>
      <c r="H365" s="7">
        <f t="shared" si="22"/>
        <v>1.5757796439132142E-3</v>
      </c>
    </row>
    <row r="366" spans="1:8" x14ac:dyDescent="0.25">
      <c r="A366">
        <v>3.74000000000001</v>
      </c>
      <c r="B366" s="61">
        <f t="shared" si="20"/>
        <v>15.749140000000043</v>
      </c>
      <c r="C366">
        <f t="shared" si="21"/>
        <v>1.5046426267417816E-3</v>
      </c>
      <c r="E366" s="63">
        <f t="shared" si="24"/>
        <v>0.10795415292036063</v>
      </c>
      <c r="G366">
        <f t="shared" si="23"/>
        <v>5.6735486123886186E-4</v>
      </c>
      <c r="H366" s="7">
        <f t="shared" si="22"/>
        <v>1.5046426267417816E-3</v>
      </c>
    </row>
    <row r="367" spans="1:8" x14ac:dyDescent="0.25">
      <c r="A367">
        <v>3.76000000000001</v>
      </c>
      <c r="B367" s="61">
        <f t="shared" si="20"/>
        <v>15.833360000000043</v>
      </c>
      <c r="C367">
        <f t="shared" si="21"/>
        <v>1.4366542052965251E-3</v>
      </c>
      <c r="E367" s="63">
        <f t="shared" si="24"/>
        <v>0.10474101493094871</v>
      </c>
      <c r="G367">
        <f t="shared" si="23"/>
        <v>5.4051589663347709E-4</v>
      </c>
      <c r="H367" s="7">
        <f t="shared" si="22"/>
        <v>1.4366542052965251E-3</v>
      </c>
    </row>
    <row r="368" spans="1:8" x14ac:dyDescent="0.25">
      <c r="A368">
        <v>3.78000000000001</v>
      </c>
      <c r="B368" s="61">
        <f t="shared" si="20"/>
        <v>15.917580000000044</v>
      </c>
      <c r="C368">
        <f t="shared" si="21"/>
        <v>1.3716799275397601E-3</v>
      </c>
      <c r="E368" s="63">
        <f t="shared" si="24"/>
        <v>0.10159481363291027</v>
      </c>
      <c r="G368">
        <f t="shared" si="23"/>
        <v>5.1493122071521232E-4</v>
      </c>
      <c r="H368" s="7">
        <f t="shared" si="22"/>
        <v>1.3716799275397601E-3</v>
      </c>
    </row>
    <row r="369" spans="1:8" x14ac:dyDescent="0.25">
      <c r="A369">
        <v>3.80000000000001</v>
      </c>
      <c r="B369" s="61">
        <f t="shared" si="20"/>
        <v>16.001800000000042</v>
      </c>
      <c r="C369">
        <f t="shared" si="21"/>
        <v>1.3095907391567465E-3</v>
      </c>
      <c r="E369" s="63">
        <f t="shared" si="24"/>
        <v>9.8515555340735209E-2</v>
      </c>
      <c r="G369">
        <f t="shared" si="23"/>
        <v>4.9054354825981761E-4</v>
      </c>
      <c r="H369" s="7">
        <f t="shared" si="22"/>
        <v>1.3095907391567465E-3</v>
      </c>
    </row>
    <row r="370" spans="1:8" x14ac:dyDescent="0.25">
      <c r="A370">
        <v>3.8200000000000101</v>
      </c>
      <c r="B370" s="61">
        <f t="shared" si="20"/>
        <v>16.086020000000044</v>
      </c>
      <c r="C370">
        <f t="shared" si="21"/>
        <v>1.2502627896880713E-3</v>
      </c>
      <c r="E370" s="63">
        <f t="shared" si="24"/>
        <v>9.5503166527465391E-2</v>
      </c>
      <c r="G370">
        <f t="shared" si="23"/>
        <v>4.6729811145295792E-4</v>
      </c>
      <c r="H370" s="7">
        <f t="shared" si="22"/>
        <v>1.2502627896880713E-3</v>
      </c>
    </row>
    <row r="371" spans="1:8" x14ac:dyDescent="0.25">
      <c r="A371">
        <v>3.8400000000000101</v>
      </c>
      <c r="B371" s="61">
        <f t="shared" si="20"/>
        <v>16.170240000000042</v>
      </c>
      <c r="C371">
        <f t="shared" si="21"/>
        <v>1.1935772441355075E-3</v>
      </c>
      <c r="E371" s="63">
        <f t="shared" si="24"/>
        <v>9.2557497267728231E-2</v>
      </c>
      <c r="G371">
        <f t="shared" si="23"/>
        <v>4.451425560685716E-4</v>
      </c>
      <c r="H371" s="7">
        <f t="shared" si="22"/>
        <v>1.1935772441355075E-3</v>
      </c>
    </row>
    <row r="372" spans="1:8" x14ac:dyDescent="0.25">
      <c r="A372">
        <v>3.8600000000000101</v>
      </c>
      <c r="B372" s="61">
        <f t="shared" si="20"/>
        <v>16.254460000000044</v>
      </c>
      <c r="C372">
        <f t="shared" si="21"/>
        <v>1.1394200999870505E-3</v>
      </c>
      <c r="E372" s="63">
        <f t="shared" si="24"/>
        <v>8.9678324690753375E-2</v>
      </c>
      <c r="G372">
        <f t="shared" si="23"/>
        <v>4.2402684147910578E-4</v>
      </c>
      <c r="H372" s="7">
        <f t="shared" si="22"/>
        <v>1.1394200999870505E-3</v>
      </c>
    </row>
    <row r="373" spans="1:8" x14ac:dyDescent="0.25">
      <c r="A373">
        <v>3.8800000000000101</v>
      </c>
      <c r="B373" s="61">
        <f t="shared" si="20"/>
        <v>16.338680000000043</v>
      </c>
      <c r="C373">
        <f t="shared" si="21"/>
        <v>1.08768200959933E-3</v>
      </c>
      <c r="E373" s="63">
        <f t="shared" si="24"/>
        <v>8.6865356433700094E-2</v>
      </c>
      <c r="G373">
        <f t="shared" si="23"/>
        <v>4.0390314438549434E-4</v>
      </c>
      <c r="H373" s="7">
        <f t="shared" si="22"/>
        <v>1.08768200959933E-3</v>
      </c>
    </row>
    <row r="374" spans="1:8" x14ac:dyDescent="0.25">
      <c r="A374">
        <v>3.9000000000000101</v>
      </c>
      <c r="B374" s="61">
        <f t="shared" si="20"/>
        <v>16.422900000000045</v>
      </c>
      <c r="C374">
        <f t="shared" si="21"/>
        <v>1.0382581078689772E-3</v>
      </c>
      <c r="E374" s="63">
        <f t="shared" si="24"/>
        <v>8.4118234086112659E-2</v>
      </c>
      <c r="G374">
        <f t="shared" si="23"/>
        <v>3.8472576615613017E-4</v>
      </c>
      <c r="H374" s="7">
        <f t="shared" si="22"/>
        <v>1.0382581078689772E-3</v>
      </c>
    </row>
    <row r="375" spans="1:8" x14ac:dyDescent="0.25">
      <c r="A375">
        <v>3.9200000000000101</v>
      </c>
      <c r="B375" s="61">
        <f t="shared" si="20"/>
        <v>16.507120000000043</v>
      </c>
      <c r="C375">
        <f t="shared" si="21"/>
        <v>9.9104784511853884E-4</v>
      </c>
      <c r="E375" s="63">
        <f t="shared" si="24"/>
        <v>8.1436536616818281E-2</v>
      </c>
      <c r="G375">
        <f t="shared" si="23"/>
        <v>3.6645104366543493E-4</v>
      </c>
      <c r="H375" s="7">
        <f t="shared" si="22"/>
        <v>9.9104784511853884E-4</v>
      </c>
    </row>
    <row r="376" spans="1:8" x14ac:dyDescent="0.25">
      <c r="A376">
        <v>3.9400000000000102</v>
      </c>
      <c r="B376" s="61">
        <f t="shared" si="20"/>
        <v>16.591340000000045</v>
      </c>
      <c r="C376">
        <f t="shared" si="21"/>
        <v>9.4595482511720865E-4</v>
      </c>
      <c r="E376" s="63">
        <f t="shared" si="24"/>
        <v>7.8819783775085361E-2</v>
      </c>
      <c r="G376">
        <f t="shared" si="23"/>
        <v>3.4903726352430634E-4</v>
      </c>
      <c r="H376" s="7">
        <f t="shared" si="22"/>
        <v>9.4595482511720865E-4</v>
      </c>
    </row>
    <row r="377" spans="1:8" x14ac:dyDescent="0.25">
      <c r="A377">
        <v>3.9600000000000102</v>
      </c>
      <c r="B377" s="61">
        <f t="shared" si="20"/>
        <v>16.675560000000043</v>
      </c>
      <c r="C377">
        <f t="shared" si="21"/>
        <v>9.0288664815193402E-4</v>
      </c>
      <c r="E377" s="63">
        <f t="shared" si="24"/>
        <v>7.6267439458367253E-2</v>
      </c>
      <c r="G377">
        <f t="shared" si="23"/>
        <v>3.324445795963395E-4</v>
      </c>
      <c r="H377" s="7">
        <f t="shared" si="22"/>
        <v>9.0288664815193402E-4</v>
      </c>
    </row>
    <row r="378" spans="1:8" x14ac:dyDescent="0.25">
      <c r="A378">
        <v>3.9800000000000102</v>
      </c>
      <c r="B378" s="61">
        <f t="shared" si="20"/>
        <v>16.759780000000045</v>
      </c>
      <c r="C378">
        <f t="shared" si="21"/>
        <v>8.6175475906031542E-4</v>
      </c>
      <c r="E378" s="63">
        <f t="shared" si="24"/>
        <v>7.3778915039463558E-2</v>
      </c>
      <c r="G378">
        <f t="shared" si="23"/>
        <v>3.1663493369552833E-4</v>
      </c>
      <c r="H378" s="7">
        <f t="shared" si="22"/>
        <v>8.6175475906031542E-4</v>
      </c>
    </row>
    <row r="379" spans="1:8" x14ac:dyDescent="0.25">
      <c r="A379">
        <v>4.0000000000000098</v>
      </c>
      <c r="B379" s="61">
        <f t="shared" si="20"/>
        <v>16.844000000000044</v>
      </c>
      <c r="C379">
        <f t="shared" si="21"/>
        <v>8.2247430013312041E-4</v>
      </c>
      <c r="E379" s="63">
        <f t="shared" si="24"/>
        <v>7.1353572646438213E-2</v>
      </c>
      <c r="G379">
        <f t="shared" si="23"/>
        <v>3.0157197936301922E-4</v>
      </c>
      <c r="H379" s="7">
        <f t="shared" si="22"/>
        <v>8.2247430013312041E-4</v>
      </c>
    </row>
    <row r="380" spans="1:8" x14ac:dyDescent="0.25">
      <c r="A380">
        <v>4.0200000000000102</v>
      </c>
      <c r="B380" s="61">
        <f t="shared" si="20"/>
        <v>16.928220000000046</v>
      </c>
      <c r="C380">
        <f t="shared" si="21"/>
        <v>7.8496396879120661E-4</v>
      </c>
      <c r="E380" s="63">
        <f t="shared" si="24"/>
        <v>6.8990728389136849E-2</v>
      </c>
      <c r="G380">
        <f t="shared" si="23"/>
        <v>2.872210086224336E-4</v>
      </c>
      <c r="H380" s="7">
        <f t="shared" si="22"/>
        <v>7.8496396879120661E-4</v>
      </c>
    </row>
    <row r="381" spans="1:8" x14ac:dyDescent="0.25">
      <c r="A381">
        <v>4.0400000000000098</v>
      </c>
      <c r="B381" s="61">
        <f t="shared" si="20"/>
        <v>17.012440000000044</v>
      </c>
      <c r="C381">
        <f t="shared" si="21"/>
        <v>7.4914587993893367E-4</v>
      </c>
      <c r="E381" s="63">
        <f t="shared" si="24"/>
        <v>6.6689655526642688E-2</v>
      </c>
      <c r="G381">
        <f t="shared" si="23"/>
        <v>2.7354888161526948E-4</v>
      </c>
      <c r="H381" s="7">
        <f t="shared" si="22"/>
        <v>7.4914587993893367E-4</v>
      </c>
    </row>
    <row r="382" spans="1:8" x14ac:dyDescent="0.25">
      <c r="A382">
        <v>4.0600000000000103</v>
      </c>
      <c r="B382" s="61">
        <f t="shared" si="20"/>
        <v>17.096660000000046</v>
      </c>
      <c r="C382">
        <f t="shared" si="21"/>
        <v>7.1494543289407294E-4</v>
      </c>
      <c r="E382" s="63">
        <f t="shared" si="24"/>
        <v>6.444958757050237E-2</v>
      </c>
      <c r="G382">
        <f t="shared" si="23"/>
        <v>2.6052395901996942E-4</v>
      </c>
      <c r="H382" s="7">
        <f t="shared" si="22"/>
        <v>7.1494543289407294E-4</v>
      </c>
    </row>
    <row r="383" spans="1:8" x14ac:dyDescent="0.25">
      <c r="A383">
        <v>4.0800000000000098</v>
      </c>
      <c r="B383" s="61">
        <f t="shared" si="20"/>
        <v>17.180880000000041</v>
      </c>
      <c r="C383">
        <f t="shared" si="21"/>
        <v>6.8229118279239669E-4</v>
      </c>
      <c r="E383" s="63">
        <f t="shared" si="24"/>
        <v>6.2269721319032585E-2</v>
      </c>
      <c r="G383">
        <f t="shared" si="23"/>
        <v>2.4811603716033893E-4</v>
      </c>
      <c r="H383" s="7">
        <f t="shared" si="22"/>
        <v>6.8229118279239669E-4</v>
      </c>
    </row>
    <row r="384" spans="1:8" x14ac:dyDescent="0.25">
      <c r="A384">
        <v>4.1000000000000103</v>
      </c>
      <c r="B384" s="61">
        <f t="shared" si="20"/>
        <v>17.265100000000043</v>
      </c>
      <c r="C384">
        <f t="shared" si="21"/>
        <v>6.5111471636378291E-4</v>
      </c>
      <c r="E384" s="63">
        <f t="shared" si="24"/>
        <v>6.0149219818491431E-2</v>
      </c>
      <c r="G384">
        <f t="shared" si="23"/>
        <v>2.3629628571112161E-4</v>
      </c>
      <c r="H384" s="7">
        <f t="shared" si="22"/>
        <v>6.5111471636378291E-4</v>
      </c>
    </row>
    <row r="385" spans="1:8" x14ac:dyDescent="0.25">
      <c r="A385">
        <v>4.1200000000000099</v>
      </c>
      <c r="B385" s="61">
        <f t="shared" si="20"/>
        <v>17.349320000000041</v>
      </c>
      <c r="C385">
        <f t="shared" si="21"/>
        <v>6.213505319756634E-4</v>
      </c>
      <c r="E385" s="63">
        <f t="shared" si="24"/>
        <v>5.808721524735698E-2</v>
      </c>
      <c r="G385">
        <f t="shared" si="23"/>
        <v>2.2503718791074172E-4</v>
      </c>
      <c r="H385" s="7">
        <f t="shared" si="22"/>
        <v>6.213505319756634E-4</v>
      </c>
    </row>
    <row r="386" spans="1:8" x14ac:dyDescent="0.25">
      <c r="A386">
        <v>4.1400000000000103</v>
      </c>
      <c r="B386" s="61">
        <f t="shared" ref="B386:B449" si="25">A386*$J$2+L$2</f>
        <v>17.433540000000043</v>
      </c>
      <c r="C386">
        <f t="shared" ref="C386:C449" si="26">_xlfn.T.DIST(A386,$K$2-2,FALSE)</f>
        <v>5.929359238388682E-4</v>
      </c>
      <c r="E386" s="63">
        <f t="shared" si="24"/>
        <v>5.6082811720401041E-2</v>
      </c>
      <c r="G386">
        <f t="shared" si="23"/>
        <v>2.1431248319337312E-4</v>
      </c>
      <c r="H386" s="7">
        <f t="shared" si="22"/>
        <v>5.929359238388682E-4</v>
      </c>
    </row>
    <row r="387" spans="1:8" x14ac:dyDescent="0.25">
      <c r="A387">
        <v>4.1600000000000099</v>
      </c>
      <c r="B387" s="61">
        <f t="shared" si="25"/>
        <v>17.517760000000042</v>
      </c>
      <c r="C387">
        <f t="shared" si="26"/>
        <v>5.6581087027064302E-4</v>
      </c>
      <c r="E387" s="63">
        <f t="shared" si="24"/>
        <v>5.4135088009680164E-2</v>
      </c>
      <c r="G387">
        <f t="shared" si="23"/>
        <v>2.0409711215473093E-4</v>
      </c>
      <c r="H387" s="7">
        <f t="shared" si="22"/>
        <v>5.6581087027064302E-4</v>
      </c>
    </row>
    <row r="388" spans="1:8" x14ac:dyDescent="0.25">
      <c r="A388">
        <v>4.1800000000000104</v>
      </c>
      <c r="B388" s="61">
        <f t="shared" si="25"/>
        <v>17.601980000000044</v>
      </c>
      <c r="C388">
        <f t="shared" si="26"/>
        <v>5.3991792590937435E-4</v>
      </c>
      <c r="E388" s="63">
        <f t="shared" si="24"/>
        <v>5.2243100179980406E-2</v>
      </c>
      <c r="G388">
        <f t="shared" si="23"/>
        <v>1.9436716376814846E-4</v>
      </c>
      <c r="H388" s="7">
        <f t="shared" si="22"/>
        <v>5.3991792590937435E-4</v>
      </c>
    </row>
    <row r="389" spans="1:8" x14ac:dyDescent="0.25">
      <c r="A389">
        <v>4.2000000000000099</v>
      </c>
      <c r="B389" s="61">
        <f t="shared" si="25"/>
        <v>17.686200000000042</v>
      </c>
      <c r="C389">
        <f t="shared" si="26"/>
        <v>5.1520211777580471E-4</v>
      </c>
      <c r="E389" s="63">
        <f t="shared" si="24"/>
        <v>5.0405884136655976E-2</v>
      </c>
      <c r="G389">
        <f t="shared" si="23"/>
        <v>1.850998247697631E-4</v>
      </c>
      <c r="H389" s="7">
        <f t="shared" si="22"/>
        <v>5.1520211777580471E-4</v>
      </c>
    </row>
    <row r="390" spans="1:8" x14ac:dyDescent="0.25">
      <c r="A390">
        <v>4.2200000000000104</v>
      </c>
      <c r="B390" s="61">
        <f t="shared" si="25"/>
        <v>17.770420000000044</v>
      </c>
      <c r="C390">
        <f t="shared" si="26"/>
        <v>4.9161084507578167E-4</v>
      </c>
      <c r="E390" s="63">
        <f t="shared" si="24"/>
        <v>4.8622458084184639E-2</v>
      </c>
      <c r="G390">
        <f t="shared" si="23"/>
        <v>1.7627333113379024E-4</v>
      </c>
      <c r="H390" s="7">
        <f t="shared" si="22"/>
        <v>4.9161084507578167E-4</v>
      </c>
    </row>
    <row r="391" spans="1:8" x14ac:dyDescent="0.25">
      <c r="A391">
        <v>4.24</v>
      </c>
      <c r="B391" s="61">
        <f t="shared" si="25"/>
        <v>17.854640000000003</v>
      </c>
      <c r="C391">
        <f t="shared" si="26"/>
        <v>4.6909378264031222E-4</v>
      </c>
      <c r="E391" s="63">
        <f t="shared" si="24"/>
        <v>4.6891824894130227E-2</v>
      </c>
      <c r="G391">
        <f t="shared" si="23"/>
        <v>1.6786692156110197E-4</v>
      </c>
      <c r="H391" s="7">
        <f t="shared" si="22"/>
        <v>4.6909378264031222E-4</v>
      </c>
    </row>
    <row r="392" spans="1:8" x14ac:dyDescent="0.25">
      <c r="A392">
        <v>4.25999999999999</v>
      </c>
      <c r="B392" s="61">
        <f t="shared" si="25"/>
        <v>17.938859999999959</v>
      </c>
      <c r="C392">
        <f t="shared" si="26"/>
        <v>4.4760278789924564E-4</v>
      </c>
      <c r="E392" s="63">
        <f t="shared" si="24"/>
        <v>4.5212974381553889E-2</v>
      </c>
      <c r="G392">
        <f t="shared" si="23"/>
        <v>1.5986079290646811E-4</v>
      </c>
      <c r="H392" s="7">
        <f t="shared" si="22"/>
        <v>4.4760278789924564E-4</v>
      </c>
    </row>
    <row r="393" spans="1:8" x14ac:dyDescent="0.25">
      <c r="A393">
        <v>4.2799999999999798</v>
      </c>
      <c r="B393" s="61">
        <f t="shared" si="25"/>
        <v>18.023079999999915</v>
      </c>
      <c r="C393">
        <f t="shared" si="26"/>
        <v>4.2709181128617815E-4</v>
      </c>
      <c r="E393" s="63">
        <f t="shared" si="24"/>
        <v>4.358488548924476E-2</v>
      </c>
      <c r="G393">
        <f t="shared" si="23"/>
        <v>1.5223605747205065E-4</v>
      </c>
      <c r="H393" s="7">
        <f t="shared" si="22"/>
        <v>4.2709181128617815E-4</v>
      </c>
    </row>
    <row r="394" spans="1:8" x14ac:dyDescent="0.25">
      <c r="A394">
        <v>4.2999999999999696</v>
      </c>
      <c r="B394" s="61">
        <f t="shared" si="25"/>
        <v>18.107299999999874</v>
      </c>
      <c r="C394">
        <f t="shared" si="26"/>
        <v>4.0751680997295548E-4</v>
      </c>
      <c r="E394" s="63">
        <f t="shared" si="24"/>
        <v>4.2006528379456336E-2</v>
      </c>
      <c r="G394">
        <f t="shared" si="23"/>
        <v>1.4497470209680758E-4</v>
      </c>
      <c r="H394" s="7">
        <f t="shared" si="22"/>
        <v>4.0751680997295548E-4</v>
      </c>
    </row>
    <row r="395" spans="1:8" x14ac:dyDescent="0.25">
      <c r="A395">
        <v>4.3199999999999603</v>
      </c>
      <c r="B395" s="61">
        <f t="shared" si="25"/>
        <v>18.191519999999834</v>
      </c>
      <c r="C395">
        <f t="shared" si="26"/>
        <v>3.8883566483362411E-4</v>
      </c>
      <c r="E395" s="63">
        <f t="shared" si="24"/>
        <v>4.0476866433134216E-2</v>
      </c>
      <c r="G395">
        <f t="shared" si="23"/>
        <v>1.3805954897363334E-4</v>
      </c>
      <c r="H395" s="7">
        <f t="shared" ref="H395:H429" si="27">C395</f>
        <v>3.8883566483362411E-4</v>
      </c>
    </row>
    <row r="396" spans="1:8" x14ac:dyDescent="0.25">
      <c r="A396">
        <v>4.3399999999999501</v>
      </c>
      <c r="B396" s="61">
        <f t="shared" si="25"/>
        <v>18.275739999999793</v>
      </c>
      <c r="C396">
        <f t="shared" si="26"/>
        <v>3.7100810053897773E-4</v>
      </c>
      <c r="E396" s="63">
        <f t="shared" si="24"/>
        <v>3.8994858156877837E-2</v>
      </c>
      <c r="G396">
        <f t="shared" si="23"/>
        <v>1.3147421812815613E-4</v>
      </c>
      <c r="H396" s="7">
        <f t="shared" si="27"/>
        <v>3.7100810053897773E-4</v>
      </c>
    </row>
    <row r="397" spans="1:8" x14ac:dyDescent="0.25">
      <c r="A397">
        <v>4.3599999999999399</v>
      </c>
      <c r="B397" s="61">
        <f t="shared" si="25"/>
        <v>18.359959999999749</v>
      </c>
      <c r="C397">
        <f t="shared" si="26"/>
        <v>3.5399560868433873E-4</v>
      </c>
      <c r="E397" s="63">
        <f t="shared" si="24"/>
        <v>3.7559458998179272E-2</v>
      </c>
      <c r="G397">
        <f t="shared" si="23"/>
        <v>1.252030914951513E-4</v>
      </c>
      <c r="H397" s="7">
        <f t="shared" si="27"/>
        <v>3.5399560868433873E-4</v>
      </c>
    </row>
    <row r="398" spans="1:8" x14ac:dyDescent="0.25">
      <c r="A398">
        <v>4.3799999999999297</v>
      </c>
      <c r="B398" s="61">
        <f t="shared" si="25"/>
        <v>18.444179999999704</v>
      </c>
      <c r="C398">
        <f t="shared" si="26"/>
        <v>3.3776137385484011E-4</v>
      </c>
      <c r="E398" s="63">
        <f t="shared" si="24"/>
        <v>3.6169623069669997E-2</v>
      </c>
      <c r="G398">
        <f t="shared" si="23"/>
        <v>1.1923127853058363E-4</v>
      </c>
      <c r="H398" s="7">
        <f t="shared" si="27"/>
        <v>3.3776137385484011E-4</v>
      </c>
    </row>
    <row r="399" spans="1:8" x14ac:dyDescent="0.25">
      <c r="A399">
        <v>4.3999999999999204</v>
      </c>
      <c r="B399" s="61">
        <f t="shared" si="25"/>
        <v>18.528399999999667</v>
      </c>
      <c r="C399">
        <f t="shared" si="26"/>
        <v>3.2227020253411837E-4</v>
      </c>
      <c r="E399" s="63">
        <f t="shared" si="24"/>
        <v>3.4824304783376364E-2</v>
      </c>
      <c r="G399">
        <f t="shared" si="23"/>
        <v>1.1354458329928215E-4</v>
      </c>
      <c r="H399" s="7">
        <f t="shared" si="27"/>
        <v>3.2227020253411837E-4</v>
      </c>
    </row>
    <row r="400" spans="1:8" x14ac:dyDescent="0.25">
      <c r="A400">
        <v>4.4199999999999102</v>
      </c>
      <c r="B400" s="61">
        <f t="shared" si="25"/>
        <v>18.612619999999623</v>
      </c>
      <c r="C400">
        <f t="shared" si="26"/>
        <v>3.074884547640911E-4</v>
      </c>
      <c r="E400" s="63">
        <f t="shared" si="24"/>
        <v>3.3522460396149908E-2</v>
      </c>
      <c r="G400">
        <f t="shared" si="23"/>
        <v>1.0812947298020846E-4</v>
      </c>
      <c r="H400" s="7">
        <f t="shared" si="27"/>
        <v>3.074884547640911E-4</v>
      </c>
    </row>
    <row r="401" spans="1:8" x14ac:dyDescent="0.25">
      <c r="A401">
        <v>4.4399999999999</v>
      </c>
      <c r="B401" s="61">
        <f t="shared" si="25"/>
        <v>18.696839999999579</v>
      </c>
      <c r="C401">
        <f t="shared" si="26"/>
        <v>2.9338397846534058E-4</v>
      </c>
      <c r="E401" s="63">
        <f t="shared" si="24"/>
        <v>3.226304946767105E-2</v>
      </c>
      <c r="G401">
        <f t="shared" si="23"/>
        <v>1.0297304773320531E-4</v>
      </c>
      <c r="H401" s="7">
        <f t="shared" si="27"/>
        <v>2.9338397846534058E-4</v>
      </c>
    </row>
    <row r="402" spans="1:8" x14ac:dyDescent="0.25">
      <c r="A402">
        <v>4.4599999999998898</v>
      </c>
      <c r="B402" s="61">
        <f t="shared" si="25"/>
        <v>18.781059999999538</v>
      </c>
      <c r="C402">
        <f t="shared" si="26"/>
        <v>2.7992604632944842E-4</v>
      </c>
      <c r="E402" s="63">
        <f t="shared" si="24"/>
        <v>3.1045036232546327E-2</v>
      </c>
      <c r="G402">
        <f t="shared" si="23"/>
        <v>9.8063011873004085E-5</v>
      </c>
      <c r="H402" s="7">
        <f t="shared" si="27"/>
        <v>2.7992604632944842E-4</v>
      </c>
    </row>
    <row r="403" spans="1:8" x14ac:dyDescent="0.25">
      <c r="A403">
        <v>4.4799999999998796</v>
      </c>
      <c r="B403" s="61">
        <f t="shared" si="25"/>
        <v>18.865279999999494</v>
      </c>
      <c r="C403">
        <f t="shared" si="26"/>
        <v>2.6708529519659495E-4</v>
      </c>
      <c r="E403" s="63">
        <f t="shared" si="24"/>
        <v>2.9867390888217625E-2</v>
      </c>
      <c r="G403">
        <f t="shared" si="23"/>
        <v>9.3387646298102322E-5</v>
      </c>
      <c r="H403" s="7">
        <f t="shared" si="27"/>
        <v>2.6708529519659495E-4</v>
      </c>
    </row>
    <row r="404" spans="1:8" x14ac:dyDescent="0.25">
      <c r="A404">
        <v>4.4999999999998703</v>
      </c>
      <c r="B404" s="61">
        <f t="shared" si="25"/>
        <v>18.949499999999457</v>
      </c>
      <c r="C404">
        <f t="shared" si="26"/>
        <v>2.5483366783366379E-4</v>
      </c>
      <c r="E404" s="63">
        <f t="shared" si="24"/>
        <v>2.8729090800504262E-2</v>
      </c>
      <c r="G404">
        <f t="shared" si="23"/>
        <v>8.8935782123937163E-5</v>
      </c>
      <c r="H404" s="7">
        <f t="shared" si="27"/>
        <v>2.5483366783366379E-4</v>
      </c>
    </row>
    <row r="405" spans="1:8" x14ac:dyDescent="0.25">
      <c r="A405">
        <v>4.5199999999998601</v>
      </c>
      <c r="B405" s="61">
        <f t="shared" si="25"/>
        <v>19.033719999999413</v>
      </c>
      <c r="C405">
        <f t="shared" si="26"/>
        <v>2.4314435703008303E-4</v>
      </c>
      <c r="E405" s="63">
        <f t="shared" si="24"/>
        <v>2.7629121628762382E-2</v>
      </c>
      <c r="G405">
        <f t="shared" si="23"/>
        <v>8.4696775471535392E-5</v>
      </c>
      <c r="H405" s="7">
        <f t="shared" si="27"/>
        <v>2.4314435703008303E-4</v>
      </c>
    </row>
    <row r="406" spans="1:8" x14ac:dyDescent="0.25">
      <c r="A406">
        <v>4.5399999999998499</v>
      </c>
      <c r="B406" s="61">
        <f t="shared" si="25"/>
        <v>19.117939999999368</v>
      </c>
      <c r="C406">
        <f t="shared" si="26"/>
        <v>2.319917519306425E-4</v>
      </c>
      <c r="E406" s="63">
        <f t="shared" si="24"/>
        <v>2.6566478372710742E-2</v>
      </c>
      <c r="G406">
        <f t="shared" si="23"/>
        <v>8.0660483364541511E-5</v>
      </c>
      <c r="H406" s="7">
        <f t="shared" si="27"/>
        <v>2.319917519306425E-4</v>
      </c>
    </row>
    <row r="407" spans="1:8" x14ac:dyDescent="0.25">
      <c r="A407">
        <v>4.5599999999998397</v>
      </c>
      <c r="B407" s="61">
        <f t="shared" si="25"/>
        <v>19.202159999999328</v>
      </c>
      <c r="C407">
        <f t="shared" si="26"/>
        <v>2.2135138652655618E-4</v>
      </c>
      <c r="E407" s="63">
        <f t="shared" si="24"/>
        <v>2.5540166343104718E-2</v>
      </c>
      <c r="G407">
        <f t="shared" si="23"/>
        <v>7.6817240689211082E-5</v>
      </c>
      <c r="H407" s="7">
        <f t="shared" si="27"/>
        <v>2.2135138652655618E-4</v>
      </c>
    </row>
    <row r="408" spans="1:8" x14ac:dyDescent="0.25">
      <c r="A408">
        <v>4.5799999999998304</v>
      </c>
      <c r="B408" s="61">
        <f t="shared" si="25"/>
        <v>19.286379999999287</v>
      </c>
      <c r="C408">
        <f t="shared" si="26"/>
        <v>2.1119989022803796E-4</v>
      </c>
      <c r="E408" s="63">
        <f t="shared" si="24"/>
        <v>2.4549202058490309E-2</v>
      </c>
      <c r="G408">
        <f t="shared" si="23"/>
        <v>7.31578381735718E-5</v>
      </c>
      <c r="H408" s="7">
        <f t="shared" si="27"/>
        <v>2.1119989022803796E-4</v>
      </c>
    </row>
    <row r="409" spans="1:8" x14ac:dyDescent="0.25">
      <c r="A409">
        <v>4.5999999999998202</v>
      </c>
      <c r="B409" s="61">
        <f t="shared" si="25"/>
        <v>19.370599999999243</v>
      </c>
      <c r="C409">
        <f t="shared" si="26"/>
        <v>2.0151494044373157E-4</v>
      </c>
      <c r="E409" s="63">
        <f t="shared" si="24"/>
        <v>2.359261407037181E-2</v>
      </c>
      <c r="G409">
        <f t="shared" si="23"/>
        <v>6.9673501343570278E-5</v>
      </c>
      <c r="H409" s="7">
        <f t="shared" si="27"/>
        <v>2.0151494044373157E-4</v>
      </c>
    </row>
    <row r="410" spans="1:8" x14ac:dyDescent="0.25">
      <c r="A410">
        <v>4.61999999999981</v>
      </c>
      <c r="B410" s="61">
        <f t="shared" si="25"/>
        <v>19.454819999999202</v>
      </c>
      <c r="C410">
        <f t="shared" si="26"/>
        <v>1.9227521709432231E-4</v>
      </c>
      <c r="E410" s="63">
        <f t="shared" si="24"/>
        <v>2.2669443719144412E-2</v>
      </c>
      <c r="G410">
        <f t="shared" si="23"/>
        <v>6.6355870415543472E-5</v>
      </c>
      <c r="H410" s="7">
        <f t="shared" si="27"/>
        <v>1.9227521709432231E-4</v>
      </c>
    </row>
    <row r="411" spans="1:8" x14ac:dyDescent="0.25">
      <c r="A411">
        <v>4.6399999999997998</v>
      </c>
      <c r="B411" s="61">
        <f t="shared" si="25"/>
        <v>19.539039999999158</v>
      </c>
      <c r="C411">
        <f t="shared" si="26"/>
        <v>1.8346035898971161E-4</v>
      </c>
      <c r="E411" s="63">
        <f t="shared" si="24"/>
        <v>2.1778745823221417E-2</v>
      </c>
      <c r="G411">
        <f t="shared" si="23"/>
        <v>6.3196981085884688E-5</v>
      </c>
      <c r="H411" s="7">
        <f t="shared" si="27"/>
        <v>1.8346035898971161E-4</v>
      </c>
    </row>
    <row r="412" spans="1:8" x14ac:dyDescent="0.25">
      <c r="A412">
        <v>4.6599999999997896</v>
      </c>
      <c r="B412" s="61">
        <f t="shared" si="25"/>
        <v>19.623259999999117</v>
      </c>
      <c r="C412">
        <f t="shared" si="26"/>
        <v>1.7505092200112145E-4</v>
      </c>
      <c r="E412" s="63">
        <f t="shared" si="24"/>
        <v>2.0919589303789812E-2</v>
      </c>
      <c r="G412">
        <f t="shared" ref="G412:G429" si="28">_xlfn.T.DIST.RT(A412,$K$2)</f>
        <v>6.0189246180215803E-5</v>
      </c>
      <c r="H412" s="7">
        <f t="shared" si="27"/>
        <v>1.7505092200112145E-4</v>
      </c>
    </row>
    <row r="413" spans="1:8" x14ac:dyDescent="0.25">
      <c r="A413">
        <v>4.6799999999997803</v>
      </c>
      <c r="B413" s="61">
        <f t="shared" si="25"/>
        <v>19.707479999999077</v>
      </c>
      <c r="C413">
        <f t="shared" si="26"/>
        <v>1.6702833896150218E-4</v>
      </c>
      <c r="E413" s="63">
        <f t="shared" si="24"/>
        <v>2.0091057747681846E-2</v>
      </c>
      <c r="G413">
        <f t="shared" si="28"/>
        <v>5.7325438125806526E-5</v>
      </c>
      <c r="H413" s="7">
        <f t="shared" si="27"/>
        <v>1.6702833896150218E-4</v>
      </c>
    </row>
    <row r="414" spans="1:8" x14ac:dyDescent="0.25">
      <c r="A414">
        <v>4.6999999999997701</v>
      </c>
      <c r="B414" s="61">
        <f t="shared" si="25"/>
        <v>19.791699999999032</v>
      </c>
      <c r="C414">
        <f t="shared" si="26"/>
        <v>1.5937488122958591E-4</v>
      </c>
      <c r="E414" s="63">
        <f t="shared" si="24"/>
        <v>1.9292249910829715E-2</v>
      </c>
      <c r="G414">
        <f t="shared" si="28"/>
        <v>5.459867221235694E-5</v>
      </c>
      <c r="H414" s="7">
        <f t="shared" si="27"/>
        <v>1.5937488122958591E-4</v>
      </c>
    </row>
    <row r="415" spans="1:8" x14ac:dyDescent="0.25">
      <c r="A415">
        <v>4.7199999999997599</v>
      </c>
      <c r="B415" s="61">
        <f t="shared" si="25"/>
        <v>19.875919999998992</v>
      </c>
      <c r="C415">
        <f t="shared" si="26"/>
        <v>1.520736218548764E-4</v>
      </c>
      <c r="E415" s="63">
        <f t="shared" si="24"/>
        <v>1.8522280164803128E-2</v>
      </c>
      <c r="G415">
        <f t="shared" si="28"/>
        <v>5.2002390607595877E-5</v>
      </c>
      <c r="H415" s="7">
        <f t="shared" si="27"/>
        <v>1.520736218548764E-4</v>
      </c>
    </row>
    <row r="416" spans="1:8" x14ac:dyDescent="0.25">
      <c r="A416">
        <v>4.7399999999997497</v>
      </c>
      <c r="B416" s="61">
        <f t="shared" si="25"/>
        <v>19.960139999998948</v>
      </c>
      <c r="C416">
        <f t="shared" si="26"/>
        <v>1.4510840028279852E-4</v>
      </c>
      <c r="E416" s="63">
        <f t="shared" si="24"/>
        <v>1.7780278888902237E-2</v>
      </c>
      <c r="G416">
        <f t="shared" si="28"/>
        <v>4.9530347095435417E-5</v>
      </c>
      <c r="H416" s="7">
        <f t="shared" si="27"/>
        <v>1.4510840028279852E-4</v>
      </c>
    </row>
    <row r="417" spans="1:8" x14ac:dyDescent="0.25">
      <c r="A417">
        <v>4.7599999999997404</v>
      </c>
      <c r="B417" s="61">
        <f t="shared" si="25"/>
        <v>20.044359999998907</v>
      </c>
      <c r="C417">
        <f t="shared" si="26"/>
        <v>1.3846378854112334E-4</v>
      </c>
      <c r="E417" s="63">
        <f t="shared" si="24"/>
        <v>1.7065392810289959E-2</v>
      </c>
      <c r="G417">
        <f t="shared" si="28"/>
        <v>4.7176592505688986E-5</v>
      </c>
      <c r="H417" s="7">
        <f t="shared" si="27"/>
        <v>1.3846378854112334E-4</v>
      </c>
    </row>
    <row r="418" spans="1:8" x14ac:dyDescent="0.25">
      <c r="A418">
        <v>4.7799999999997302</v>
      </c>
      <c r="B418" s="61">
        <f t="shared" si="25"/>
        <v>20.128579999998866</v>
      </c>
      <c r="C418">
        <f t="shared" si="26"/>
        <v>1.3212505885065558E-4</v>
      </c>
      <c r="E418" s="63">
        <f t="shared" si="24"/>
        <v>1.6376785294604422E-2</v>
      </c>
      <c r="G418">
        <f t="shared" si="28"/>
        <v>4.4935460805557201E-5</v>
      </c>
      <c r="H418" s="7">
        <f t="shared" si="27"/>
        <v>1.3212505885065558E-4</v>
      </c>
    </row>
    <row r="419" spans="1:8" x14ac:dyDescent="0.25">
      <c r="A419">
        <v>4.7999999999997103</v>
      </c>
      <c r="B419" s="61">
        <f t="shared" si="25"/>
        <v>20.212799999998783</v>
      </c>
      <c r="C419">
        <f t="shared" si="26"/>
        <v>1.2607815260500625E-4</v>
      </c>
      <c r="E419" s="63">
        <f t="shared" si="24"/>
        <v>1.5713636589480127E-2</v>
      </c>
      <c r="G419">
        <f t="shared" si="28"/>
        <v>4.2801555824274138E-5</v>
      </c>
      <c r="H419" s="7">
        <f t="shared" si="27"/>
        <v>1.2607815260500625E-4</v>
      </c>
    </row>
    <row r="420" spans="1:8" x14ac:dyDescent="0.25">
      <c r="A420">
        <v>4.8199999999997001</v>
      </c>
      <c r="B420" s="61">
        <f t="shared" si="25"/>
        <v>20.297019999998739</v>
      </c>
      <c r="C420">
        <f t="shared" si="26"/>
        <v>1.2030965066606156E-4</v>
      </c>
      <c r="E420" s="63">
        <f t="shared" si="24"/>
        <v>1.5075144023375718E-2</v>
      </c>
      <c r="G420">
        <f t="shared" si="28"/>
        <v>4.0769738583427106E-5</v>
      </c>
      <c r="H420" s="7">
        <f t="shared" si="27"/>
        <v>1.2030965066606156E-4</v>
      </c>
    </row>
    <row r="421" spans="1:8" x14ac:dyDescent="0.25">
      <c r="A421">
        <v>4.8399999999996899</v>
      </c>
      <c r="B421" s="61">
        <f t="shared" si="25"/>
        <v>20.381239999998694</v>
      </c>
      <c r="C421">
        <f t="shared" si="26"/>
        <v>1.1480674492358275E-4</v>
      </c>
      <c r="E421" s="63">
        <f t="shared" si="24"/>
        <v>1.4460522162058259E-2</v>
      </c>
      <c r="G421">
        <f t="shared" si="28"/>
        <v>3.8835115206586543E-5</v>
      </c>
      <c r="H421" s="7">
        <f t="shared" si="27"/>
        <v>1.1480674492358275E-4</v>
      </c>
    </row>
    <row r="422" spans="1:8" x14ac:dyDescent="0.25">
      <c r="A422">
        <v>4.8599999999996797</v>
      </c>
      <c r="B422" s="61">
        <f t="shared" si="25"/>
        <v>20.465459999998654</v>
      </c>
      <c r="C422">
        <f t="shared" si="26"/>
        <v>1.0955721106899969E-4</v>
      </c>
      <c r="E422" s="63">
        <f t="shared" si="24"/>
        <v>1.3869002925065814E-2</v>
      </c>
      <c r="G422">
        <f t="shared" si="28"/>
        <v>3.6993025382901899E-5</v>
      </c>
      <c r="H422" s="7">
        <f t="shared" si="27"/>
        <v>1.0955721106899969E-4</v>
      </c>
    </row>
    <row r="423" spans="1:8" x14ac:dyDescent="0.25">
      <c r="A423">
        <v>4.8799999999996704</v>
      </c>
      <c r="B423" s="61">
        <f t="shared" si="25"/>
        <v>20.549679999998613</v>
      </c>
      <c r="C423">
        <f t="shared" si="26"/>
        <v>1.0454938253526305E-4</v>
      </c>
      <c r="E423" s="63">
        <f t="shared" si="24"/>
        <v>1.329983566440503E-2</v>
      </c>
      <c r="G423">
        <f t="shared" si="28"/>
        <v>3.5239031360384856E-5</v>
      </c>
      <c r="H423" s="7">
        <f t="shared" si="27"/>
        <v>1.0454938253526305E-4</v>
      </c>
    </row>
    <row r="424" spans="1:8" x14ac:dyDescent="0.25">
      <c r="A424">
        <v>4.8999999999996602</v>
      </c>
      <c r="B424" s="61">
        <f t="shared" si="25"/>
        <v>20.633899999998569</v>
      </c>
      <c r="C424">
        <f t="shared" si="26"/>
        <v>9.9772125556210183E-5</v>
      </c>
      <c r="E424" s="63">
        <f t="shared" si="24"/>
        <v>1.2752287207710763E-2</v>
      </c>
      <c r="G424">
        <f t="shared" si="28"/>
        <v>3.3568907445563612E-5</v>
      </c>
      <c r="H424" s="7">
        <f t="shared" si="27"/>
        <v>9.9772125556210183E-5</v>
      </c>
    </row>
    <row r="425" spans="1:8" x14ac:dyDescent="0.25">
      <c r="A425">
        <v>4.91999999999965</v>
      </c>
      <c r="B425" s="61">
        <f t="shared" si="25"/>
        <v>20.718119999998528</v>
      </c>
      <c r="C425">
        <f t="shared" si="26"/>
        <v>9.5214815300536434E-5</v>
      </c>
      <c r="E425" s="63">
        <f t="shared" si="24"/>
        <v>1.2225641868022297E-2</v>
      </c>
      <c r="G425">
        <f t="shared" si="28"/>
        <v>3.1978629987152456E-5</v>
      </c>
      <c r="H425" s="7">
        <f t="shared" si="27"/>
        <v>9.5214815300536434E-5</v>
      </c>
    </row>
    <row r="426" spans="1:8" x14ac:dyDescent="0.25">
      <c r="A426">
        <v>4.9399999999996398</v>
      </c>
      <c r="B426" s="61">
        <f t="shared" si="25"/>
        <v>20.802339999998484</v>
      </c>
      <c r="C426">
        <f t="shared" si="26"/>
        <v>9.0867313037044903E-5</v>
      </c>
      <c r="E426" s="63">
        <f t="shared" si="24"/>
        <v>1.1719201422289188E-2</v>
      </c>
      <c r="G426">
        <f t="shared" si="28"/>
        <v>3.0464367822303575E-5</v>
      </c>
      <c r="H426" s="7">
        <f t="shared" si="27"/>
        <v>9.0867313037044903E-5</v>
      </c>
    </row>
    <row r="427" spans="1:8" x14ac:dyDescent="0.25">
      <c r="A427">
        <v>4.9599999999996296</v>
      </c>
      <c r="B427" s="61">
        <f t="shared" si="25"/>
        <v>20.886559999998443</v>
      </c>
      <c r="C427">
        <f t="shared" si="26"/>
        <v>8.6719944289374837E-5</v>
      </c>
      <c r="E427" s="63">
        <f t="shared" si="24"/>
        <v>1.1232285060642855E-2</v>
      </c>
      <c r="G427">
        <f t="shared" si="28"/>
        <v>2.9022473164889097E-5</v>
      </c>
      <c r="H427" s="7">
        <f t="shared" si="27"/>
        <v>8.6719944289374837E-5</v>
      </c>
    </row>
    <row r="428" spans="1:8" x14ac:dyDescent="0.25">
      <c r="A428">
        <v>4.9799999999996203</v>
      </c>
      <c r="B428" s="61">
        <f t="shared" si="25"/>
        <v>20.970779999998403</v>
      </c>
      <c r="C428">
        <f t="shared" si="26"/>
        <v>8.2763477939921777E-5</v>
      </c>
      <c r="E428" s="63">
        <f t="shared" si="24"/>
        <v>1.0764229308427875E-2</v>
      </c>
      <c r="G428">
        <f t="shared" si="28"/>
        <v>2.7649472916117812E-5</v>
      </c>
      <c r="H428" s="7">
        <f t="shared" si="27"/>
        <v>8.2763477939921777E-5</v>
      </c>
    </row>
    <row r="429" spans="1:8" x14ac:dyDescent="0.25">
      <c r="A429">
        <v>4.9999999999996101</v>
      </c>
      <c r="B429" s="61">
        <f t="shared" si="25"/>
        <v>21.054999999998358</v>
      </c>
      <c r="C429">
        <f t="shared" si="26"/>
        <v>7.8989106244107139E-5</v>
      </c>
      <c r="E429" s="63">
        <f t="shared" ref="E429:E492" si="29">_xlfn.T.DIST(A323,$K$2-2,FALSE)</f>
        <v>1.0314387922906431E-2</v>
      </c>
      <c r="G429">
        <f t="shared" si="28"/>
        <v>2.6342060378615925E-5</v>
      </c>
      <c r="H429" s="7">
        <f t="shared" si="27"/>
        <v>7.8989106244107139E-5</v>
      </c>
    </row>
    <row r="430" spans="1:8" x14ac:dyDescent="0.25">
      <c r="A430">
        <v>5.0199999999995999</v>
      </c>
      <c r="B430" s="61">
        <f t="shared" si="25"/>
        <v>21.139219999998318</v>
      </c>
      <c r="C430">
        <f t="shared" si="26"/>
        <v>7.5388425717580983E-5</v>
      </c>
      <c r="E430" s="63">
        <f t="shared" si="29"/>
        <v>9.8821317664985111E-3</v>
      </c>
    </row>
    <row r="431" spans="1:8" x14ac:dyDescent="0.25">
      <c r="A431">
        <v>5.0399999999995897</v>
      </c>
      <c r="B431" s="61">
        <f t="shared" si="25"/>
        <v>21.223439999998273</v>
      </c>
      <c r="C431">
        <f t="shared" si="26"/>
        <v>7.1953418860321895E-5</v>
      </c>
      <c r="E431" s="63">
        <f t="shared" si="29"/>
        <v>9.4668486583395148E-3</v>
      </c>
    </row>
    <row r="432" spans="1:8" x14ac:dyDescent="0.25">
      <c r="A432">
        <v>5.0599999999995804</v>
      </c>
      <c r="B432" s="61">
        <f t="shared" si="25"/>
        <v>21.307659999998233</v>
      </c>
      <c r="C432">
        <f t="shared" si="26"/>
        <v>6.8676436682931614E-5</v>
      </c>
      <c r="E432" s="63">
        <f t="shared" si="29"/>
        <v>9.067943205887068E-3</v>
      </c>
    </row>
    <row r="433" spans="1:5" x14ac:dyDescent="0.25">
      <c r="A433">
        <v>5.0799999999995702</v>
      </c>
      <c r="B433" s="61">
        <f t="shared" si="25"/>
        <v>21.391879999998192</v>
      </c>
      <c r="C433">
        <f t="shared" si="26"/>
        <v>6.5550182001726455E-5</v>
      </c>
      <c r="E433" s="63">
        <f t="shared" si="29"/>
        <v>8.6848366182271011E-3</v>
      </c>
    </row>
    <row r="434" spans="1:5" x14ac:dyDescent="0.25">
      <c r="A434">
        <v>5.09999999999956</v>
      </c>
      <c r="B434" s="61">
        <f t="shared" si="25"/>
        <v>21.476099999998148</v>
      </c>
      <c r="C434">
        <f t="shared" si="26"/>
        <v>6.2567693470485313E-5</v>
      </c>
      <c r="E434" s="63">
        <f t="shared" si="29"/>
        <v>8.3169665026741144E-3</v>
      </c>
    </row>
    <row r="435" spans="1:5" x14ac:dyDescent="0.25">
      <c r="A435">
        <v>5.1199999999995498</v>
      </c>
      <c r="B435" s="61">
        <f t="shared" si="25"/>
        <v>21.560319999998107</v>
      </c>
      <c r="C435">
        <f t="shared" si="26"/>
        <v>5.9722330317940767E-5</v>
      </c>
      <c r="E435" s="63">
        <f t="shared" si="29"/>
        <v>7.9637866461804915E-3</v>
      </c>
    </row>
    <row r="436" spans="1:5" x14ac:dyDescent="0.25">
      <c r="A436">
        <v>5.1399999999995396</v>
      </c>
      <c r="B436" s="61">
        <f t="shared" si="25"/>
        <v>21.644539999998063</v>
      </c>
      <c r="C436">
        <f t="shared" si="26"/>
        <v>5.7007757761281651E-5</v>
      </c>
      <c r="E436" s="63">
        <f t="shared" si="29"/>
        <v>7.6247667830169862E-3</v>
      </c>
    </row>
    <row r="437" spans="1:5" x14ac:dyDescent="0.25">
      <c r="A437">
        <v>5.1599999999995303</v>
      </c>
      <c r="B437" s="61">
        <f t="shared" si="25"/>
        <v>21.728759999998022</v>
      </c>
      <c r="C437">
        <f t="shared" si="26"/>
        <v>5.4417933067082485E-5</v>
      </c>
      <c r="E437" s="63">
        <f t="shared" si="29"/>
        <v>7.2993923501090043E-3</v>
      </c>
    </row>
    <row r="438" spans="1:5" x14ac:dyDescent="0.25">
      <c r="A438">
        <v>5.1799999999995201</v>
      </c>
      <c r="B438" s="61">
        <f t="shared" si="25"/>
        <v>21.812979999997982</v>
      </c>
      <c r="C438">
        <f t="shared" si="26"/>
        <v>5.1947092232186944E-5</v>
      </c>
      <c r="E438" s="63">
        <f t="shared" si="29"/>
        <v>6.9871642313534509E-3</v>
      </c>
    </row>
    <row r="439" spans="1:5" x14ac:dyDescent="0.25">
      <c r="A439">
        <v>5.1999999999995099</v>
      </c>
      <c r="B439" s="61">
        <f t="shared" si="25"/>
        <v>21.897199999997937</v>
      </c>
      <c r="C439">
        <f t="shared" si="26"/>
        <v>4.9589737258146388E-5</v>
      </c>
      <c r="E439" s="63">
        <f t="shared" si="29"/>
        <v>6.687598492174365E-3</v>
      </c>
    </row>
    <row r="440" spans="1:5" x14ac:dyDescent="0.25">
      <c r="A440">
        <v>5.2199999999994997</v>
      </c>
      <c r="B440" s="61">
        <f t="shared" si="25"/>
        <v>21.981419999997893</v>
      </c>
      <c r="C440">
        <f t="shared" si="26"/>
        <v>4.7340623993854252E-5</v>
      </c>
      <c r="E440" s="63">
        <f t="shared" si="29"/>
        <v>6.4002261055123126E-3</v>
      </c>
    </row>
    <row r="441" spans="1:5" x14ac:dyDescent="0.25">
      <c r="A441">
        <v>5.2399999999994904</v>
      </c>
      <c r="B441" s="61">
        <f t="shared" si="25"/>
        <v>22.065639999997856</v>
      </c>
      <c r="C441">
        <f t="shared" si="26"/>
        <v>4.5194750522017704E-5</v>
      </c>
      <c r="E441" s="63">
        <f t="shared" si="29"/>
        <v>6.1245926703798947E-3</v>
      </c>
    </row>
    <row r="442" spans="1:5" x14ac:dyDescent="0.25">
      <c r="A442">
        <v>5.2599999999994802</v>
      </c>
      <c r="B442" s="61">
        <f t="shared" si="25"/>
        <v>22.149859999997812</v>
      </c>
      <c r="C442">
        <f t="shared" si="26"/>
        <v>4.3147346066083293E-5</v>
      </c>
      <c r="E442" s="63">
        <f t="shared" si="29"/>
        <v>5.8602581240545281E-3</v>
      </c>
    </row>
    <row r="443" spans="1:5" x14ac:dyDescent="0.25">
      <c r="A443">
        <v>5.27999999999947</v>
      </c>
      <c r="B443" s="61">
        <f t="shared" si="25"/>
        <v>22.234079999997771</v>
      </c>
      <c r="C443">
        <f t="shared" si="26"/>
        <v>4.119386039516423E-5</v>
      </c>
      <c r="E443" s="63">
        <f t="shared" si="29"/>
        <v>5.6067964489199557E-3</v>
      </c>
    </row>
    <row r="444" spans="1:5" x14ac:dyDescent="0.25">
      <c r="A444">
        <v>5.2999999999994598</v>
      </c>
      <c r="B444" s="61">
        <f t="shared" si="25"/>
        <v>22.318299999997727</v>
      </c>
      <c r="C444">
        <f t="shared" si="26"/>
        <v>3.9329953705424145E-5</v>
      </c>
      <c r="E444" s="63">
        <f t="shared" si="29"/>
        <v>5.3637953749094813E-3</v>
      </c>
    </row>
    <row r="445" spans="1:5" x14ac:dyDescent="0.25">
      <c r="A445">
        <v>5.3199999999994496</v>
      </c>
      <c r="B445" s="61">
        <f t="shared" si="25"/>
        <v>22.402519999997683</v>
      </c>
      <c r="C445">
        <f t="shared" si="26"/>
        <v>3.7551486957244961E-5</v>
      </c>
      <c r="E445" s="63">
        <f t="shared" si="29"/>
        <v>5.1308560784475059E-3</v>
      </c>
    </row>
    <row r="446" spans="1:5" x14ac:dyDescent="0.25">
      <c r="A446">
        <v>5.3399999999994403</v>
      </c>
      <c r="B446" s="61">
        <f t="shared" si="25"/>
        <v>22.486739999997646</v>
      </c>
      <c r="C446">
        <f t="shared" si="26"/>
        <v>3.5854512648345072E-5</v>
      </c>
      <c r="E446" s="63">
        <f t="shared" si="29"/>
        <v>4.9075928787305689E-3</v>
      </c>
    </row>
    <row r="447" spans="1:5" x14ac:dyDescent="0.25">
      <c r="A447">
        <v>5.3599999999994301</v>
      </c>
      <c r="B447" s="61">
        <f t="shared" si="25"/>
        <v>22.570959999997601</v>
      </c>
      <c r="C447">
        <f t="shared" si="26"/>
        <v>3.4235266003826422E-5</v>
      </c>
      <c r="E447" s="63">
        <f t="shared" si="29"/>
        <v>4.6936329321359506E-3</v>
      </c>
    </row>
    <row r="448" spans="1:5" x14ac:dyDescent="0.25">
      <c r="A448">
        <v>5.3799999999994199</v>
      </c>
      <c r="B448" s="61">
        <f t="shared" si="25"/>
        <v>22.655179999997557</v>
      </c>
      <c r="C448">
        <f t="shared" si="26"/>
        <v>3.2690156564910342E-5</v>
      </c>
      <c r="E448" s="63">
        <f t="shared" si="29"/>
        <v>4.4886159254941887E-3</v>
      </c>
    </row>
    <row r="449" spans="1:5" x14ac:dyDescent="0.25">
      <c r="A449">
        <v>5.3999999999994097</v>
      </c>
      <c r="B449" s="61">
        <f t="shared" si="25"/>
        <v>22.739399999997516</v>
      </c>
      <c r="C449">
        <f t="shared" si="26"/>
        <v>3.1215760158876422E-5</v>
      </c>
      <c r="E449" s="63">
        <f t="shared" si="29"/>
        <v>4.2921937689121472E-3</v>
      </c>
    </row>
    <row r="450" spans="1:5" x14ac:dyDescent="0.25">
      <c r="A450">
        <v>5.4199999999994004</v>
      </c>
      <c r="B450" s="61">
        <f t="shared" ref="B450:B513" si="30">A450*$J$2+L$2</f>
        <v>22.823619999997476</v>
      </c>
      <c r="C450">
        <f t="shared" ref="C450:C479" si="31">_xlfn.T.DIST(A450,$K$2-2,FALSE)</f>
        <v>2.9808811233440303E-5</v>
      </c>
      <c r="E450" s="63">
        <f t="shared" si="29"/>
        <v>4.1040302887849957E-3</v>
      </c>
    </row>
    <row r="451" spans="1:5" x14ac:dyDescent="0.25">
      <c r="A451">
        <v>5.4399999999993804</v>
      </c>
      <c r="B451" s="61">
        <f t="shared" si="30"/>
        <v>22.907839999997393</v>
      </c>
      <c r="C451">
        <f t="shared" si="31"/>
        <v>2.846619553950832E-5</v>
      </c>
      <c r="E451" s="63">
        <f t="shared" si="29"/>
        <v>3.9238009215896439E-3</v>
      </c>
    </row>
    <row r="452" spans="1:5" x14ac:dyDescent="0.25">
      <c r="A452">
        <v>5.45999999999938</v>
      </c>
      <c r="B452" s="61">
        <f t="shared" si="30"/>
        <v>22.992059999997391</v>
      </c>
      <c r="C452">
        <f t="shared" si="31"/>
        <v>2.7184943146911761E-5</v>
      </c>
      <c r="E452" s="63">
        <f t="shared" si="29"/>
        <v>3.751192409007341E-3</v>
      </c>
    </row>
    <row r="453" spans="1:5" x14ac:dyDescent="0.25">
      <c r="A453">
        <v>5.4799999999993698</v>
      </c>
      <c r="B453" s="61">
        <f t="shared" si="30"/>
        <v>23.076279999997347</v>
      </c>
      <c r="C453">
        <f t="shared" si="31"/>
        <v>2.5962221778388287E-5</v>
      </c>
      <c r="E453" s="63">
        <f t="shared" si="29"/>
        <v>3.5859024948810994E-3</v>
      </c>
    </row>
    <row r="454" spans="1:5" x14ac:dyDescent="0.25">
      <c r="A454">
        <v>5.4999999999993596</v>
      </c>
      <c r="B454" s="61">
        <f t="shared" si="30"/>
        <v>23.160499999997306</v>
      </c>
      <c r="C454">
        <f t="shared" si="31"/>
        <v>2.4795330447664046E-5</v>
      </c>
      <c r="E454" s="63">
        <f t="shared" si="29"/>
        <v>3.427639624472293E-3</v>
      </c>
    </row>
    <row r="455" spans="1:5" x14ac:dyDescent="0.25">
      <c r="A455">
        <v>5.5199999999993397</v>
      </c>
      <c r="B455" s="61">
        <f t="shared" si="30"/>
        <v>23.244719999997223</v>
      </c>
      <c r="C455">
        <f t="shared" si="31"/>
        <v>2.3681693388132314E-5</v>
      </c>
      <c r="E455" s="63">
        <f t="shared" si="29"/>
        <v>3.2761226464424731E-3</v>
      </c>
    </row>
    <row r="456" spans="1:5" x14ac:dyDescent="0.25">
      <c r="A456">
        <v>5.5399999999993303</v>
      </c>
      <c r="B456" s="61">
        <f t="shared" si="30"/>
        <v>23.328939999997182</v>
      </c>
      <c r="C456">
        <f t="shared" si="31"/>
        <v>2.2618854259160625E-5</v>
      </c>
      <c r="E456" s="63">
        <f t="shared" si="29"/>
        <v>3.1310805179486879E-3</v>
      </c>
    </row>
    <row r="457" spans="1:5" x14ac:dyDescent="0.25">
      <c r="A457">
        <v>5.5599999999993202</v>
      </c>
      <c r="B457" s="61">
        <f t="shared" si="30"/>
        <v>23.413159999997138</v>
      </c>
      <c r="C457">
        <f t="shared" si="31"/>
        <v>2.1604470617638286E-5</v>
      </c>
      <c r="E457" s="63">
        <f t="shared" si="29"/>
        <v>2.9922520132058192E-3</v>
      </c>
    </row>
    <row r="458" spans="1:5" x14ac:dyDescent="0.25">
      <c r="A458">
        <v>5.57999999999931</v>
      </c>
      <c r="B458" s="61">
        <f t="shared" si="30"/>
        <v>23.497379999997097</v>
      </c>
      <c r="C458">
        <f t="shared" si="31"/>
        <v>2.063630864288379E-5</v>
      </c>
      <c r="E458" s="63">
        <f t="shared" si="29"/>
        <v>2.8593854358352029E-3</v>
      </c>
    </row>
    <row r="459" spans="1:5" x14ac:dyDescent="0.25">
      <c r="A459">
        <v>5.5999999999992998</v>
      </c>
      <c r="B459" s="61">
        <f t="shared" si="30"/>
        <v>23.581599999997053</v>
      </c>
      <c r="C459">
        <f t="shared" si="31"/>
        <v>1.9712238103560486E-5</v>
      </c>
      <c r="E459" s="63">
        <f t="shared" si="29"/>
        <v>2.7322383352873895E-3</v>
      </c>
    </row>
    <row r="460" spans="1:5" x14ac:dyDescent="0.25">
      <c r="A460">
        <v>5.6199999999992896</v>
      </c>
      <c r="B460" s="61">
        <f t="shared" si="30"/>
        <v>23.665819999997009</v>
      </c>
      <c r="C460">
        <f t="shared" si="31"/>
        <v>1.8830227555725681E-5</v>
      </c>
      <c r="E460" s="63">
        <f t="shared" si="29"/>
        <v>2.6105772275962871E-3</v>
      </c>
    </row>
    <row r="461" spans="1:5" x14ac:dyDescent="0.25">
      <c r="A461">
        <v>5.6399999999992803</v>
      </c>
      <c r="B461" s="61">
        <f t="shared" si="30"/>
        <v>23.750039999996972</v>
      </c>
      <c r="C461">
        <f t="shared" si="31"/>
        <v>1.7988339761613349E-5</v>
      </c>
      <c r="E461" s="63">
        <f t="shared" si="29"/>
        <v>2.4941773206933323E-3</v>
      </c>
    </row>
    <row r="462" spans="1:5" x14ac:dyDescent="0.25">
      <c r="A462">
        <v>5.6599999999992701</v>
      </c>
      <c r="B462" s="61">
        <f t="shared" si="30"/>
        <v>23.834259999996927</v>
      </c>
      <c r="C462">
        <f t="shared" si="31"/>
        <v>1.7184727319199652E-5</v>
      </c>
      <c r="E462" s="63">
        <f t="shared" si="29"/>
        <v>2.3828222444834363E-3</v>
      </c>
    </row>
    <row r="463" spans="1:5" x14ac:dyDescent="0.25">
      <c r="A463">
        <v>5.6799999999992599</v>
      </c>
      <c r="B463" s="61">
        <f t="shared" si="30"/>
        <v>23.918479999996887</v>
      </c>
      <c r="C463">
        <f t="shared" si="31"/>
        <v>1.6417628493033047E-5</v>
      </c>
      <c r="E463" s="63">
        <f t="shared" si="29"/>
        <v>2.2763037858587807E-3</v>
      </c>
    </row>
    <row r="464" spans="1:5" x14ac:dyDescent="0.25">
      <c r="A464">
        <v>5.6999999999992497</v>
      </c>
      <c r="B464" s="61">
        <f t="shared" si="30"/>
        <v>24.002699999996842</v>
      </c>
      <c r="C464">
        <f t="shared" si="31"/>
        <v>1.5685363237226674E-5</v>
      </c>
      <c r="E464" s="63">
        <f t="shared" si="29"/>
        <v>2.1744216288024226E-3</v>
      </c>
    </row>
    <row r="465" spans="1:5" x14ac:dyDescent="0.25">
      <c r="A465">
        <v>5.7199999999992404</v>
      </c>
      <c r="B465" s="61">
        <f t="shared" si="30"/>
        <v>24.086919999996802</v>
      </c>
      <c r="C465">
        <f t="shared" si="31"/>
        <v>1.4986329401906879E-5</v>
      </c>
      <c r="E465" s="63">
        <f t="shared" si="29"/>
        <v>2.0769830997114636E-3</v>
      </c>
    </row>
    <row r="466" spans="1:5" x14ac:dyDescent="0.25">
      <c r="A466">
        <v>5.7399999999992302</v>
      </c>
      <c r="B466" s="61">
        <f t="shared" si="30"/>
        <v>24.171139999996761</v>
      </c>
      <c r="C466">
        <f t="shared" si="31"/>
        <v>1.431899911479586E-5</v>
      </c>
      <c r="E466" s="63">
        <f t="shared" si="29"/>
        <v>1.9838029180478563E-3</v>
      </c>
    </row>
    <row r="467" spans="1:5" x14ac:dyDescent="0.25">
      <c r="A467">
        <v>5.75999999999922</v>
      </c>
      <c r="B467" s="61">
        <f t="shared" si="30"/>
        <v>24.255359999996717</v>
      </c>
      <c r="C467">
        <f t="shared" si="31"/>
        <v>1.3681915329968515E-5</v>
      </c>
      <c r="E467" s="63">
        <f t="shared" si="29"/>
        <v>1.8947029524055939E-3</v>
      </c>
    </row>
    <row r="468" spans="1:5" x14ac:dyDescent="0.25">
      <c r="A468">
        <v>5.7799999999992098</v>
      </c>
      <c r="B468" s="61">
        <f t="shared" si="30"/>
        <v>24.339579999996673</v>
      </c>
      <c r="C468">
        <f t="shared" si="31"/>
        <v>1.3073688536178812E-5</v>
      </c>
      <c r="E468" s="63">
        <f t="shared" si="29"/>
        <v>1.8095119820641051E-3</v>
      </c>
    </row>
    <row r="469" spans="1:5" x14ac:dyDescent="0.25">
      <c r="A469">
        <v>5.7999999999991996</v>
      </c>
      <c r="B469" s="61">
        <f t="shared" si="30"/>
        <v>24.423799999996632</v>
      </c>
      <c r="C469">
        <f t="shared" si="31"/>
        <v>1.2492993617482675E-5</v>
      </c>
      <c r="E469" s="63">
        <f t="shared" si="29"/>
        <v>1.7280654640807085E-3</v>
      </c>
    </row>
    <row r="470" spans="1:5" x14ac:dyDescent="0.25">
      <c r="A470">
        <v>5.8199999999991903</v>
      </c>
      <c r="B470" s="61">
        <f t="shared" si="30"/>
        <v>24.508019999996591</v>
      </c>
      <c r="C470">
        <f t="shared" si="31"/>
        <v>1.1938566859209544E-5</v>
      </c>
      <c r="E470" s="63">
        <f t="shared" si="29"/>
        <v>1.6502053059587458E-3</v>
      </c>
    </row>
    <row r="471" spans="1:5" x14ac:dyDescent="0.25">
      <c r="A471">
        <v>5.8399999999991801</v>
      </c>
      <c r="B471" s="61">
        <f t="shared" si="30"/>
        <v>24.592239999996551</v>
      </c>
      <c r="C471">
        <f t="shared" si="31"/>
        <v>1.1409203092641356E-5</v>
      </c>
      <c r="E471" s="63">
        <f t="shared" si="29"/>
        <v>1.5757796439132142E-3</v>
      </c>
    </row>
    <row r="472" spans="1:5" x14ac:dyDescent="0.25">
      <c r="A472">
        <v>5.8599999999991699</v>
      </c>
      <c r="B472" s="61">
        <f t="shared" si="30"/>
        <v>24.676459999996506</v>
      </c>
      <c r="C472">
        <f t="shared" si="31"/>
        <v>1.0903752972053466E-5</v>
      </c>
      <c r="E472" s="63">
        <f t="shared" si="29"/>
        <v>1.5046426267417816E-3</v>
      </c>
    </row>
    <row r="473" spans="1:5" x14ac:dyDescent="0.25">
      <c r="A473">
        <v>5.8799999999991597</v>
      </c>
      <c r="B473" s="61">
        <f t="shared" si="30"/>
        <v>24.760679999996462</v>
      </c>
      <c r="C473">
        <f t="shared" si="31"/>
        <v>1.0421120378056067E-5</v>
      </c>
      <c r="E473" s="63">
        <f t="shared" si="29"/>
        <v>1.4366542052965251E-3</v>
      </c>
    </row>
    <row r="474" spans="1:5" x14ac:dyDescent="0.25">
      <c r="A474">
        <v>5.8999999999991504</v>
      </c>
      <c r="B474" s="61">
        <f t="shared" si="30"/>
        <v>24.844899999996425</v>
      </c>
      <c r="C474">
        <f t="shared" si="31"/>
        <v>9.9602599414433409E-6</v>
      </c>
      <c r="E474" s="63">
        <f t="shared" si="29"/>
        <v>1.3716799275397601E-3</v>
      </c>
    </row>
    <row r="475" spans="1:5" x14ac:dyDescent="0.25">
      <c r="A475">
        <v>5.9199999999991402</v>
      </c>
      <c r="B475" s="61">
        <f t="shared" si="30"/>
        <v>24.929119999996381</v>
      </c>
      <c r="C475">
        <f t="shared" si="31"/>
        <v>9.5201746820193922E-6</v>
      </c>
      <c r="E475" s="63">
        <f t="shared" si="29"/>
        <v>1.3095907391567465E-3</v>
      </c>
    </row>
    <row r="476" spans="1:5" x14ac:dyDescent="0.25">
      <c r="A476">
        <v>5.93999999999913</v>
      </c>
      <c r="B476" s="61">
        <f t="shared" si="30"/>
        <v>25.013339999996337</v>
      </c>
      <c r="C476">
        <f t="shared" si="31"/>
        <v>9.0999137571154952E-6</v>
      </c>
      <c r="E476" s="63">
        <f t="shared" si="29"/>
        <v>1.2502627896880713E-3</v>
      </c>
    </row>
    <row r="477" spans="1:5" x14ac:dyDescent="0.25">
      <c r="A477">
        <v>5.9599999999991198</v>
      </c>
      <c r="B477" s="61">
        <f t="shared" si="30"/>
        <v>25.097559999996296</v>
      </c>
      <c r="C477">
        <f t="shared" si="31"/>
        <v>8.6985703147536905E-6</v>
      </c>
      <c r="E477" s="63">
        <f t="shared" si="29"/>
        <v>1.1935772441355075E-3</v>
      </c>
    </row>
    <row r="478" spans="1:5" x14ac:dyDescent="0.25">
      <c r="A478">
        <v>5.9799999999991096</v>
      </c>
      <c r="B478" s="61">
        <f t="shared" si="30"/>
        <v>25.181779999996252</v>
      </c>
      <c r="C478">
        <f t="shared" si="31"/>
        <v>8.3152794466361268E-6</v>
      </c>
      <c r="E478" s="63">
        <f t="shared" si="29"/>
        <v>1.1394200999870505E-3</v>
      </c>
    </row>
    <row r="479" spans="1:5" x14ac:dyDescent="0.25">
      <c r="A479">
        <v>5.9999999999991003</v>
      </c>
      <c r="B479" s="61">
        <f t="shared" si="30"/>
        <v>25.265999999996215</v>
      </c>
      <c r="C479">
        <f t="shared" si="31"/>
        <v>7.9492162363588795E-6</v>
      </c>
      <c r="E479" s="63">
        <f t="shared" si="29"/>
        <v>1.08768200959933E-3</v>
      </c>
    </row>
    <row r="480" spans="1:5" x14ac:dyDescent="0.25">
      <c r="A480">
        <v>6.0199999999990901</v>
      </c>
      <c r="B480" s="61">
        <f t="shared" si="30"/>
        <v>25.35021999999617</v>
      </c>
      <c r="E480" s="63">
        <f t="shared" si="29"/>
        <v>1.0382581078689772E-3</v>
      </c>
    </row>
    <row r="481" spans="1:5" x14ac:dyDescent="0.25">
      <c r="A481">
        <v>6.0399999999990799</v>
      </c>
      <c r="B481" s="61">
        <f t="shared" si="30"/>
        <v>25.434439999996126</v>
      </c>
      <c r="E481" s="63">
        <f t="shared" si="29"/>
        <v>9.9104784511853884E-4</v>
      </c>
    </row>
    <row r="482" spans="1:5" x14ac:dyDescent="0.25">
      <c r="A482">
        <v>6.0599999999990697</v>
      </c>
      <c r="B482" s="61">
        <f t="shared" si="30"/>
        <v>25.518659999996085</v>
      </c>
      <c r="E482" s="63">
        <f t="shared" si="29"/>
        <v>9.4595482511720865E-4</v>
      </c>
    </row>
    <row r="483" spans="1:5" x14ac:dyDescent="0.25">
      <c r="A483">
        <v>6.0799999999990604</v>
      </c>
      <c r="B483" s="61">
        <f t="shared" si="30"/>
        <v>25.602879999996045</v>
      </c>
      <c r="E483" s="63">
        <f t="shared" si="29"/>
        <v>9.0288664815193402E-4</v>
      </c>
    </row>
    <row r="484" spans="1:5" x14ac:dyDescent="0.25">
      <c r="A484">
        <v>6.0999999999990502</v>
      </c>
      <c r="B484" s="61">
        <f t="shared" si="30"/>
        <v>25.687099999996001</v>
      </c>
      <c r="E484" s="63">
        <f t="shared" si="29"/>
        <v>8.6175475906031542E-4</v>
      </c>
    </row>
    <row r="485" spans="1:5" x14ac:dyDescent="0.25">
      <c r="A485">
        <v>6.11999999999904</v>
      </c>
      <c r="B485" s="61">
        <f t="shared" si="30"/>
        <v>25.77131999999596</v>
      </c>
      <c r="E485" s="63">
        <f t="shared" si="29"/>
        <v>8.2247430013312041E-4</v>
      </c>
    </row>
    <row r="486" spans="1:5" x14ac:dyDescent="0.25">
      <c r="A486">
        <v>6.1399999999990396</v>
      </c>
      <c r="B486" s="61">
        <f t="shared" si="30"/>
        <v>25.855539999995958</v>
      </c>
      <c r="E486" s="63">
        <f t="shared" si="29"/>
        <v>7.8496396879120661E-4</v>
      </c>
    </row>
    <row r="487" spans="1:5" x14ac:dyDescent="0.25">
      <c r="A487">
        <v>6.1599999999990303</v>
      </c>
      <c r="B487" s="61">
        <f t="shared" si="30"/>
        <v>25.939759999995918</v>
      </c>
      <c r="E487" s="63">
        <f t="shared" si="29"/>
        <v>7.4914587993893367E-4</v>
      </c>
    </row>
    <row r="488" spans="1:5" x14ac:dyDescent="0.25">
      <c r="A488">
        <v>6.1799999999990201</v>
      </c>
      <c r="B488" s="61">
        <f t="shared" si="30"/>
        <v>26.023979999995877</v>
      </c>
      <c r="E488" s="63">
        <f t="shared" si="29"/>
        <v>7.1494543289407294E-4</v>
      </c>
    </row>
    <row r="489" spans="1:5" x14ac:dyDescent="0.25">
      <c r="A489">
        <v>6.1999999999990099</v>
      </c>
      <c r="B489" s="61">
        <f t="shared" si="30"/>
        <v>26.108199999995833</v>
      </c>
      <c r="E489" s="63">
        <f t="shared" si="29"/>
        <v>6.8229118279239669E-4</v>
      </c>
    </row>
    <row r="490" spans="1:5" x14ac:dyDescent="0.25">
      <c r="A490">
        <v>6.2199999999989997</v>
      </c>
      <c r="B490" s="61">
        <f t="shared" si="30"/>
        <v>26.192419999995789</v>
      </c>
      <c r="E490" s="63">
        <f t="shared" si="29"/>
        <v>6.5111471636378291E-4</v>
      </c>
    </row>
    <row r="491" spans="1:5" x14ac:dyDescent="0.25">
      <c r="A491">
        <v>6.2399999999989904</v>
      </c>
      <c r="B491" s="61">
        <f t="shared" si="30"/>
        <v>26.276639999995751</v>
      </c>
      <c r="E491" s="63">
        <f t="shared" si="29"/>
        <v>6.213505319756634E-4</v>
      </c>
    </row>
    <row r="492" spans="1:5" x14ac:dyDescent="0.25">
      <c r="A492">
        <v>6.2599999999989802</v>
      </c>
      <c r="B492" s="61">
        <f t="shared" si="30"/>
        <v>26.360859999995707</v>
      </c>
      <c r="E492" s="63">
        <f t="shared" si="29"/>
        <v>5.929359238388682E-4</v>
      </c>
    </row>
    <row r="493" spans="1:5" x14ac:dyDescent="0.25">
      <c r="A493">
        <v>6.27999999999897</v>
      </c>
      <c r="B493" s="61">
        <f t="shared" si="30"/>
        <v>26.445079999995663</v>
      </c>
      <c r="E493" s="63">
        <f t="shared" ref="E493:E535" si="32">_xlfn.T.DIST(A387,$K$2-2,FALSE)</f>
        <v>5.6581087027064302E-4</v>
      </c>
    </row>
    <row r="494" spans="1:5" x14ac:dyDescent="0.25">
      <c r="A494">
        <v>6.2999999999989598</v>
      </c>
      <c r="B494" s="61">
        <f t="shared" si="30"/>
        <v>26.529299999995622</v>
      </c>
      <c r="E494" s="63">
        <f t="shared" si="32"/>
        <v>5.3991792590937435E-4</v>
      </c>
    </row>
    <row r="495" spans="1:5" x14ac:dyDescent="0.25">
      <c r="A495">
        <v>6.3199999999989496</v>
      </c>
      <c r="B495" s="61">
        <f t="shared" si="30"/>
        <v>26.613519999995578</v>
      </c>
      <c r="E495" s="63">
        <f t="shared" si="32"/>
        <v>5.1520211777580471E-4</v>
      </c>
    </row>
    <row r="496" spans="1:5" x14ac:dyDescent="0.25">
      <c r="A496">
        <v>6.3399999999989403</v>
      </c>
      <c r="B496" s="61">
        <f t="shared" si="30"/>
        <v>26.697739999995541</v>
      </c>
      <c r="E496" s="63">
        <f t="shared" si="32"/>
        <v>4.9161084507578167E-4</v>
      </c>
    </row>
    <row r="497" spans="1:5" x14ac:dyDescent="0.25">
      <c r="A497">
        <v>6.3599999999989301</v>
      </c>
      <c r="B497" s="61">
        <f t="shared" si="30"/>
        <v>26.781959999995497</v>
      </c>
      <c r="E497" s="63">
        <f t="shared" si="32"/>
        <v>4.6909378264031222E-4</v>
      </c>
    </row>
    <row r="498" spans="1:5" x14ac:dyDescent="0.25">
      <c r="A498">
        <v>6.3799999999989199</v>
      </c>
      <c r="B498" s="61">
        <f t="shared" si="30"/>
        <v>26.866179999995452</v>
      </c>
      <c r="E498" s="63">
        <f t="shared" si="32"/>
        <v>4.4760278789924564E-4</v>
      </c>
    </row>
    <row r="499" spans="1:5" x14ac:dyDescent="0.25">
      <c r="A499">
        <v>6.3999999999989203</v>
      </c>
      <c r="B499" s="61">
        <f t="shared" si="30"/>
        <v>26.950399999995454</v>
      </c>
      <c r="E499" s="63">
        <f t="shared" si="32"/>
        <v>4.2709181128617815E-4</v>
      </c>
    </row>
    <row r="500" spans="1:5" x14ac:dyDescent="0.25">
      <c r="A500">
        <v>6.4199999999989004</v>
      </c>
      <c r="B500" s="61">
        <f t="shared" si="30"/>
        <v>27.034619999995371</v>
      </c>
      <c r="E500" s="63">
        <f t="shared" si="32"/>
        <v>4.0751680997295548E-4</v>
      </c>
    </row>
    <row r="501" spans="1:5" x14ac:dyDescent="0.25">
      <c r="A501">
        <v>6.4399999999988999</v>
      </c>
      <c r="B501" s="61">
        <f t="shared" si="30"/>
        <v>27.11883999999537</v>
      </c>
      <c r="E501" s="63">
        <f t="shared" si="32"/>
        <v>3.8883566483362411E-4</v>
      </c>
    </row>
    <row r="502" spans="1:5" x14ac:dyDescent="0.25">
      <c r="A502">
        <v>6.4599999999988897</v>
      </c>
      <c r="B502" s="61">
        <f t="shared" si="30"/>
        <v>27.203059999995325</v>
      </c>
      <c r="E502" s="63">
        <f t="shared" si="32"/>
        <v>3.7100810053897773E-4</v>
      </c>
    </row>
    <row r="503" spans="1:5" x14ac:dyDescent="0.25">
      <c r="A503">
        <v>6.4799999999988804</v>
      </c>
      <c r="B503" s="61">
        <f t="shared" si="30"/>
        <v>27.287279999995288</v>
      </c>
      <c r="E503" s="63">
        <f t="shared" si="32"/>
        <v>3.5399560868433873E-4</v>
      </c>
    </row>
    <row r="504" spans="1:5" x14ac:dyDescent="0.25">
      <c r="A504">
        <v>6.4999999999988702</v>
      </c>
      <c r="B504" s="61">
        <f t="shared" si="30"/>
        <v>27.371499999995244</v>
      </c>
      <c r="E504" s="63">
        <f t="shared" si="32"/>
        <v>3.3776137385484011E-4</v>
      </c>
    </row>
    <row r="505" spans="1:5" x14ac:dyDescent="0.25">
      <c r="A505">
        <v>6.51999999999886</v>
      </c>
      <c r="B505" s="61">
        <f t="shared" si="30"/>
        <v>27.455719999995203</v>
      </c>
      <c r="E505" s="63">
        <f t="shared" si="32"/>
        <v>3.2227020253411837E-4</v>
      </c>
    </row>
    <row r="506" spans="1:5" x14ac:dyDescent="0.25">
      <c r="A506">
        <v>6.5399999999988498</v>
      </c>
      <c r="B506" s="61">
        <f t="shared" si="30"/>
        <v>27.539939999995159</v>
      </c>
      <c r="E506" s="63">
        <f t="shared" si="32"/>
        <v>3.074884547640911E-4</v>
      </c>
    </row>
    <row r="507" spans="1:5" x14ac:dyDescent="0.25">
      <c r="A507">
        <v>6.5599999999988396</v>
      </c>
      <c r="B507" s="61">
        <f t="shared" si="30"/>
        <v>27.624159999995115</v>
      </c>
      <c r="E507" s="63">
        <f t="shared" si="32"/>
        <v>2.9338397846534058E-4</v>
      </c>
    </row>
    <row r="508" spans="1:5" x14ac:dyDescent="0.25">
      <c r="A508">
        <v>6.5799999999988303</v>
      </c>
      <c r="B508" s="61">
        <f t="shared" si="30"/>
        <v>27.708379999995078</v>
      </c>
      <c r="E508" s="63">
        <f t="shared" si="32"/>
        <v>2.7992604632944842E-4</v>
      </c>
    </row>
    <row r="509" spans="1:5" x14ac:dyDescent="0.25">
      <c r="A509">
        <v>6.5999999999988201</v>
      </c>
      <c r="B509" s="61">
        <f t="shared" si="30"/>
        <v>27.792599999995033</v>
      </c>
      <c r="E509" s="63">
        <f t="shared" si="32"/>
        <v>2.6708529519659495E-4</v>
      </c>
    </row>
    <row r="510" spans="1:5" x14ac:dyDescent="0.25">
      <c r="A510">
        <v>6.6199999999988099</v>
      </c>
      <c r="B510" s="61">
        <f t="shared" si="30"/>
        <v>27.876819999994989</v>
      </c>
      <c r="E510" s="63">
        <f t="shared" si="32"/>
        <v>2.5483366783366379E-4</v>
      </c>
    </row>
    <row r="511" spans="1:5" x14ac:dyDescent="0.25">
      <c r="A511">
        <v>6.6399999999987998</v>
      </c>
      <c r="B511" s="61">
        <f t="shared" si="30"/>
        <v>27.961039999994949</v>
      </c>
      <c r="E511" s="63">
        <f t="shared" si="32"/>
        <v>2.4314435703008303E-4</v>
      </c>
    </row>
    <row r="512" spans="1:5" x14ac:dyDescent="0.25">
      <c r="A512">
        <v>6.6599999999987904</v>
      </c>
      <c r="B512" s="61">
        <f t="shared" si="30"/>
        <v>28.045259999994908</v>
      </c>
      <c r="E512" s="63">
        <f t="shared" si="32"/>
        <v>2.319917519306425E-4</v>
      </c>
    </row>
    <row r="513" spans="1:5" x14ac:dyDescent="0.25">
      <c r="A513">
        <v>6.6799999999987802</v>
      </c>
      <c r="B513" s="61">
        <f t="shared" si="30"/>
        <v>28.129479999994867</v>
      </c>
      <c r="E513" s="63">
        <f t="shared" si="32"/>
        <v>2.2135138652655618E-4</v>
      </c>
    </row>
    <row r="514" spans="1:5" x14ac:dyDescent="0.25">
      <c r="A514">
        <v>6.6999999999987701</v>
      </c>
      <c r="B514" s="61">
        <f t="shared" ref="B514:B527" si="33">A514*$J$2+L$2</f>
        <v>28.213699999994823</v>
      </c>
      <c r="E514" s="63">
        <f t="shared" si="32"/>
        <v>2.1119989022803796E-4</v>
      </c>
    </row>
    <row r="515" spans="1:5" x14ac:dyDescent="0.25">
      <c r="A515">
        <v>6.7199999999987696</v>
      </c>
      <c r="B515" s="61">
        <f t="shared" si="33"/>
        <v>28.297919999994821</v>
      </c>
      <c r="E515" s="63">
        <f t="shared" si="32"/>
        <v>2.0151494044373157E-4</v>
      </c>
    </row>
    <row r="516" spans="1:5" x14ac:dyDescent="0.25">
      <c r="A516">
        <v>6.7399999999987603</v>
      </c>
      <c r="B516" s="61">
        <f t="shared" si="33"/>
        <v>28.382139999994781</v>
      </c>
      <c r="E516" s="63">
        <f t="shared" si="32"/>
        <v>1.9227521709432231E-4</v>
      </c>
    </row>
    <row r="517" spans="1:5" x14ac:dyDescent="0.25">
      <c r="A517">
        <v>6.7599999999987501</v>
      </c>
      <c r="B517" s="61">
        <f t="shared" si="33"/>
        <v>28.46635999999474</v>
      </c>
      <c r="E517" s="63">
        <f t="shared" si="32"/>
        <v>1.8346035898971161E-4</v>
      </c>
    </row>
    <row r="518" spans="1:5" x14ac:dyDescent="0.25">
      <c r="A518">
        <v>6.7799999999987399</v>
      </c>
      <c r="B518" s="61">
        <f t="shared" si="33"/>
        <v>28.550579999994696</v>
      </c>
      <c r="E518" s="63">
        <f t="shared" si="32"/>
        <v>1.7505092200112145E-4</v>
      </c>
    </row>
    <row r="519" spans="1:5" x14ac:dyDescent="0.25">
      <c r="A519">
        <v>6.7999999999987297</v>
      </c>
      <c r="B519" s="61">
        <f t="shared" si="33"/>
        <v>28.634799999994652</v>
      </c>
      <c r="E519" s="63">
        <f t="shared" si="32"/>
        <v>1.6702833896150218E-4</v>
      </c>
    </row>
    <row r="520" spans="1:5" x14ac:dyDescent="0.25">
      <c r="A520">
        <v>6.8199999999987204</v>
      </c>
      <c r="B520" s="61">
        <f t="shared" si="33"/>
        <v>28.719019999994615</v>
      </c>
      <c r="E520" s="63">
        <f t="shared" si="32"/>
        <v>1.5937488122958591E-4</v>
      </c>
    </row>
    <row r="521" spans="1:5" x14ac:dyDescent="0.25">
      <c r="A521">
        <v>6.8399999999987102</v>
      </c>
      <c r="B521" s="61">
        <f t="shared" si="33"/>
        <v>28.80323999999457</v>
      </c>
      <c r="E521" s="63">
        <f t="shared" si="32"/>
        <v>1.520736218548764E-4</v>
      </c>
    </row>
    <row r="522" spans="1:5" x14ac:dyDescent="0.25">
      <c r="A522">
        <v>6.8599999999987</v>
      </c>
      <c r="B522" s="61">
        <f t="shared" si="33"/>
        <v>28.88745999999453</v>
      </c>
      <c r="E522" s="63">
        <f t="shared" si="32"/>
        <v>1.4510840028279852E-4</v>
      </c>
    </row>
    <row r="523" spans="1:5" x14ac:dyDescent="0.25">
      <c r="A523">
        <v>6.8799999999986898</v>
      </c>
      <c r="B523" s="61">
        <f t="shared" si="33"/>
        <v>28.971679999994485</v>
      </c>
      <c r="E523" s="63">
        <f t="shared" si="32"/>
        <v>1.3846378854112334E-4</v>
      </c>
    </row>
    <row r="524" spans="1:5" x14ac:dyDescent="0.25">
      <c r="A524">
        <v>6.8999999999986796</v>
      </c>
      <c r="B524" s="61">
        <f t="shared" si="33"/>
        <v>29.055899999994441</v>
      </c>
      <c r="E524" s="63">
        <f t="shared" si="32"/>
        <v>1.3212505885065558E-4</v>
      </c>
    </row>
    <row r="525" spans="1:5" x14ac:dyDescent="0.25">
      <c r="A525">
        <v>6.9199999999986703</v>
      </c>
      <c r="B525" s="61">
        <f t="shared" si="33"/>
        <v>29.140119999994404</v>
      </c>
      <c r="E525" s="63">
        <f t="shared" si="32"/>
        <v>1.2607815260500625E-4</v>
      </c>
    </row>
    <row r="526" spans="1:5" x14ac:dyDescent="0.25">
      <c r="A526">
        <v>6.9399999999986601</v>
      </c>
      <c r="B526" s="61">
        <f t="shared" si="33"/>
        <v>29.22433999999436</v>
      </c>
      <c r="E526" s="63">
        <f t="shared" si="32"/>
        <v>1.2030965066606156E-4</v>
      </c>
    </row>
    <row r="527" spans="1:5" x14ac:dyDescent="0.25">
      <c r="A527">
        <v>6.9599999999986499</v>
      </c>
      <c r="B527" s="61">
        <f t="shared" si="33"/>
        <v>29.308559999994316</v>
      </c>
      <c r="E527" s="63">
        <f t="shared" si="32"/>
        <v>1.1480674492358275E-4</v>
      </c>
    </row>
    <row r="528" spans="1:5" x14ac:dyDescent="0.25">
      <c r="E528" s="63">
        <f t="shared" si="32"/>
        <v>1.0955721106899969E-4</v>
      </c>
    </row>
    <row r="529" spans="5:5" x14ac:dyDescent="0.25">
      <c r="E529" s="63">
        <f t="shared" si="32"/>
        <v>1.0454938253526305E-4</v>
      </c>
    </row>
    <row r="530" spans="5:5" x14ac:dyDescent="0.25">
      <c r="E530" s="63">
        <f t="shared" si="32"/>
        <v>9.9772125556210183E-5</v>
      </c>
    </row>
    <row r="531" spans="5:5" x14ac:dyDescent="0.25">
      <c r="E531" s="63">
        <f t="shared" si="32"/>
        <v>9.5214815300536434E-5</v>
      </c>
    </row>
    <row r="532" spans="5:5" x14ac:dyDescent="0.25">
      <c r="E532" s="63">
        <f t="shared" si="32"/>
        <v>9.0867313037044903E-5</v>
      </c>
    </row>
    <row r="533" spans="5:5" x14ac:dyDescent="0.25">
      <c r="E533" s="63">
        <f t="shared" si="32"/>
        <v>8.6719944289374837E-5</v>
      </c>
    </row>
    <row r="534" spans="5:5" x14ac:dyDescent="0.25">
      <c r="E534" s="63">
        <f t="shared" si="32"/>
        <v>8.2763477939921777E-5</v>
      </c>
    </row>
    <row r="535" spans="5:5" x14ac:dyDescent="0.25">
      <c r="E535" s="63">
        <f t="shared" si="32"/>
        <v>7.8989106244107139E-5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5"/>
  <sheetViews>
    <sheetView topLeftCell="A2" workbookViewId="0">
      <pane ySplit="1515" activePane="bottomLeft"/>
      <selection activeCell="G9" sqref="G9"/>
      <selection pane="bottomLeft" activeCell="G9" sqref="G9"/>
    </sheetView>
  </sheetViews>
  <sheetFormatPr defaultRowHeight="15" x14ac:dyDescent="0.25"/>
  <cols>
    <col min="1" max="1" width="5.7109375" customWidth="1"/>
    <col min="2" max="2" width="7" style="61" customWidth="1"/>
    <col min="3" max="3" width="10.7109375" style="63" customWidth="1"/>
    <col min="4" max="4" width="11.5703125" customWidth="1"/>
    <col min="5" max="5" width="10.7109375" customWidth="1"/>
    <col min="6" max="6" width="7.85546875" customWidth="1"/>
    <col min="8" max="8" width="10.85546875" style="7" customWidth="1"/>
    <col min="10" max="10" width="13" customWidth="1"/>
    <col min="11" max="11" width="10.7109375" customWidth="1"/>
  </cols>
  <sheetData>
    <row r="1" spans="1:13" ht="63" customHeight="1" x14ac:dyDescent="0.25">
      <c r="A1" s="3" t="s">
        <v>51</v>
      </c>
      <c r="B1" s="60" t="s">
        <v>52</v>
      </c>
      <c r="C1" s="60" t="s">
        <v>53</v>
      </c>
      <c r="D1" s="3" t="s">
        <v>54</v>
      </c>
      <c r="E1" s="3" t="s">
        <v>55</v>
      </c>
      <c r="F1" s="3" t="s">
        <v>56</v>
      </c>
      <c r="G1" s="3" t="s">
        <v>60</v>
      </c>
      <c r="J1" s="64" t="s">
        <v>57</v>
      </c>
      <c r="K1" s="65" t="s">
        <v>9</v>
      </c>
      <c r="L1" s="65" t="s">
        <v>58</v>
      </c>
      <c r="M1" s="66" t="s">
        <v>59</v>
      </c>
    </row>
    <row r="2" spans="1:13" x14ac:dyDescent="0.25">
      <c r="A2">
        <v>-3.54</v>
      </c>
      <c r="B2" s="61">
        <f t="shared" ref="B2:B65" si="0">A2*$J$2+L$2</f>
        <v>-14.906940000000001</v>
      </c>
      <c r="C2">
        <f t="shared" ref="C2:C65" si="1">_xlfn.T.DIST(A2,$K$2-2,FALSE)</f>
        <v>2.3828222444834874E-3</v>
      </c>
      <c r="D2" s="3"/>
      <c r="E2" s="3"/>
      <c r="F2" s="3"/>
      <c r="G2">
        <f t="shared" ref="G2:G65" si="2">_xlfn.T.DIST(A2,$K$2,TRUE)</f>
        <v>9.1936141810852279E-4</v>
      </c>
      <c r="H2" s="7">
        <f t="shared" ref="H2:H65" si="3">C2</f>
        <v>2.3828222444834874E-3</v>
      </c>
      <c r="J2" s="15">
        <v>4.2110000000000003</v>
      </c>
      <c r="K2" s="8">
        <v>22</v>
      </c>
      <c r="L2" s="8">
        <v>0</v>
      </c>
      <c r="M2" s="16">
        <v>8.8000000000000007</v>
      </c>
    </row>
    <row r="3" spans="1:13" ht="15.75" thickBot="1" x14ac:dyDescent="0.3">
      <c r="A3">
        <v>-3.52</v>
      </c>
      <c r="B3" s="61">
        <f t="shared" si="0"/>
        <v>-14.82272</v>
      </c>
      <c r="C3">
        <f t="shared" si="1"/>
        <v>2.4941773206933861E-3</v>
      </c>
      <c r="D3" s="3"/>
      <c r="E3" s="3"/>
      <c r="F3" s="3"/>
      <c r="G3">
        <f t="shared" si="2"/>
        <v>9.6461471058311777E-4</v>
      </c>
      <c r="H3" s="7">
        <f t="shared" si="3"/>
        <v>2.4941773206933861E-3</v>
      </c>
      <c r="J3" s="23"/>
      <c r="K3" s="52"/>
      <c r="L3" s="52"/>
      <c r="M3" s="30"/>
    </row>
    <row r="4" spans="1:13" x14ac:dyDescent="0.25">
      <c r="A4">
        <v>-3.5</v>
      </c>
      <c r="B4" s="61">
        <f t="shared" si="0"/>
        <v>-14.738500000000002</v>
      </c>
      <c r="C4">
        <f t="shared" si="1"/>
        <v>2.6105772275963452E-3</v>
      </c>
      <c r="D4" s="3"/>
      <c r="E4" s="3"/>
      <c r="F4" s="3"/>
      <c r="G4">
        <f t="shared" si="2"/>
        <v>1.0120495942638245E-3</v>
      </c>
      <c r="H4" s="7">
        <f t="shared" si="3"/>
        <v>2.6105772275963452E-3</v>
      </c>
    </row>
    <row r="5" spans="1:13" x14ac:dyDescent="0.25">
      <c r="A5">
        <v>-3.48</v>
      </c>
      <c r="B5" s="61">
        <f t="shared" si="0"/>
        <v>-14.654280000000002</v>
      </c>
      <c r="C5">
        <f t="shared" si="1"/>
        <v>2.7322383352874555E-3</v>
      </c>
      <c r="D5" s="3"/>
      <c r="E5" s="3"/>
      <c r="F5" s="3"/>
      <c r="G5">
        <f t="shared" si="2"/>
        <v>1.0617674807194011E-3</v>
      </c>
      <c r="H5" s="7">
        <f t="shared" si="3"/>
        <v>2.7322383352874555E-3</v>
      </c>
    </row>
    <row r="6" spans="1:13" x14ac:dyDescent="0.25">
      <c r="A6">
        <v>-3.46</v>
      </c>
      <c r="B6" s="61">
        <f t="shared" si="0"/>
        <v>-14.570060000000002</v>
      </c>
      <c r="C6">
        <f t="shared" si="1"/>
        <v>2.8593854358352671E-3</v>
      </c>
      <c r="D6" s="3"/>
      <c r="E6" s="3"/>
      <c r="F6" s="3"/>
      <c r="G6">
        <f t="shared" si="2"/>
        <v>1.1138742190341729E-3</v>
      </c>
      <c r="H6" s="7">
        <f t="shared" si="3"/>
        <v>2.8593854358352671E-3</v>
      </c>
    </row>
    <row r="7" spans="1:13" x14ac:dyDescent="0.25">
      <c r="A7">
        <v>-3.44</v>
      </c>
      <c r="B7" s="61">
        <f t="shared" si="0"/>
        <v>-14.485840000000001</v>
      </c>
      <c r="C7">
        <f t="shared" si="1"/>
        <v>2.9922520132058916E-3</v>
      </c>
      <c r="D7" s="3"/>
      <c r="E7" s="3"/>
      <c r="F7" s="3"/>
      <c r="G7">
        <f t="shared" si="2"/>
        <v>1.1684802708266508E-3</v>
      </c>
      <c r="H7" s="7">
        <f t="shared" si="3"/>
        <v>2.9922520132058916E-3</v>
      </c>
    </row>
    <row r="8" spans="1:13" x14ac:dyDescent="0.25">
      <c r="A8">
        <v>-3.42</v>
      </c>
      <c r="B8" s="61">
        <f t="shared" si="0"/>
        <v>-14.401620000000001</v>
      </c>
      <c r="C8">
        <f t="shared" si="1"/>
        <v>3.1310805179487634E-3</v>
      </c>
      <c r="D8" s="3"/>
      <c r="E8" s="3"/>
      <c r="F8" s="3"/>
      <c r="G8">
        <f t="shared" si="2"/>
        <v>1.2257008908892265E-3</v>
      </c>
      <c r="H8" s="7">
        <f t="shared" si="3"/>
        <v>3.1310805179487634E-3</v>
      </c>
    </row>
    <row r="9" spans="1:13" x14ac:dyDescent="0.25">
      <c r="A9">
        <v>-3.4</v>
      </c>
      <c r="B9" s="61">
        <f t="shared" si="0"/>
        <v>-14.317400000000001</v>
      </c>
      <c r="C9">
        <f t="shared" si="1"/>
        <v>3.2761226464425503E-3</v>
      </c>
      <c r="D9" s="3"/>
      <c r="E9" s="3"/>
      <c r="F9" s="3"/>
      <c r="G9">
        <f t="shared" si="2"/>
        <v>1.2856563135437208E-3</v>
      </c>
      <c r="H9" s="7">
        <f t="shared" si="3"/>
        <v>3.2761226464425503E-3</v>
      </c>
    </row>
    <row r="10" spans="1:13" x14ac:dyDescent="0.25">
      <c r="A10">
        <v>-3.38</v>
      </c>
      <c r="B10" s="61">
        <f t="shared" si="0"/>
        <v>-14.233180000000001</v>
      </c>
      <c r="C10">
        <f t="shared" si="1"/>
        <v>3.4276396244723737E-3</v>
      </c>
      <c r="D10" s="3"/>
      <c r="E10" s="3"/>
      <c r="F10" s="3"/>
      <c r="G10">
        <f t="shared" si="2"/>
        <v>1.3484719448028553E-3</v>
      </c>
      <c r="H10" s="7">
        <f t="shared" si="3"/>
        <v>3.4276396244723737E-3</v>
      </c>
    </row>
    <row r="11" spans="1:13" x14ac:dyDescent="0.25">
      <c r="A11">
        <v>-3.36</v>
      </c>
      <c r="B11" s="61">
        <f t="shared" si="0"/>
        <v>-14.148960000000001</v>
      </c>
      <c r="C11">
        <f t="shared" si="1"/>
        <v>3.5859024948811805E-3</v>
      </c>
      <c r="D11" s="3"/>
      <c r="E11" s="3"/>
      <c r="F11" s="3"/>
      <c r="G11">
        <f t="shared" si="2"/>
        <v>1.4142785604223831E-3</v>
      </c>
      <c r="H11" s="7">
        <f t="shared" si="3"/>
        <v>3.5859024948811805E-3</v>
      </c>
    </row>
    <row r="12" spans="1:13" x14ac:dyDescent="0.25">
      <c r="A12">
        <v>-3.34</v>
      </c>
      <c r="B12" s="61">
        <f t="shared" si="0"/>
        <v>-14.06474</v>
      </c>
      <c r="C12">
        <f t="shared" si="1"/>
        <v>3.7511924090074247E-3</v>
      </c>
      <c r="D12" s="3"/>
      <c r="E12" s="3"/>
      <c r="F12" s="3"/>
      <c r="G12">
        <f t="shared" si="2"/>
        <v>1.4832125099228149E-3</v>
      </c>
      <c r="H12" s="7">
        <f t="shared" si="3"/>
        <v>3.7511924090074247E-3</v>
      </c>
    </row>
    <row r="13" spans="1:13" x14ac:dyDescent="0.25">
      <c r="A13">
        <v>-3.32</v>
      </c>
      <c r="B13" s="61">
        <f t="shared" si="0"/>
        <v>-13.98052</v>
      </c>
      <c r="C13">
        <f t="shared" si="1"/>
        <v>3.923800921589728E-3</v>
      </c>
      <c r="D13" s="3"/>
      <c r="E13" s="3"/>
      <c r="F13" s="3"/>
      <c r="G13">
        <f t="shared" si="2"/>
        <v>1.5554159266528561E-3</v>
      </c>
      <c r="H13" s="7">
        <f t="shared" si="3"/>
        <v>3.923800921589728E-3</v>
      </c>
    </row>
    <row r="14" spans="1:13" x14ac:dyDescent="0.25">
      <c r="A14">
        <v>-3.3</v>
      </c>
      <c r="B14" s="61">
        <f t="shared" si="0"/>
        <v>-13.8963</v>
      </c>
      <c r="C14">
        <f t="shared" si="1"/>
        <v>4.104030288785092E-3</v>
      </c>
      <c r="D14" s="3"/>
      <c r="E14" s="3"/>
      <c r="F14" s="3"/>
      <c r="G14">
        <f t="shared" si="2"/>
        <v>1.63103694395964E-3</v>
      </c>
      <c r="H14" s="7">
        <f t="shared" si="3"/>
        <v>4.104030288785092E-3</v>
      </c>
    </row>
    <row r="15" spans="1:13" x14ac:dyDescent="0.25">
      <c r="A15">
        <v>-3.28</v>
      </c>
      <c r="B15" s="61">
        <f t="shared" si="0"/>
        <v>-13.81208</v>
      </c>
      <c r="C15">
        <f t="shared" si="1"/>
        <v>4.2921937689122469E-3</v>
      </c>
      <c r="D15" s="3"/>
      <c r="E15" s="3"/>
      <c r="F15" s="3"/>
      <c r="G15">
        <f t="shared" si="2"/>
        <v>1.7102299175226236E-3</v>
      </c>
      <c r="H15" s="7">
        <f t="shared" si="3"/>
        <v>4.2921937689122469E-3</v>
      </c>
    </row>
    <row r="16" spans="1:13" x14ac:dyDescent="0.25">
      <c r="A16">
        <v>-3.26</v>
      </c>
      <c r="B16" s="61">
        <f t="shared" si="0"/>
        <v>-13.72786</v>
      </c>
      <c r="C16">
        <f t="shared" si="1"/>
        <v>4.4886159254942902E-3</v>
      </c>
      <c r="D16" s="3"/>
      <c r="E16" s="3"/>
      <c r="F16" s="3"/>
      <c r="G16">
        <f t="shared" si="2"/>
        <v>1.7931556538993215E-3</v>
      </c>
      <c r="H16" s="7">
        <f t="shared" si="3"/>
        <v>4.4886159254942902E-3</v>
      </c>
    </row>
    <row r="17" spans="1:8" x14ac:dyDescent="0.25">
      <c r="A17">
        <v>-3.24</v>
      </c>
      <c r="B17" s="61">
        <f t="shared" si="0"/>
        <v>-13.643640000000001</v>
      </c>
      <c r="C17">
        <f t="shared" si="1"/>
        <v>4.6936329321360425E-3</v>
      </c>
      <c r="D17" s="3"/>
      <c r="E17" s="3"/>
      <c r="F17" s="3"/>
      <c r="G17">
        <f t="shared" si="2"/>
        <v>1.879981645321557E-3</v>
      </c>
      <c r="H17" s="7">
        <f t="shared" si="3"/>
        <v>4.6936329321360425E-3</v>
      </c>
    </row>
    <row r="18" spans="1:8" x14ac:dyDescent="0.25">
      <c r="A18">
        <v>-3.22</v>
      </c>
      <c r="B18" s="61">
        <f t="shared" si="0"/>
        <v>-13.559420000000001</v>
      </c>
      <c r="C18">
        <f t="shared" si="1"/>
        <v>4.9075928787306738E-3</v>
      </c>
      <c r="D18" s="3"/>
      <c r="E18" s="3"/>
      <c r="F18" s="3"/>
      <c r="G18">
        <f t="shared" si="2"/>
        <v>1.9708823107702418E-3</v>
      </c>
      <c r="H18" s="7">
        <f t="shared" si="3"/>
        <v>4.9075928787306738E-3</v>
      </c>
    </row>
    <row r="19" spans="1:8" x14ac:dyDescent="0.25">
      <c r="A19">
        <v>-3.2</v>
      </c>
      <c r="B19" s="61">
        <f t="shared" si="0"/>
        <v>-13.475200000000001</v>
      </c>
      <c r="C19">
        <f t="shared" si="1"/>
        <v>5.1308560784476074E-3</v>
      </c>
      <c r="D19" s="3"/>
      <c r="E19" s="3"/>
      <c r="F19" s="3"/>
      <c r="G19">
        <f t="shared" si="2"/>
        <v>2.0660392433456852E-3</v>
      </c>
      <c r="H19" s="7">
        <f t="shared" si="3"/>
        <v>5.1308560784476074E-3</v>
      </c>
    </row>
    <row r="20" spans="1:8" x14ac:dyDescent="0.25">
      <c r="A20">
        <v>-3.18</v>
      </c>
      <c r="B20" s="61">
        <f t="shared" si="0"/>
        <v>-13.390980000000001</v>
      </c>
      <c r="C20">
        <f t="shared" si="1"/>
        <v>5.3637953749095905E-3</v>
      </c>
      <c r="D20" s="3"/>
      <c r="E20" s="3"/>
      <c r="F20" s="3"/>
      <c r="G20">
        <f t="shared" si="2"/>
        <v>2.1656414639380445E-3</v>
      </c>
      <c r="H20" s="7">
        <f t="shared" si="3"/>
        <v>5.3637953749095905E-3</v>
      </c>
    </row>
    <row r="21" spans="1:8" x14ac:dyDescent="0.25">
      <c r="A21">
        <v>-3.16</v>
      </c>
      <c r="B21" s="61">
        <f t="shared" si="0"/>
        <v>-13.306760000000002</v>
      </c>
      <c r="C21">
        <f t="shared" si="1"/>
        <v>5.6067964489200702E-3</v>
      </c>
      <c r="D21" s="3"/>
      <c r="E21" s="3"/>
      <c r="F21" s="3"/>
      <c r="G21">
        <f t="shared" si="2"/>
        <v>2.2698856811894904E-3</v>
      </c>
      <c r="H21" s="7">
        <f t="shared" si="3"/>
        <v>5.6067964489200702E-3</v>
      </c>
    </row>
    <row r="22" spans="1:8" x14ac:dyDescent="0.25">
      <c r="A22">
        <v>-3.14</v>
      </c>
      <c r="B22" s="61">
        <f t="shared" si="0"/>
        <v>-13.222540000000002</v>
      </c>
      <c r="C22">
        <f t="shared" si="1"/>
        <v>5.860258124054653E-3</v>
      </c>
      <c r="D22" s="3"/>
      <c r="E22" s="3"/>
      <c r="F22" s="3"/>
      <c r="G22">
        <f t="shared" si="2"/>
        <v>2.3789765577253725E-3</v>
      </c>
      <c r="H22" s="7">
        <f t="shared" si="3"/>
        <v>5.860258124054653E-3</v>
      </c>
    </row>
    <row r="23" spans="1:8" x14ac:dyDescent="0.25">
      <c r="A23">
        <v>-3.12</v>
      </c>
      <c r="B23" s="61">
        <f t="shared" si="0"/>
        <v>-13.138320000000002</v>
      </c>
      <c r="C23">
        <f t="shared" si="1"/>
        <v>6.1245926703800248E-3</v>
      </c>
      <c r="D23" s="3"/>
      <c r="E23" s="3"/>
      <c r="F23" s="3"/>
      <c r="G23">
        <f t="shared" si="2"/>
        <v>2.4931269826167076E-3</v>
      </c>
      <c r="H23" s="7">
        <f t="shared" si="3"/>
        <v>6.1245926703800248E-3</v>
      </c>
    </row>
    <row r="24" spans="1:8" x14ac:dyDescent="0.25">
      <c r="A24">
        <v>-3.1</v>
      </c>
      <c r="B24" s="61">
        <f t="shared" si="0"/>
        <v>-13.054100000000002</v>
      </c>
      <c r="C24">
        <f t="shared" si="1"/>
        <v>6.4002261055124444E-3</v>
      </c>
      <c r="D24" s="3"/>
      <c r="E24" s="3"/>
      <c r="F24" s="3"/>
      <c r="G24">
        <f t="shared" si="2"/>
        <v>2.612558350019984E-3</v>
      </c>
      <c r="H24" s="7">
        <f t="shared" si="3"/>
        <v>6.4002261055124444E-3</v>
      </c>
    </row>
    <row r="25" spans="1:8" x14ac:dyDescent="0.25">
      <c r="A25">
        <v>-3.08</v>
      </c>
      <c r="B25" s="61">
        <f t="shared" si="0"/>
        <v>-12.969880000000002</v>
      </c>
      <c r="C25">
        <f t="shared" si="1"/>
        <v>6.6875984921745037E-3</v>
      </c>
      <c r="D25" s="3"/>
      <c r="E25" s="3"/>
      <c r="F25" s="3"/>
      <c r="G25">
        <f t="shared" si="2"/>
        <v>2.7375008439229961E-3</v>
      </c>
      <c r="H25" s="7">
        <f t="shared" si="3"/>
        <v>6.6875984921745037E-3</v>
      </c>
    </row>
    <row r="26" spans="1:8" x14ac:dyDescent="0.25">
      <c r="A26">
        <v>-3.06</v>
      </c>
      <c r="B26" s="61">
        <f t="shared" si="0"/>
        <v>-12.885660000000001</v>
      </c>
      <c r="C26">
        <f t="shared" si="1"/>
        <v>6.9871642313536018E-3</v>
      </c>
      <c r="D26" s="3"/>
      <c r="E26" s="3"/>
      <c r="F26" s="3"/>
      <c r="G26">
        <f t="shared" si="2"/>
        <v>2.8681937289069602E-3</v>
      </c>
      <c r="H26" s="7">
        <f t="shared" si="3"/>
        <v>6.9871642313536018E-3</v>
      </c>
    </row>
    <row r="27" spans="1:8" x14ac:dyDescent="0.25">
      <c r="A27">
        <v>-3.04</v>
      </c>
      <c r="B27" s="61">
        <f t="shared" si="0"/>
        <v>-12.801440000000001</v>
      </c>
      <c r="C27">
        <f t="shared" si="1"/>
        <v>7.2993923501091596E-3</v>
      </c>
      <c r="D27" s="3"/>
      <c r="E27" s="3"/>
      <c r="F27" s="3"/>
      <c r="G27">
        <f t="shared" si="2"/>
        <v>3.0048856468157842E-3</v>
      </c>
      <c r="H27" s="7">
        <f t="shared" si="3"/>
        <v>7.2993923501091596E-3</v>
      </c>
    </row>
    <row r="28" spans="1:8" x14ac:dyDescent="0.25">
      <c r="A28">
        <v>-3.02</v>
      </c>
      <c r="B28" s="61">
        <f t="shared" si="0"/>
        <v>-12.717220000000001</v>
      </c>
      <c r="C28">
        <f t="shared" si="1"/>
        <v>7.6247667830171492E-3</v>
      </c>
      <c r="D28" s="3"/>
      <c r="E28" s="3"/>
      <c r="F28" s="3"/>
      <c r="G28">
        <f t="shared" si="2"/>
        <v>3.1478349192023188E-3</v>
      </c>
      <c r="H28" s="7">
        <f t="shared" si="3"/>
        <v>7.6247667830171492E-3</v>
      </c>
    </row>
    <row r="29" spans="1:8" x14ac:dyDescent="0.25">
      <c r="A29">
        <v>-3</v>
      </c>
      <c r="B29" s="61">
        <f t="shared" si="0"/>
        <v>-12.633000000000001</v>
      </c>
      <c r="C29">
        <f t="shared" si="1"/>
        <v>7.9637866461806615E-3</v>
      </c>
      <c r="E29" s="3"/>
      <c r="G29">
        <f t="shared" si="2"/>
        <v>3.2973098553996504E-3</v>
      </c>
      <c r="H29" s="7">
        <f t="shared" si="3"/>
        <v>7.9637866461806615E-3</v>
      </c>
    </row>
    <row r="30" spans="1:8" x14ac:dyDescent="0.25">
      <c r="A30">
        <v>-2.98</v>
      </c>
      <c r="B30" s="61">
        <f t="shared" si="0"/>
        <v>-12.548780000000001</v>
      </c>
      <c r="C30">
        <f t="shared" si="1"/>
        <v>8.3169665026742966E-3</v>
      </c>
      <c r="E30" s="3"/>
      <c r="G30">
        <f t="shared" si="2"/>
        <v>3.4535890660421986E-3</v>
      </c>
      <c r="H30" s="7">
        <f t="shared" si="3"/>
        <v>8.3169665026742966E-3</v>
      </c>
    </row>
    <row r="31" spans="1:8" x14ac:dyDescent="0.25">
      <c r="A31">
        <v>-2.96</v>
      </c>
      <c r="B31" s="61">
        <f t="shared" si="0"/>
        <v>-12.464560000000001</v>
      </c>
      <c r="C31">
        <f t="shared" si="1"/>
        <v>8.6848366182273005E-3</v>
      </c>
      <c r="E31" s="3"/>
      <c r="G31">
        <f t="shared" si="2"/>
        <v>3.6169617818370341E-3</v>
      </c>
      <c r="H31" s="7">
        <f t="shared" si="3"/>
        <v>8.6848366182273005E-3</v>
      </c>
    </row>
    <row r="32" spans="1:8" x14ac:dyDescent="0.25">
      <c r="A32">
        <v>-2.94</v>
      </c>
      <c r="B32" s="61">
        <f t="shared" si="0"/>
        <v>-12.38034</v>
      </c>
      <c r="C32">
        <f t="shared" si="1"/>
        <v>9.067943205887068E-3</v>
      </c>
      <c r="E32" s="3"/>
      <c r="G32">
        <f t="shared" si="2"/>
        <v>3.7877281773598128E-3</v>
      </c>
      <c r="H32" s="7">
        <f t="shared" si="3"/>
        <v>9.067943205887068E-3</v>
      </c>
    </row>
    <row r="33" spans="1:8" x14ac:dyDescent="0.25">
      <c r="A33">
        <v>-2.92</v>
      </c>
      <c r="B33" s="61">
        <f t="shared" si="0"/>
        <v>-12.29612</v>
      </c>
      <c r="C33">
        <f t="shared" si="1"/>
        <v>9.4668486583397247E-3</v>
      </c>
      <c r="E33" s="3"/>
      <c r="G33">
        <f t="shared" si="2"/>
        <v>3.9661996996228814E-3</v>
      </c>
      <c r="H33" s="7">
        <f t="shared" si="3"/>
        <v>9.4668486583397247E-3</v>
      </c>
    </row>
    <row r="34" spans="1:8" x14ac:dyDescent="0.25">
      <c r="A34">
        <v>-2.9</v>
      </c>
      <c r="B34" s="61">
        <f t="shared" si="0"/>
        <v>-12.2119</v>
      </c>
      <c r="C34">
        <f t="shared" si="1"/>
        <v>9.8821317664987245E-3</v>
      </c>
      <c r="E34" s="3"/>
      <c r="G34">
        <f t="shared" si="2"/>
        <v>4.1526994011348147E-3</v>
      </c>
      <c r="H34" s="7">
        <f t="shared" si="3"/>
        <v>9.8821317664987245E-3</v>
      </c>
    </row>
    <row r="35" spans="1:8" x14ac:dyDescent="0.25">
      <c r="A35">
        <v>-2.88</v>
      </c>
      <c r="B35" s="61">
        <f t="shared" si="0"/>
        <v>-12.12768</v>
      </c>
      <c r="C35">
        <f t="shared" si="1"/>
        <v>1.0314387922906652E-2</v>
      </c>
      <c r="E35" s="3"/>
      <c r="G35">
        <f t="shared" si="2"/>
        <v>4.3475622771404895E-3</v>
      </c>
      <c r="H35" s="7">
        <f t="shared" si="3"/>
        <v>1.0314387922906652E-2</v>
      </c>
    </row>
    <row r="36" spans="1:8" x14ac:dyDescent="0.25">
      <c r="A36">
        <v>-2.86</v>
      </c>
      <c r="B36" s="61">
        <f t="shared" si="0"/>
        <v>-12.04346</v>
      </c>
      <c r="C36">
        <f t="shared" si="1"/>
        <v>1.0764229308427875E-2</v>
      </c>
      <c r="E36" s="3"/>
      <c r="G36">
        <f t="shared" si="2"/>
        <v>4.5511356067002686E-3</v>
      </c>
      <c r="H36" s="7">
        <f t="shared" si="3"/>
        <v>1.0764229308427875E-2</v>
      </c>
    </row>
    <row r="37" spans="1:8" x14ac:dyDescent="0.25">
      <c r="A37">
        <v>-2.84</v>
      </c>
      <c r="B37" s="61">
        <f t="shared" si="0"/>
        <v>-11.959239999999999</v>
      </c>
      <c r="C37">
        <f t="shared" si="1"/>
        <v>1.1232285060643091E-2</v>
      </c>
      <c r="E37" s="3"/>
      <c r="G37">
        <f t="shared" si="2"/>
        <v>4.7637792972341992E-3</v>
      </c>
      <c r="H37" s="7">
        <f t="shared" si="3"/>
        <v>1.1232285060643091E-2</v>
      </c>
    </row>
    <row r="38" spans="1:8" x14ac:dyDescent="0.25">
      <c r="A38">
        <v>-2.82</v>
      </c>
      <c r="B38" s="61">
        <f t="shared" si="0"/>
        <v>-11.875020000000001</v>
      </c>
      <c r="C38">
        <f t="shared" si="1"/>
        <v>1.1719201422289435E-2</v>
      </c>
      <c r="E38" s="3"/>
      <c r="G38">
        <f t="shared" si="2"/>
        <v>4.9858662321233807E-3</v>
      </c>
      <c r="H38" s="7">
        <f t="shared" si="3"/>
        <v>1.1719201422289435E-2</v>
      </c>
    </row>
    <row r="39" spans="1:8" x14ac:dyDescent="0.25">
      <c r="A39">
        <v>-2.8</v>
      </c>
      <c r="B39" s="61">
        <f t="shared" si="0"/>
        <v>-11.790800000000001</v>
      </c>
      <c r="C39">
        <f t="shared" si="1"/>
        <v>1.2225641868022562E-2</v>
      </c>
      <c r="D39" s="62"/>
      <c r="E39" s="3"/>
      <c r="G39">
        <f t="shared" si="2"/>
        <v>5.2177826209256536E-3</v>
      </c>
      <c r="H39" s="7">
        <f t="shared" si="3"/>
        <v>1.2225641868022562E-2</v>
      </c>
    </row>
    <row r="40" spans="1:8" x14ac:dyDescent="0.25">
      <c r="A40">
        <v>-2.78</v>
      </c>
      <c r="B40" s="61">
        <f t="shared" si="0"/>
        <v>-11.706580000000001</v>
      </c>
      <c r="C40">
        <f t="shared" si="1"/>
        <v>1.2752287207710763E-2</v>
      </c>
      <c r="E40" s="3"/>
      <c r="G40">
        <f t="shared" si="2"/>
        <v>5.4599283517265994E-3</v>
      </c>
      <c r="H40" s="7">
        <f t="shared" si="3"/>
        <v>1.2752287207710763E-2</v>
      </c>
    </row>
    <row r="41" spans="1:8" x14ac:dyDescent="0.25">
      <c r="A41">
        <v>-2.76</v>
      </c>
      <c r="B41" s="61">
        <f t="shared" si="0"/>
        <v>-11.62236</v>
      </c>
      <c r="C41">
        <f t="shared" si="1"/>
        <v>1.3299835664405324E-2</v>
      </c>
      <c r="E41" s="3"/>
      <c r="G41">
        <f t="shared" si="2"/>
        <v>5.7127173451085997E-3</v>
      </c>
      <c r="H41" s="7">
        <f t="shared" si="3"/>
        <v>1.3299835664405324E-2</v>
      </c>
    </row>
    <row r="42" spans="1:8" x14ac:dyDescent="0.25">
      <c r="A42">
        <v>-2.74</v>
      </c>
      <c r="B42" s="61">
        <f t="shared" si="0"/>
        <v>-11.538140000000002</v>
      </c>
      <c r="C42">
        <f t="shared" si="1"/>
        <v>1.3869002925066111E-2</v>
      </c>
      <c r="E42" s="3"/>
      <c r="G42">
        <f t="shared" si="2"/>
        <v>5.9765779091823321E-3</v>
      </c>
      <c r="H42" s="7">
        <f t="shared" si="3"/>
        <v>1.3869002925066111E-2</v>
      </c>
    </row>
    <row r="43" spans="1:8" x14ac:dyDescent="0.25">
      <c r="A43">
        <v>-2.72</v>
      </c>
      <c r="B43" s="61">
        <f t="shared" si="0"/>
        <v>-11.453920000000002</v>
      </c>
      <c r="C43">
        <f t="shared" si="1"/>
        <v>1.4460522162058558E-2</v>
      </c>
      <c r="E43" s="3"/>
      <c r="G43">
        <f t="shared" si="2"/>
        <v>6.2519530950846452E-3</v>
      </c>
      <c r="H43" s="7">
        <f t="shared" si="3"/>
        <v>1.4460522162058558E-2</v>
      </c>
    </row>
    <row r="44" spans="1:8" x14ac:dyDescent="0.25">
      <c r="A44">
        <v>-2.7</v>
      </c>
      <c r="B44" s="61">
        <f t="shared" si="0"/>
        <v>-11.369700000000002</v>
      </c>
      <c r="C44">
        <f t="shared" si="1"/>
        <v>1.5075144023375718E-2</v>
      </c>
      <c r="E44" s="3"/>
      <c r="G44">
        <f t="shared" si="2"/>
        <v>6.5393010523051888E-3</v>
      </c>
      <c r="H44" s="7">
        <f t="shared" si="3"/>
        <v>1.5075144023375718E-2</v>
      </c>
    </row>
    <row r="45" spans="1:8" x14ac:dyDescent="0.25">
      <c r="A45">
        <v>-2.68</v>
      </c>
      <c r="B45" s="61">
        <f t="shared" si="0"/>
        <v>-11.285480000000002</v>
      </c>
      <c r="C45">
        <f t="shared" si="1"/>
        <v>1.5713636589480429E-2</v>
      </c>
      <c r="E45" s="63"/>
      <c r="G45">
        <f t="shared" si="2"/>
        <v>6.8390953831618502E-3</v>
      </c>
      <c r="H45" s="7">
        <f t="shared" si="3"/>
        <v>1.5713636589480429E-2</v>
      </c>
    </row>
    <row r="46" spans="1:8" x14ac:dyDescent="0.25">
      <c r="A46">
        <v>-2.66</v>
      </c>
      <c r="B46" s="61">
        <f t="shared" si="0"/>
        <v>-11.201260000000001</v>
      </c>
      <c r="C46">
        <f t="shared" si="1"/>
        <v>1.6376785294604759E-2</v>
      </c>
      <c r="E46" s="63"/>
      <c r="G46">
        <f t="shared" si="2"/>
        <v>7.1518254957014171E-3</v>
      </c>
      <c r="H46" s="7">
        <f t="shared" si="3"/>
        <v>1.6376785294604759E-2</v>
      </c>
    </row>
    <row r="47" spans="1:8" x14ac:dyDescent="0.25">
      <c r="A47">
        <v>-2.64</v>
      </c>
      <c r="B47" s="61">
        <f t="shared" si="0"/>
        <v>-11.117040000000001</v>
      </c>
      <c r="C47">
        <f t="shared" si="1"/>
        <v>1.7065392810290288E-2</v>
      </c>
      <c r="E47" s="63"/>
      <c r="G47">
        <f t="shared" si="2"/>
        <v>7.4779969542570204E-3</v>
      </c>
      <c r="H47" s="7">
        <f t="shared" si="3"/>
        <v>1.7065392810290288E-2</v>
      </c>
    </row>
    <row r="48" spans="1:8" x14ac:dyDescent="0.25">
      <c r="A48">
        <v>-2.62</v>
      </c>
      <c r="B48" s="61">
        <f t="shared" si="0"/>
        <v>-11.032820000000001</v>
      </c>
      <c r="C48">
        <f t="shared" si="1"/>
        <v>1.7780278888902237E-2</v>
      </c>
      <c r="E48" s="63"/>
      <c r="G48">
        <f t="shared" si="2"/>
        <v>7.8181318268481358E-3</v>
      </c>
      <c r="H48" s="7">
        <f t="shared" si="3"/>
        <v>1.7780278888902237E-2</v>
      </c>
    </row>
    <row r="49" spans="1:8" x14ac:dyDescent="0.25">
      <c r="A49">
        <v>-2.6</v>
      </c>
      <c r="B49" s="61">
        <f t="shared" si="0"/>
        <v>-10.948600000000001</v>
      </c>
      <c r="C49">
        <f t="shared" si="1"/>
        <v>1.8522280164803128E-2</v>
      </c>
      <c r="D49" s="62"/>
      <c r="E49" s="63"/>
      <c r="F49" s="62"/>
      <c r="G49">
        <f t="shared" si="2"/>
        <v>8.172769028563032E-3</v>
      </c>
      <c r="H49" s="7">
        <f t="shared" si="3"/>
        <v>1.8522280164803128E-2</v>
      </c>
    </row>
    <row r="50" spans="1:8" x14ac:dyDescent="0.25">
      <c r="A50">
        <v>-2.58</v>
      </c>
      <c r="B50" s="61">
        <f t="shared" si="0"/>
        <v>-10.864380000000001</v>
      </c>
      <c r="C50">
        <f t="shared" si="1"/>
        <v>1.9292249910830082E-2</v>
      </c>
      <c r="E50" s="63"/>
      <c r="G50">
        <f t="shared" si="2"/>
        <v>8.5424646600154239E-3</v>
      </c>
      <c r="H50" s="7">
        <f t="shared" si="3"/>
        <v>1.9292249910830082E-2</v>
      </c>
    </row>
    <row r="51" spans="1:8" x14ac:dyDescent="0.25">
      <c r="A51">
        <v>-2.56</v>
      </c>
      <c r="B51" s="61">
        <f t="shared" si="0"/>
        <v>-10.78016</v>
      </c>
      <c r="C51">
        <f t="shared" si="1"/>
        <v>2.0091057747681846E-2</v>
      </c>
      <c r="E51" s="63"/>
      <c r="G51">
        <f t="shared" si="2"/>
        <v>8.927792339919605E-3</v>
      </c>
      <c r="H51" s="7">
        <f t="shared" si="3"/>
        <v>2.0091057747681846E-2</v>
      </c>
    </row>
    <row r="52" spans="1:8" x14ac:dyDescent="0.25">
      <c r="A52">
        <v>-2.54</v>
      </c>
      <c r="B52" s="61">
        <f t="shared" si="0"/>
        <v>-10.69594</v>
      </c>
      <c r="C52">
        <f t="shared" si="1"/>
        <v>2.0919589303789812E-2</v>
      </c>
      <c r="D52" s="62"/>
      <c r="E52" s="63"/>
      <c r="G52">
        <f t="shared" si="2"/>
        <v>9.3293435307796029E-3</v>
      </c>
      <c r="H52" s="7">
        <f t="shared" si="3"/>
        <v>2.0919589303789812E-2</v>
      </c>
    </row>
    <row r="53" spans="1:8" x14ac:dyDescent="0.25">
      <c r="A53">
        <v>-2.52</v>
      </c>
      <c r="B53" s="61">
        <f t="shared" si="0"/>
        <v>-10.61172</v>
      </c>
      <c r="C53">
        <f t="shared" si="1"/>
        <v>2.1778745823221417E-2</v>
      </c>
      <c r="E53" s="63"/>
      <c r="G53">
        <f t="shared" si="2"/>
        <v>9.7477278566391913E-3</v>
      </c>
      <c r="H53" s="7">
        <f t="shared" si="3"/>
        <v>2.1778745823221417E-2</v>
      </c>
    </row>
    <row r="54" spans="1:8" x14ac:dyDescent="0.25">
      <c r="A54">
        <v>-2.5</v>
      </c>
      <c r="B54" s="61">
        <f t="shared" si="0"/>
        <v>-10.5275</v>
      </c>
      <c r="C54">
        <f t="shared" si="1"/>
        <v>2.2669443719144873E-2</v>
      </c>
      <c r="D54" s="62"/>
      <c r="E54" s="63"/>
      <c r="F54" s="62"/>
      <c r="G54">
        <f t="shared" si="2"/>
        <v>1.0183573411789746E-2</v>
      </c>
      <c r="H54" s="7">
        <f t="shared" si="3"/>
        <v>2.2669443719144873E-2</v>
      </c>
    </row>
    <row r="55" spans="1:8" x14ac:dyDescent="0.25">
      <c r="A55">
        <v>-2.48</v>
      </c>
      <c r="B55" s="61">
        <f t="shared" si="0"/>
        <v>-10.443280000000001</v>
      </c>
      <c r="C55">
        <f t="shared" si="1"/>
        <v>2.359261407037181E-2</v>
      </c>
      <c r="D55" s="62"/>
      <c r="E55" s="63"/>
      <c r="F55" s="62"/>
      <c r="G55">
        <f t="shared" si="2"/>
        <v>1.0637527059283803E-2</v>
      </c>
      <c r="H55" s="7">
        <f t="shared" si="3"/>
        <v>2.359261407037181E-2</v>
      </c>
    </row>
    <row r="56" spans="1:8" x14ac:dyDescent="0.25">
      <c r="A56">
        <v>-2.46</v>
      </c>
      <c r="B56" s="61">
        <f t="shared" si="0"/>
        <v>-10.359060000000001</v>
      </c>
      <c r="C56">
        <f t="shared" si="1"/>
        <v>2.4549202058490309E-2</v>
      </c>
      <c r="D56" s="62"/>
      <c r="E56" s="63"/>
      <c r="F56" s="62"/>
      <c r="G56">
        <f t="shared" si="2"/>
        <v>1.1110254718053063E-2</v>
      </c>
      <c r="H56" s="7">
        <f t="shared" si="3"/>
        <v>2.4549202058490309E-2</v>
      </c>
    </row>
    <row r="57" spans="1:8" x14ac:dyDescent="0.25">
      <c r="A57">
        <v>-2.44</v>
      </c>
      <c r="B57" s="61">
        <f t="shared" si="0"/>
        <v>-10.274840000000001</v>
      </c>
      <c r="C57">
        <f t="shared" si="1"/>
        <v>2.5540166343104718E-2</v>
      </c>
      <c r="D57" s="62"/>
      <c r="E57" s="63"/>
      <c r="F57" s="62"/>
      <c r="G57">
        <f t="shared" si="2"/>
        <v>1.1602441637379664E-2</v>
      </c>
      <c r="H57" s="7">
        <f t="shared" si="3"/>
        <v>2.5540166343104718E-2</v>
      </c>
    </row>
    <row r="58" spans="1:8" x14ac:dyDescent="0.25">
      <c r="A58">
        <v>-2.42</v>
      </c>
      <c r="B58" s="61">
        <f t="shared" si="0"/>
        <v>-10.190620000000001</v>
      </c>
      <c r="C58">
        <f t="shared" si="1"/>
        <v>2.6566478372711273E-2</v>
      </c>
      <c r="E58" s="63"/>
      <c r="F58" s="62"/>
      <c r="G58">
        <f t="shared" si="2"/>
        <v>1.2114792657421028E-2</v>
      </c>
      <c r="H58" s="7">
        <f t="shared" si="3"/>
        <v>2.6566478372711273E-2</v>
      </c>
    </row>
    <row r="59" spans="1:8" x14ac:dyDescent="0.25">
      <c r="A59">
        <v>-2.4</v>
      </c>
      <c r="B59" s="61">
        <f t="shared" si="0"/>
        <v>-10.106400000000001</v>
      </c>
      <c r="C59">
        <f t="shared" si="1"/>
        <v>2.7629121628762382E-2</v>
      </c>
      <c r="D59" s="62"/>
      <c r="E59" s="63"/>
      <c r="F59" s="62"/>
      <c r="G59">
        <f t="shared" si="2"/>
        <v>1.2648032454440373E-2</v>
      </c>
      <c r="H59" s="7">
        <f t="shared" si="3"/>
        <v>2.7629121628762382E-2</v>
      </c>
    </row>
    <row r="60" spans="1:8" x14ac:dyDescent="0.25">
      <c r="A60">
        <v>-2.38</v>
      </c>
      <c r="B60" s="61">
        <f t="shared" si="0"/>
        <v>-10.022180000000001</v>
      </c>
      <c r="C60">
        <f t="shared" si="1"/>
        <v>2.8729090800504262E-2</v>
      </c>
      <c r="E60" s="63"/>
      <c r="G60">
        <f t="shared" si="2"/>
        <v>1.3202905769347073E-2</v>
      </c>
      <c r="H60" s="7">
        <f t="shared" si="3"/>
        <v>2.8729090800504262E-2</v>
      </c>
    </row>
    <row r="61" spans="1:8" x14ac:dyDescent="0.25">
      <c r="A61">
        <v>-2.36</v>
      </c>
      <c r="B61" s="61">
        <f t="shared" si="0"/>
        <v>-9.9379600000000003</v>
      </c>
      <c r="C61">
        <f t="shared" si="1"/>
        <v>2.9867390888217625E-2</v>
      </c>
      <c r="E61" s="63"/>
      <c r="G61">
        <f t="shared" si="2"/>
        <v>1.3780177618104834E-2</v>
      </c>
      <c r="H61" s="7">
        <f t="shared" si="3"/>
        <v>2.9867390888217625E-2</v>
      </c>
    </row>
    <row r="62" spans="1:8" x14ac:dyDescent="0.25">
      <c r="A62">
        <v>-2.34</v>
      </c>
      <c r="B62" s="61">
        <f t="shared" si="0"/>
        <v>-9.8537400000000002</v>
      </c>
      <c r="C62">
        <f t="shared" si="1"/>
        <v>3.1045036232546945E-2</v>
      </c>
      <c r="D62" s="62"/>
      <c r="E62" s="63"/>
      <c r="G62">
        <f t="shared" si="2"/>
        <v>1.4380633482520166E-2</v>
      </c>
      <c r="H62" s="7">
        <f t="shared" si="3"/>
        <v>3.1045036232546945E-2</v>
      </c>
    </row>
    <row r="63" spans="1:8" x14ac:dyDescent="0.25">
      <c r="A63">
        <v>-2.3199999999999998</v>
      </c>
      <c r="B63" s="61">
        <f t="shared" si="0"/>
        <v>-9.76952</v>
      </c>
      <c r="C63">
        <f t="shared" si="1"/>
        <v>3.226304946767105E-2</v>
      </c>
      <c r="E63" s="63"/>
      <c r="G63">
        <f t="shared" si="2"/>
        <v>1.5005079479879656E-2</v>
      </c>
      <c r="H63" s="7">
        <f t="shared" si="3"/>
        <v>3.226304946767105E-2</v>
      </c>
    </row>
    <row r="64" spans="1:8" x14ac:dyDescent="0.25">
      <c r="A64">
        <v>-2.2999999999999998</v>
      </c>
      <c r="B64" s="61">
        <f t="shared" si="0"/>
        <v>-9.6852999999999998</v>
      </c>
      <c r="C64">
        <f t="shared" si="1"/>
        <v>3.3522460396149908E-2</v>
      </c>
      <c r="D64" s="62"/>
      <c r="E64" s="63"/>
      <c r="G64">
        <f t="shared" si="2"/>
        <v>1.5654342509862959E-2</v>
      </c>
      <c r="H64" s="7">
        <f t="shared" si="3"/>
        <v>3.3522460396149908E-2</v>
      </c>
    </row>
    <row r="65" spans="1:8" x14ac:dyDescent="0.25">
      <c r="A65">
        <v>-2.2799999999999998</v>
      </c>
      <c r="B65" s="61">
        <f t="shared" si="0"/>
        <v>-9.6010799999999996</v>
      </c>
      <c r="C65">
        <f t="shared" si="1"/>
        <v>3.4824304783376364E-2</v>
      </c>
      <c r="E65" s="63"/>
      <c r="G65">
        <f t="shared" si="2"/>
        <v>1.6329270377117677E-2</v>
      </c>
      <c r="H65" s="7">
        <f t="shared" si="3"/>
        <v>3.4824304783376364E-2</v>
      </c>
    </row>
    <row r="66" spans="1:8" x14ac:dyDescent="0.25">
      <c r="A66">
        <v>-2.2599999999999998</v>
      </c>
      <c r="B66" s="61">
        <f t="shared" ref="B66:B129" si="4">A66*$J$2+L$2</f>
        <v>-9.5168599999999994</v>
      </c>
      <c r="C66">
        <f t="shared" ref="C66:C129" si="5">_xlfn.T.DIST(A66,$K$2-2,FALSE)</f>
        <v>3.6169623069670698E-2</v>
      </c>
      <c r="E66" s="63"/>
      <c r="G66">
        <f t="shared" ref="G66:G74" si="6">_xlfn.T.DIST(A66,$K$2,TRUE)</f>
        <v>1.7030731887845162E-2</v>
      </c>
      <c r="H66" s="7">
        <f t="shared" ref="H66:H74" si="7">C66</f>
        <v>3.6169623069670698E-2</v>
      </c>
    </row>
    <row r="67" spans="1:8" x14ac:dyDescent="0.25">
      <c r="A67">
        <v>-2.2400000000000002</v>
      </c>
      <c r="B67" s="61">
        <f t="shared" si="4"/>
        <v>-9.432640000000001</v>
      </c>
      <c r="C67">
        <f t="shared" si="5"/>
        <v>3.7559458998179272E-2</v>
      </c>
      <c r="E67" s="63"/>
      <c r="G67">
        <f t="shared" si="6"/>
        <v>1.7759616918710541E-2</v>
      </c>
      <c r="H67" s="7">
        <f t="shared" si="7"/>
        <v>3.7559458998179272E-2</v>
      </c>
    </row>
    <row r="68" spans="1:8" x14ac:dyDescent="0.25">
      <c r="A68">
        <v>-2.2200000000000002</v>
      </c>
      <c r="B68" s="61">
        <f t="shared" si="4"/>
        <v>-9.3484200000000008</v>
      </c>
      <c r="C68">
        <f t="shared" si="5"/>
        <v>3.8994858156877837E-2</v>
      </c>
      <c r="E68" s="63"/>
      <c r="G68">
        <f t="shared" si="6"/>
        <v>1.8516836456358345E-2</v>
      </c>
      <c r="H68" s="7">
        <f t="shared" si="7"/>
        <v>3.8994858156877837E-2</v>
      </c>
    </row>
    <row r="69" spans="1:8" x14ac:dyDescent="0.25">
      <c r="A69">
        <v>-2.2000000000000002</v>
      </c>
      <c r="B69" s="61">
        <f t="shared" si="4"/>
        <v>-9.2642000000000007</v>
      </c>
      <c r="C69">
        <f t="shared" si="5"/>
        <v>4.0476866433134216E-2</v>
      </c>
      <c r="D69" s="62"/>
      <c r="E69" s="63"/>
      <c r="G69">
        <f t="shared" si="6"/>
        <v>1.9303322605786058E-2</v>
      </c>
      <c r="H69" s="7">
        <f t="shared" si="7"/>
        <v>4.0476866433134216E-2</v>
      </c>
    </row>
    <row r="70" spans="1:8" x14ac:dyDescent="0.25">
      <c r="A70">
        <v>-2.1800000000000002</v>
      </c>
      <c r="B70" s="61">
        <f t="shared" si="4"/>
        <v>-9.1799800000000005</v>
      </c>
      <c r="C70">
        <f t="shared" si="5"/>
        <v>4.2006528379457085E-2</v>
      </c>
      <c r="E70" s="63"/>
      <c r="G70">
        <f t="shared" si="6"/>
        <v>2.0120028565801744E-2</v>
      </c>
      <c r="H70" s="7">
        <f t="shared" si="7"/>
        <v>4.2006528379457085E-2</v>
      </c>
    </row>
    <row r="71" spans="1:8" x14ac:dyDescent="0.25">
      <c r="A71">
        <v>-2.16</v>
      </c>
      <c r="B71" s="61">
        <f t="shared" si="4"/>
        <v>-9.0957600000000021</v>
      </c>
      <c r="C71">
        <f t="shared" si="5"/>
        <v>4.358488548924476E-2</v>
      </c>
      <c r="E71" s="63"/>
      <c r="G71">
        <f t="shared" si="6"/>
        <v>2.0967928569771688E-2</v>
      </c>
      <c r="H71" s="7">
        <f t="shared" si="7"/>
        <v>4.358488548924476E-2</v>
      </c>
    </row>
    <row r="72" spans="1:8" x14ac:dyDescent="0.25">
      <c r="A72">
        <v>-2.14</v>
      </c>
      <c r="B72" s="61">
        <f t="shared" si="4"/>
        <v>-9.0115400000000019</v>
      </c>
      <c r="C72">
        <f t="shared" si="5"/>
        <v>4.5212974381553889E-2</v>
      </c>
      <c r="E72" s="63"/>
      <c r="G72">
        <f t="shared" si="6"/>
        <v>2.1848017789844264E-2</v>
      </c>
      <c r="H72" s="7">
        <f t="shared" si="7"/>
        <v>4.5212974381553889E-2</v>
      </c>
    </row>
    <row r="73" spans="1:8" x14ac:dyDescent="0.25">
      <c r="A73">
        <v>-2.12</v>
      </c>
      <c r="B73" s="61">
        <f t="shared" si="4"/>
        <v>-8.9273200000000017</v>
      </c>
      <c r="C73">
        <f t="shared" si="5"/>
        <v>4.6891824894130227E-2</v>
      </c>
      <c r="E73" s="63"/>
      <c r="G73">
        <f t="shared" si="6"/>
        <v>2.2761312202825564E-2</v>
      </c>
      <c r="H73" s="7">
        <f t="shared" si="7"/>
        <v>4.6891824894130227E-2</v>
      </c>
    </row>
    <row r="74" spans="1:8" x14ac:dyDescent="0.25">
      <c r="A74">
        <v>-2.1</v>
      </c>
      <c r="B74" s="61">
        <f t="shared" si="4"/>
        <v>-8.8431000000000015</v>
      </c>
      <c r="C74">
        <f t="shared" si="5"/>
        <v>4.8622458084184639E-2</v>
      </c>
      <c r="E74" s="63"/>
      <c r="G74">
        <f t="shared" si="6"/>
        <v>2.3708848415873437E-2</v>
      </c>
      <c r="H74" s="7">
        <f t="shared" si="7"/>
        <v>4.8622458084184639E-2</v>
      </c>
    </row>
    <row r="75" spans="1:8" x14ac:dyDescent="0.25">
      <c r="A75">
        <v>-2.08</v>
      </c>
      <c r="B75" s="61">
        <f t="shared" si="4"/>
        <v>-8.7588800000000013</v>
      </c>
      <c r="C75">
        <f t="shared" si="5"/>
        <v>5.0405884136655976E-2</v>
      </c>
      <c r="E75" s="63"/>
      <c r="G75">
        <f>_xlfn.T.DIST(A75,$K$2,TRUE)</f>
        <v>2.4691683450172419E-2</v>
      </c>
      <c r="H75" s="7">
        <f t="shared" ref="H75" si="8">C75</f>
        <v>5.0405884136655976E-2</v>
      </c>
    </row>
    <row r="76" spans="1:8" x14ac:dyDescent="0.25">
      <c r="A76">
        <v>-2.06</v>
      </c>
      <c r="B76" s="61">
        <f t="shared" si="4"/>
        <v>-8.6746600000000011</v>
      </c>
      <c r="C76">
        <f t="shared" si="5"/>
        <v>5.2243100179980406E-2</v>
      </c>
      <c r="E76" s="63"/>
    </row>
    <row r="77" spans="1:8" x14ac:dyDescent="0.25">
      <c r="A77">
        <v>-2.04</v>
      </c>
      <c r="B77" s="61">
        <f t="shared" si="4"/>
        <v>-8.590440000000001</v>
      </c>
      <c r="C77">
        <f t="shared" si="5"/>
        <v>5.4135088009680164E-2</v>
      </c>
      <c r="E77" s="63"/>
    </row>
    <row r="78" spans="1:8" x14ac:dyDescent="0.25">
      <c r="A78">
        <v>-2.02</v>
      </c>
      <c r="B78" s="61">
        <f t="shared" si="4"/>
        <v>-8.5062200000000008</v>
      </c>
      <c r="C78">
        <f t="shared" si="5"/>
        <v>5.6082811720401041E-2</v>
      </c>
      <c r="E78" s="63"/>
    </row>
    <row r="79" spans="1:8" x14ac:dyDescent="0.25">
      <c r="A79">
        <v>-2</v>
      </c>
      <c r="B79" s="61">
        <f t="shared" si="4"/>
        <v>-8.4220000000000006</v>
      </c>
      <c r="C79">
        <f t="shared" si="5"/>
        <v>5.808721524735698E-2</v>
      </c>
      <c r="D79" s="62">
        <f>C79</f>
        <v>5.808721524735698E-2</v>
      </c>
      <c r="E79" s="63"/>
    </row>
    <row r="80" spans="1:8" x14ac:dyDescent="0.25">
      <c r="A80">
        <v>-1.98</v>
      </c>
      <c r="B80" s="61">
        <f t="shared" si="4"/>
        <v>-8.3377800000000004</v>
      </c>
      <c r="C80">
        <f t="shared" si="5"/>
        <v>6.0149219818491431E-2</v>
      </c>
      <c r="E80" s="63"/>
    </row>
    <row r="81" spans="1:5" x14ac:dyDescent="0.25">
      <c r="A81">
        <v>-1.96</v>
      </c>
      <c r="B81" s="61">
        <f t="shared" si="4"/>
        <v>-8.2535600000000002</v>
      </c>
      <c r="C81">
        <f t="shared" si="5"/>
        <v>6.2269721319032585E-2</v>
      </c>
      <c r="E81" s="63"/>
    </row>
    <row r="82" spans="1:5" x14ac:dyDescent="0.25">
      <c r="A82">
        <v>-1.94</v>
      </c>
      <c r="B82" s="61">
        <f t="shared" si="4"/>
        <v>-8.16934</v>
      </c>
      <c r="C82">
        <f t="shared" si="5"/>
        <v>6.444958757050237E-2</v>
      </c>
      <c r="E82" s="63"/>
    </row>
    <row r="83" spans="1:5" x14ac:dyDescent="0.25">
      <c r="A83">
        <v>-1.92</v>
      </c>
      <c r="B83" s="61">
        <f t="shared" si="4"/>
        <v>-8.0851199999999999</v>
      </c>
      <c r="C83">
        <f t="shared" si="5"/>
        <v>6.6689655526642688E-2</v>
      </c>
      <c r="E83" s="63"/>
    </row>
    <row r="84" spans="1:5" x14ac:dyDescent="0.25">
      <c r="A84">
        <v>-1.9</v>
      </c>
      <c r="B84" s="61">
        <f t="shared" si="4"/>
        <v>-8.0008999999999997</v>
      </c>
      <c r="C84">
        <f t="shared" si="5"/>
        <v>6.8990728389136849E-2</v>
      </c>
      <c r="E84" s="63"/>
    </row>
    <row r="85" spans="1:5" x14ac:dyDescent="0.25">
      <c r="A85">
        <v>-1.88</v>
      </c>
      <c r="B85" s="61">
        <f t="shared" si="4"/>
        <v>-7.9166800000000004</v>
      </c>
      <c r="C85">
        <f t="shared" si="5"/>
        <v>7.1353572646438213E-2</v>
      </c>
      <c r="E85" s="63"/>
    </row>
    <row r="86" spans="1:5" x14ac:dyDescent="0.25">
      <c r="A86">
        <v>-1.86</v>
      </c>
      <c r="B86" s="61">
        <f t="shared" si="4"/>
        <v>-7.8324600000000011</v>
      </c>
      <c r="C86">
        <f t="shared" si="5"/>
        <v>7.3778915039463558E-2</v>
      </c>
      <c r="E86" s="63"/>
    </row>
    <row r="87" spans="1:5" x14ac:dyDescent="0.25">
      <c r="A87">
        <v>-1.84</v>
      </c>
      <c r="B87" s="61">
        <f t="shared" si="4"/>
        <v>-7.7482400000000009</v>
      </c>
      <c r="C87">
        <f t="shared" si="5"/>
        <v>7.6267439458367253E-2</v>
      </c>
      <c r="E87" s="63"/>
    </row>
    <row r="88" spans="1:5" x14ac:dyDescent="0.25">
      <c r="A88">
        <v>-1.82</v>
      </c>
      <c r="B88" s="61">
        <f t="shared" si="4"/>
        <v>-7.6640200000000007</v>
      </c>
      <c r="C88">
        <f t="shared" si="5"/>
        <v>7.8819783775085361E-2</v>
      </c>
      <c r="E88" s="63"/>
    </row>
    <row r="89" spans="1:5" x14ac:dyDescent="0.25">
      <c r="A89">
        <v>-1.8</v>
      </c>
      <c r="B89" s="61">
        <f t="shared" si="4"/>
        <v>-7.5798000000000005</v>
      </c>
      <c r="C89">
        <f t="shared" si="5"/>
        <v>8.1436536616818281E-2</v>
      </c>
      <c r="E89" s="63"/>
    </row>
    <row r="90" spans="1:5" x14ac:dyDescent="0.25">
      <c r="A90">
        <v>-1.78</v>
      </c>
      <c r="B90" s="61">
        <f t="shared" si="4"/>
        <v>-7.4955800000000004</v>
      </c>
      <c r="C90">
        <f t="shared" si="5"/>
        <v>8.4118234086112659E-2</v>
      </c>
      <c r="E90" s="63"/>
    </row>
    <row r="91" spans="1:5" x14ac:dyDescent="0.25">
      <c r="A91">
        <v>-1.76</v>
      </c>
      <c r="B91" s="61">
        <f t="shared" si="4"/>
        <v>-7.4113600000000002</v>
      </c>
      <c r="C91">
        <f t="shared" si="5"/>
        <v>8.6865356433700094E-2</v>
      </c>
      <c r="E91" s="63"/>
    </row>
    <row r="92" spans="1:5" x14ac:dyDescent="0.25">
      <c r="A92">
        <v>-1.74</v>
      </c>
      <c r="B92" s="61">
        <f t="shared" si="4"/>
        <v>-7.3271400000000009</v>
      </c>
      <c r="C92">
        <f t="shared" si="5"/>
        <v>8.9678324690753375E-2</v>
      </c>
      <c r="E92" s="63"/>
    </row>
    <row r="93" spans="1:5" x14ac:dyDescent="0.25">
      <c r="A93">
        <v>-1.72</v>
      </c>
      <c r="B93" s="61">
        <f t="shared" si="4"/>
        <v>-7.2429200000000007</v>
      </c>
      <c r="C93">
        <f t="shared" si="5"/>
        <v>9.2557497267728231E-2</v>
      </c>
      <c r="E93" s="63"/>
    </row>
    <row r="94" spans="1:5" x14ac:dyDescent="0.25">
      <c r="A94">
        <v>-1.7</v>
      </c>
      <c r="B94" s="61">
        <f t="shared" si="4"/>
        <v>-7.1587000000000005</v>
      </c>
      <c r="C94">
        <f t="shared" si="5"/>
        <v>9.5503166527465391E-2</v>
      </c>
      <c r="E94" s="63"/>
    </row>
    <row r="95" spans="1:5" x14ac:dyDescent="0.25">
      <c r="A95">
        <v>-1.68</v>
      </c>
      <c r="B95" s="61">
        <f t="shared" si="4"/>
        <v>-7.0744800000000003</v>
      </c>
      <c r="C95">
        <f t="shared" si="5"/>
        <v>9.8515555340735209E-2</v>
      </c>
      <c r="E95" s="63"/>
    </row>
    <row r="96" spans="1:5" x14ac:dyDescent="0.25">
      <c r="A96">
        <v>-1.66</v>
      </c>
      <c r="B96" s="61">
        <f t="shared" si="4"/>
        <v>-6.9902600000000001</v>
      </c>
      <c r="C96">
        <f t="shared" si="5"/>
        <v>0.10159481363291027</v>
      </c>
      <c r="E96" s="63"/>
    </row>
    <row r="97" spans="1:5" x14ac:dyDescent="0.25">
      <c r="A97">
        <v>-1.64</v>
      </c>
      <c r="B97" s="61">
        <f t="shared" si="4"/>
        <v>-6.90604</v>
      </c>
      <c r="C97">
        <f t="shared" si="5"/>
        <v>0.10474101493094871</v>
      </c>
      <c r="E97" s="63"/>
    </row>
    <row r="98" spans="1:5" x14ac:dyDescent="0.25">
      <c r="A98">
        <v>-1.62</v>
      </c>
      <c r="B98" s="61">
        <f t="shared" si="4"/>
        <v>-6.8218200000000007</v>
      </c>
      <c r="C98">
        <f t="shared" si="5"/>
        <v>0.10795415292036063</v>
      </c>
      <c r="E98" s="63"/>
    </row>
    <row r="99" spans="1:5" x14ac:dyDescent="0.25">
      <c r="A99">
        <v>-1.6</v>
      </c>
      <c r="B99" s="61">
        <f t="shared" si="4"/>
        <v>-6.7376000000000005</v>
      </c>
      <c r="C99">
        <f t="shared" si="5"/>
        <v>0.11123413802230511</v>
      </c>
      <c r="E99" s="63"/>
    </row>
    <row r="100" spans="1:5" x14ac:dyDescent="0.25">
      <c r="A100">
        <v>-1.58</v>
      </c>
      <c r="B100" s="61">
        <f t="shared" si="4"/>
        <v>-6.6533800000000012</v>
      </c>
      <c r="C100">
        <f t="shared" si="5"/>
        <v>0.11458079400143106</v>
      </c>
      <c r="E100" s="63"/>
    </row>
    <row r="101" spans="1:5" x14ac:dyDescent="0.25">
      <c r="A101">
        <v>-1.56</v>
      </c>
      <c r="B101" s="61">
        <f t="shared" si="4"/>
        <v>-6.569160000000001</v>
      </c>
      <c r="C101">
        <f t="shared" si="5"/>
        <v>0.11799385461551856</v>
      </c>
      <c r="E101" s="63"/>
    </row>
    <row r="102" spans="1:5" x14ac:dyDescent="0.25">
      <c r="A102">
        <v>-1.54</v>
      </c>
      <c r="B102" s="61">
        <f t="shared" si="4"/>
        <v>-6.4849400000000008</v>
      </c>
      <c r="C102">
        <f t="shared" si="5"/>
        <v>0.12147296031840289</v>
      </c>
      <c r="E102" s="63"/>
    </row>
    <row r="103" spans="1:5" x14ac:dyDescent="0.25">
      <c r="A103">
        <v>-1.52</v>
      </c>
      <c r="B103" s="61">
        <f t="shared" si="4"/>
        <v>-6.4007200000000006</v>
      </c>
      <c r="C103">
        <f t="shared" si="5"/>
        <v>0.125017655028065</v>
      </c>
      <c r="E103" s="63"/>
    </row>
    <row r="104" spans="1:5" x14ac:dyDescent="0.25">
      <c r="A104">
        <v>-1.5</v>
      </c>
      <c r="B104" s="61">
        <f t="shared" si="4"/>
        <v>-6.3165000000000004</v>
      </c>
      <c r="C104">
        <f t="shared" si="5"/>
        <v>0.12862738297214607</v>
      </c>
      <c r="E104" s="63"/>
    </row>
    <row r="105" spans="1:5" x14ac:dyDescent="0.25">
      <c r="A105">
        <v>-1.48</v>
      </c>
      <c r="B105" s="61">
        <f t="shared" si="4"/>
        <v>-6.2322800000000003</v>
      </c>
      <c r="C105">
        <f t="shared" si="5"/>
        <v>0.13230148562348742</v>
      </c>
      <c r="E105" s="63"/>
    </row>
    <row r="106" spans="1:5" x14ac:dyDescent="0.25">
      <c r="A106">
        <v>-1.46</v>
      </c>
      <c r="B106" s="61">
        <f t="shared" si="4"/>
        <v>-6.1480600000000001</v>
      </c>
      <c r="C106">
        <f t="shared" si="5"/>
        <v>0.13603919873860865</v>
      </c>
      <c r="E106" s="63"/>
    </row>
    <row r="107" spans="1:5" x14ac:dyDescent="0.25">
      <c r="A107">
        <v>-1.44</v>
      </c>
      <c r="B107" s="61">
        <f t="shared" si="4"/>
        <v>-6.0638399999999999</v>
      </c>
      <c r="C107">
        <f t="shared" si="5"/>
        <v>0.13983964951230846</v>
      </c>
      <c r="E107" s="63"/>
    </row>
    <row r="108" spans="1:5" x14ac:dyDescent="0.25">
      <c r="A108">
        <v>-1.42</v>
      </c>
      <c r="B108" s="61">
        <f t="shared" si="4"/>
        <v>-5.9796199999999997</v>
      </c>
      <c r="C108">
        <f t="shared" si="5"/>
        <v>0.14370185386180698</v>
      </c>
      <c r="E108" s="63"/>
    </row>
    <row r="109" spans="1:5" x14ac:dyDescent="0.25">
      <c r="A109">
        <v>-1.4</v>
      </c>
      <c r="B109" s="61">
        <f t="shared" si="4"/>
        <v>-5.8954000000000004</v>
      </c>
      <c r="C109">
        <f t="shared" si="5"/>
        <v>0.14762471385403808</v>
      </c>
      <c r="E109" s="63">
        <f t="shared" ref="E109:E172" si="9">_xlfn.T.DIST(A3,$K$2-2,FALSE)</f>
        <v>2.4941773206933861E-3</v>
      </c>
    </row>
    <row r="110" spans="1:5" x14ac:dyDescent="0.25">
      <c r="A110">
        <v>-1.38</v>
      </c>
      <c r="B110" s="61">
        <f t="shared" si="4"/>
        <v>-5.8111800000000002</v>
      </c>
      <c r="C110">
        <f t="shared" si="5"/>
        <v>0.15160701528984166</v>
      </c>
      <c r="E110" s="63">
        <f t="shared" si="9"/>
        <v>2.6105772275963452E-3</v>
      </c>
    </row>
    <row r="111" spans="1:5" x14ac:dyDescent="0.25">
      <c r="A111">
        <v>-1.36</v>
      </c>
      <c r="B111" s="61">
        <f t="shared" si="4"/>
        <v>-5.7269600000000009</v>
      </c>
      <c r="C111">
        <f t="shared" si="5"/>
        <v>0.15564742545889926</v>
      </c>
      <c r="E111" s="63">
        <f t="shared" si="9"/>
        <v>2.7322383352874555E-3</v>
      </c>
    </row>
    <row r="112" spans="1:5" x14ac:dyDescent="0.25">
      <c r="A112">
        <v>-1.34</v>
      </c>
      <c r="B112" s="61">
        <f t="shared" si="4"/>
        <v>-5.6427400000000008</v>
      </c>
      <c r="C112">
        <f t="shared" si="5"/>
        <v>0.15974449107929753</v>
      </c>
      <c r="E112" s="63">
        <f t="shared" si="9"/>
        <v>2.8593854358352671E-3</v>
      </c>
    </row>
    <row r="113" spans="1:5" x14ac:dyDescent="0.25">
      <c r="A113">
        <v>-1.32</v>
      </c>
      <c r="B113" s="61">
        <f t="shared" si="4"/>
        <v>-5.5585200000000006</v>
      </c>
      <c r="C113">
        <f t="shared" si="5"/>
        <v>0.16389663643558372</v>
      </c>
      <c r="E113" s="63">
        <f t="shared" si="9"/>
        <v>2.9922520132058916E-3</v>
      </c>
    </row>
    <row r="114" spans="1:5" x14ac:dyDescent="0.25">
      <c r="A114">
        <v>-1.3</v>
      </c>
      <c r="B114" s="61">
        <f t="shared" si="4"/>
        <v>-5.4743000000000004</v>
      </c>
      <c r="C114">
        <f t="shared" si="5"/>
        <v>0.16810216172910808</v>
      </c>
      <c r="E114" s="63">
        <f t="shared" si="9"/>
        <v>3.1310805179487634E-3</v>
      </c>
    </row>
    <row r="115" spans="1:5" x14ac:dyDescent="0.25">
      <c r="A115">
        <v>-1.28</v>
      </c>
      <c r="B115" s="61">
        <f t="shared" si="4"/>
        <v>-5.3900800000000002</v>
      </c>
      <c r="C115">
        <f t="shared" si="5"/>
        <v>0.17235924165430599</v>
      </c>
      <c r="E115" s="63">
        <f t="shared" si="9"/>
        <v>3.2761226464425503E-3</v>
      </c>
    </row>
    <row r="116" spans="1:5" x14ac:dyDescent="0.25">
      <c r="A116">
        <v>-1.26</v>
      </c>
      <c r="B116" s="61">
        <f t="shared" si="4"/>
        <v>-5.30586</v>
      </c>
      <c r="C116">
        <f t="shared" si="5"/>
        <v>0.17666592421437724</v>
      </c>
      <c r="E116" s="63">
        <f t="shared" si="9"/>
        <v>3.4276396244723737E-3</v>
      </c>
    </row>
    <row r="117" spans="1:5" x14ac:dyDescent="0.25">
      <c r="A117">
        <v>-1.24</v>
      </c>
      <c r="B117" s="61">
        <f t="shared" si="4"/>
        <v>-5.2216400000000007</v>
      </c>
      <c r="C117">
        <f t="shared" si="5"/>
        <v>0.18102012978955009</v>
      </c>
      <c r="E117" s="63">
        <f t="shared" si="9"/>
        <v>3.5859024948811805E-3</v>
      </c>
    </row>
    <row r="118" spans="1:5" x14ac:dyDescent="0.25">
      <c r="A118">
        <v>-1.22</v>
      </c>
      <c r="B118" s="61">
        <f t="shared" si="4"/>
        <v>-5.1374200000000005</v>
      </c>
      <c r="C118">
        <f t="shared" si="5"/>
        <v>0.18541965047078812</v>
      </c>
      <c r="E118" s="63">
        <f t="shared" si="9"/>
        <v>3.7511924090074247E-3</v>
      </c>
    </row>
    <row r="119" spans="1:5" x14ac:dyDescent="0.25">
      <c r="A119">
        <v>-1.2</v>
      </c>
      <c r="B119" s="61">
        <f t="shared" si="4"/>
        <v>-5.0532000000000004</v>
      </c>
      <c r="C119">
        <f t="shared" si="5"/>
        <v>0.18986214967139056</v>
      </c>
      <c r="E119" s="63">
        <f t="shared" si="9"/>
        <v>3.923800921589728E-3</v>
      </c>
    </row>
    <row r="120" spans="1:5" x14ac:dyDescent="0.25">
      <c r="A120">
        <v>-1.18</v>
      </c>
      <c r="B120" s="61">
        <f t="shared" si="4"/>
        <v>-4.9689800000000002</v>
      </c>
      <c r="C120">
        <f t="shared" si="5"/>
        <v>0.19434516202846697</v>
      </c>
      <c r="E120" s="63">
        <f t="shared" si="9"/>
        <v>4.104030288785092E-3</v>
      </c>
    </row>
    <row r="121" spans="1:5" x14ac:dyDescent="0.25">
      <c r="A121">
        <v>-1.1599999999999999</v>
      </c>
      <c r="B121" s="61">
        <f t="shared" si="4"/>
        <v>-4.88476</v>
      </c>
      <c r="C121">
        <f t="shared" si="5"/>
        <v>0.19886609360571966</v>
      </c>
      <c r="E121" s="63">
        <f t="shared" si="9"/>
        <v>4.2921937689122469E-3</v>
      </c>
    </row>
    <row r="122" spans="1:5" x14ac:dyDescent="0.25">
      <c r="A122">
        <v>-1.1399999999999999</v>
      </c>
      <c r="B122" s="61">
        <f t="shared" si="4"/>
        <v>-4.8005399999999998</v>
      </c>
      <c r="C122">
        <f t="shared" si="5"/>
        <v>0.2034222224083512</v>
      </c>
      <c r="E122" s="63">
        <f t="shared" si="9"/>
        <v>4.4886159254942902E-3</v>
      </c>
    </row>
    <row r="123" spans="1:5" x14ac:dyDescent="0.25">
      <c r="A123">
        <v>-1.1200000000000001</v>
      </c>
      <c r="B123" s="61">
        <f t="shared" si="4"/>
        <v>-4.7163200000000005</v>
      </c>
      <c r="C123">
        <f t="shared" si="5"/>
        <v>0.20801069922022322</v>
      </c>
      <c r="E123" s="63">
        <f t="shared" si="9"/>
        <v>4.6936329321360425E-3</v>
      </c>
    </row>
    <row r="124" spans="1:5" x14ac:dyDescent="0.25">
      <c r="A124">
        <v>-1.1000000000000001</v>
      </c>
      <c r="B124" s="61">
        <f t="shared" si="4"/>
        <v>-4.6321000000000003</v>
      </c>
      <c r="C124">
        <f t="shared" si="5"/>
        <v>0.21262854877263274</v>
      </c>
      <c r="E124" s="63">
        <f t="shared" si="9"/>
        <v>4.9075928787306738E-3</v>
      </c>
    </row>
    <row r="125" spans="1:5" x14ac:dyDescent="0.25">
      <c r="A125">
        <v>-1.08</v>
      </c>
      <c r="B125" s="61">
        <f t="shared" si="4"/>
        <v>-4.547880000000001</v>
      </c>
      <c r="C125">
        <f t="shared" si="5"/>
        <v>0.21727267125323765</v>
      </c>
      <c r="E125" s="63">
        <f t="shared" si="9"/>
        <v>5.1308560784476074E-3</v>
      </c>
    </row>
    <row r="126" spans="1:5" x14ac:dyDescent="0.25">
      <c r="A126">
        <v>-1.06</v>
      </c>
      <c r="B126" s="61">
        <f t="shared" si="4"/>
        <v>-4.4636600000000008</v>
      </c>
      <c r="C126">
        <f t="shared" si="5"/>
        <v>0.22193984416275972</v>
      </c>
      <c r="E126" s="63">
        <f t="shared" si="9"/>
        <v>5.3637953749095905E-3</v>
      </c>
    </row>
    <row r="127" spans="1:5" x14ac:dyDescent="0.25">
      <c r="A127">
        <v>-1.04</v>
      </c>
      <c r="B127" s="61">
        <f t="shared" si="4"/>
        <v>-4.3794400000000007</v>
      </c>
      <c r="C127">
        <f t="shared" si="5"/>
        <v>0.22662672452611984</v>
      </c>
      <c r="E127" s="63">
        <f t="shared" si="9"/>
        <v>5.6067964489200702E-3</v>
      </c>
    </row>
    <row r="128" spans="1:5" x14ac:dyDescent="0.25">
      <c r="A128">
        <v>-1.02</v>
      </c>
      <c r="B128" s="61">
        <f t="shared" si="4"/>
        <v>-4.2952200000000005</v>
      </c>
      <c r="C128">
        <f t="shared" si="5"/>
        <v>0.2313298514636227</v>
      </c>
      <c r="E128" s="63">
        <f t="shared" si="9"/>
        <v>5.860258124054653E-3</v>
      </c>
    </row>
    <row r="129" spans="1:5" x14ac:dyDescent="0.25">
      <c r="A129">
        <v>-1</v>
      </c>
      <c r="B129" s="61">
        <f t="shared" si="4"/>
        <v>-4.2110000000000003</v>
      </c>
      <c r="C129">
        <f t="shared" si="5"/>
        <v>0.23604564912670095</v>
      </c>
      <c r="D129" s="62">
        <f>C129</f>
        <v>0.23604564912670095</v>
      </c>
      <c r="E129" s="63">
        <f t="shared" si="9"/>
        <v>6.1245926703800248E-3</v>
      </c>
    </row>
    <row r="130" spans="1:5" x14ac:dyDescent="0.25">
      <c r="A130">
        <v>-0.98</v>
      </c>
      <c r="B130" s="61">
        <f t="shared" ref="B130:B193" si="10">A130*$J$2+L$2</f>
        <v>-4.1267800000000001</v>
      </c>
      <c r="C130">
        <f t="shared" ref="C130:C193" si="11">_xlfn.T.DIST(A130,$K$2-2,FALSE)</f>
        <v>0.24077043000156567</v>
      </c>
      <c r="E130" s="63">
        <f t="shared" si="9"/>
        <v>6.4002261055124444E-3</v>
      </c>
    </row>
    <row r="131" spans="1:5" x14ac:dyDescent="0.25">
      <c r="A131">
        <v>-0.96</v>
      </c>
      <c r="B131" s="61">
        <f t="shared" si="10"/>
        <v>-4.0425599999999999</v>
      </c>
      <c r="C131">
        <f t="shared" si="11"/>
        <v>0.24550039858288425</v>
      </c>
      <c r="E131" s="63">
        <f t="shared" si="9"/>
        <v>6.6875984921745037E-3</v>
      </c>
    </row>
    <row r="132" spans="1:5" x14ac:dyDescent="0.25">
      <c r="A132">
        <v>-0.94</v>
      </c>
      <c r="B132" s="61">
        <f t="shared" si="10"/>
        <v>-3.9583400000000002</v>
      </c>
      <c r="C132">
        <f t="shared" si="11"/>
        <v>0.25023165541833059</v>
      </c>
      <c r="E132" s="63">
        <f t="shared" si="9"/>
        <v>6.9871642313536018E-3</v>
      </c>
    </row>
    <row r="133" spans="1:5" x14ac:dyDescent="0.25">
      <c r="A133">
        <v>-0.92</v>
      </c>
      <c r="B133" s="61">
        <f t="shared" si="10"/>
        <v>-3.8741200000000005</v>
      </c>
      <c r="C133">
        <f t="shared" si="11"/>
        <v>0.25496020152352172</v>
      </c>
      <c r="E133" s="63">
        <f t="shared" si="9"/>
        <v>7.2993923501091596E-3</v>
      </c>
    </row>
    <row r="134" spans="1:5" x14ac:dyDescent="0.25">
      <c r="A134">
        <v>-0.9</v>
      </c>
      <c r="B134" s="61">
        <f t="shared" si="10"/>
        <v>-3.7899000000000003</v>
      </c>
      <c r="C134">
        <f t="shared" si="11"/>
        <v>0.25968194316548487</v>
      </c>
      <c r="E134" s="63">
        <f t="shared" si="9"/>
        <v>7.6247667830171492E-3</v>
      </c>
    </row>
    <row r="135" spans="1:5" x14ac:dyDescent="0.25">
      <c r="A135">
        <v>-0.88</v>
      </c>
      <c r="B135" s="61">
        <f t="shared" si="10"/>
        <v>-3.7056800000000001</v>
      </c>
      <c r="C135">
        <f t="shared" si="11"/>
        <v>0.26439269701138279</v>
      </c>
      <c r="E135" s="63">
        <f t="shared" si="9"/>
        <v>7.9637866461806615E-3</v>
      </c>
    </row>
    <row r="136" spans="1:5" x14ac:dyDescent="0.25">
      <c r="A136">
        <v>-0.86</v>
      </c>
      <c r="B136" s="61">
        <f t="shared" si="10"/>
        <v>-3.6214600000000003</v>
      </c>
      <c r="C136">
        <f t="shared" si="11"/>
        <v>0.2690881956377823</v>
      </c>
      <c r="E136" s="63">
        <f t="shared" si="9"/>
        <v>8.3169665026742966E-3</v>
      </c>
    </row>
    <row r="137" spans="1:5" x14ac:dyDescent="0.25">
      <c r="A137">
        <v>-0.84</v>
      </c>
      <c r="B137" s="61">
        <f t="shared" si="10"/>
        <v>-3.5372400000000002</v>
      </c>
      <c r="C137">
        <f t="shared" si="11"/>
        <v>0.27376409339427149</v>
      </c>
      <c r="E137" s="63">
        <f t="shared" si="9"/>
        <v>8.6848366182273005E-3</v>
      </c>
    </row>
    <row r="138" spans="1:5" x14ac:dyDescent="0.25">
      <c r="A138">
        <v>-0.82</v>
      </c>
      <c r="B138" s="61">
        <f t="shared" si="10"/>
        <v>-3.45302</v>
      </c>
      <c r="C138">
        <f t="shared" si="11"/>
        <v>0.2784159726137389</v>
      </c>
      <c r="E138" s="63">
        <f t="shared" si="9"/>
        <v>9.067943205887068E-3</v>
      </c>
    </row>
    <row r="139" spans="1:5" x14ac:dyDescent="0.25">
      <c r="A139">
        <v>-0.8</v>
      </c>
      <c r="B139" s="61">
        <f t="shared" si="10"/>
        <v>-3.3688000000000002</v>
      </c>
      <c r="C139">
        <f t="shared" si="11"/>
        <v>0.2830393501601145</v>
      </c>
      <c r="E139" s="63">
        <f t="shared" si="9"/>
        <v>9.4668486583397247E-3</v>
      </c>
    </row>
    <row r="140" spans="1:5" x14ac:dyDescent="0.25">
      <c r="A140">
        <v>-0.78</v>
      </c>
      <c r="B140" s="61">
        <f t="shared" si="10"/>
        <v>-3.2845800000000005</v>
      </c>
      <c r="C140">
        <f t="shared" si="11"/>
        <v>0.28762968430285529</v>
      </c>
      <c r="E140" s="63">
        <f t="shared" si="9"/>
        <v>9.8821317664987245E-3</v>
      </c>
    </row>
    <row r="141" spans="1:5" x14ac:dyDescent="0.25">
      <c r="A141">
        <v>-0.76</v>
      </c>
      <c r="B141" s="61">
        <f t="shared" si="10"/>
        <v>-3.2003600000000003</v>
      </c>
      <c r="C141">
        <f t="shared" si="11"/>
        <v>0.29218238190594109</v>
      </c>
      <c r="E141" s="63">
        <f t="shared" si="9"/>
        <v>1.0314387922906652E-2</v>
      </c>
    </row>
    <row r="142" spans="1:5" x14ac:dyDescent="0.25">
      <c r="A142">
        <v>-0.74</v>
      </c>
      <c r="B142" s="61">
        <f t="shared" si="10"/>
        <v>-3.1161400000000001</v>
      </c>
      <c r="C142">
        <f t="shared" si="11"/>
        <v>0.29669280591763569</v>
      </c>
      <c r="E142" s="63">
        <f t="shared" si="9"/>
        <v>1.0764229308427875E-2</v>
      </c>
    </row>
    <row r="143" spans="1:5" x14ac:dyDescent="0.25">
      <c r="A143">
        <v>-0.72</v>
      </c>
      <c r="B143" s="61">
        <f t="shared" si="10"/>
        <v>-3.0319199999999999</v>
      </c>
      <c r="C143">
        <f t="shared" si="11"/>
        <v>0.30115628314577447</v>
      </c>
      <c r="E143" s="63">
        <f t="shared" si="9"/>
        <v>1.1232285060643091E-2</v>
      </c>
    </row>
    <row r="144" spans="1:5" x14ac:dyDescent="0.25">
      <c r="A144">
        <v>-0.7</v>
      </c>
      <c r="B144" s="61">
        <f t="shared" si="10"/>
        <v>-2.9477000000000002</v>
      </c>
      <c r="C144">
        <f t="shared" si="11"/>
        <v>0.30556811230187114</v>
      </c>
      <c r="E144" s="63">
        <f t="shared" si="9"/>
        <v>1.1719201422289435E-2</v>
      </c>
    </row>
    <row r="145" spans="1:5" x14ac:dyDescent="0.25">
      <c r="A145">
        <v>-0.68</v>
      </c>
      <c r="B145" s="61">
        <f t="shared" si="10"/>
        <v>-2.8634800000000005</v>
      </c>
      <c r="C145">
        <f t="shared" si="11"/>
        <v>0.30992357229589873</v>
      </c>
      <c r="E145" s="63">
        <f t="shared" si="9"/>
        <v>1.2225641868022562E-2</v>
      </c>
    </row>
    <row r="146" spans="1:5" x14ac:dyDescent="0.25">
      <c r="A146">
        <v>-0.66</v>
      </c>
      <c r="B146" s="61">
        <f t="shared" si="10"/>
        <v>-2.7792600000000003</v>
      </c>
      <c r="C146">
        <f t="shared" si="11"/>
        <v>0.31421793076220317</v>
      </c>
      <c r="E146" s="63">
        <f t="shared" si="9"/>
        <v>1.2752287207710763E-2</v>
      </c>
    </row>
    <row r="147" spans="1:5" x14ac:dyDescent="0.25">
      <c r="A147">
        <v>-0.64</v>
      </c>
      <c r="B147" s="61">
        <f t="shared" si="10"/>
        <v>-2.6950400000000001</v>
      </c>
      <c r="C147">
        <f t="shared" si="11"/>
        <v>0.31844645279566086</v>
      </c>
      <c r="E147" s="63">
        <f t="shared" si="9"/>
        <v>1.3299835664405324E-2</v>
      </c>
    </row>
    <row r="148" spans="1:5" x14ac:dyDescent="0.25">
      <c r="A148">
        <v>-0.62</v>
      </c>
      <c r="B148" s="61">
        <f t="shared" si="10"/>
        <v>-2.6108200000000004</v>
      </c>
      <c r="C148">
        <f t="shared" si="11"/>
        <v>0.32260440987590328</v>
      </c>
      <c r="E148" s="63">
        <f t="shared" si="9"/>
        <v>1.3869002925066111E-2</v>
      </c>
    </row>
    <row r="149" spans="1:5" x14ac:dyDescent="0.25">
      <c r="A149">
        <v>-0.6</v>
      </c>
      <c r="B149" s="61">
        <f t="shared" si="10"/>
        <v>-2.5266000000000002</v>
      </c>
      <c r="C149">
        <f t="shared" si="11"/>
        <v>0.32668708895620474</v>
      </c>
      <c r="E149" s="63">
        <f t="shared" si="9"/>
        <v>1.4460522162058558E-2</v>
      </c>
    </row>
    <row r="150" spans="1:5" x14ac:dyDescent="0.25">
      <c r="A150">
        <v>-0.57999999999999996</v>
      </c>
      <c r="B150" s="61">
        <f t="shared" si="10"/>
        <v>-2.44238</v>
      </c>
      <c r="C150">
        <f t="shared" si="11"/>
        <v>0.33068980169248174</v>
      </c>
      <c r="E150" s="63">
        <f t="shared" si="9"/>
        <v>1.5075144023375718E-2</v>
      </c>
    </row>
    <row r="151" spans="1:5" x14ac:dyDescent="0.25">
      <c r="A151">
        <v>-0.56000000000000005</v>
      </c>
      <c r="B151" s="61">
        <f t="shared" si="10"/>
        <v>-2.3581600000000003</v>
      </c>
      <c r="C151">
        <f t="shared" si="11"/>
        <v>0.33460789378678191</v>
      </c>
      <c r="E151" s="63">
        <f t="shared" si="9"/>
        <v>1.5713636589480429E-2</v>
      </c>
    </row>
    <row r="152" spans="1:5" x14ac:dyDescent="0.25">
      <c r="A152">
        <v>-0.54</v>
      </c>
      <c r="B152" s="61">
        <f t="shared" si="10"/>
        <v>-2.2739400000000005</v>
      </c>
      <c r="C152">
        <f t="shared" si="11"/>
        <v>0.33843675441866117</v>
      </c>
      <c r="E152" s="63">
        <f t="shared" si="9"/>
        <v>1.6376785294604759E-2</v>
      </c>
    </row>
    <row r="153" spans="1:5" x14ac:dyDescent="0.25">
      <c r="A153">
        <v>-0.52</v>
      </c>
      <c r="B153" s="61">
        <f t="shared" si="10"/>
        <v>-2.1897200000000003</v>
      </c>
      <c r="C153">
        <f t="shared" si="11"/>
        <v>0.34217182573696409</v>
      </c>
      <c r="E153" s="63">
        <f t="shared" si="9"/>
        <v>1.7065392810290288E-2</v>
      </c>
    </row>
    <row r="154" spans="1:5" x14ac:dyDescent="0.25">
      <c r="A154">
        <v>-0.5</v>
      </c>
      <c r="B154" s="61">
        <f t="shared" si="10"/>
        <v>-2.1055000000000001</v>
      </c>
      <c r="C154">
        <f t="shared" si="11"/>
        <v>0.34580861238374172</v>
      </c>
      <c r="E154" s="63">
        <f t="shared" si="9"/>
        <v>1.7780278888902237E-2</v>
      </c>
    </row>
    <row r="155" spans="1:5" x14ac:dyDescent="0.25">
      <c r="A155">
        <v>-0.48</v>
      </c>
      <c r="B155" s="61">
        <f t="shared" si="10"/>
        <v>-2.02128</v>
      </c>
      <c r="C155">
        <f t="shared" si="11"/>
        <v>0.34934269102136989</v>
      </c>
      <c r="E155" s="63">
        <f t="shared" si="9"/>
        <v>1.8522280164803128E-2</v>
      </c>
    </row>
    <row r="156" spans="1:5" x14ac:dyDescent="0.25">
      <c r="A156">
        <v>-0.46</v>
      </c>
      <c r="B156" s="61">
        <f t="shared" si="10"/>
        <v>-1.9370600000000002</v>
      </c>
      <c r="C156">
        <f t="shared" si="11"/>
        <v>0.35276971983337674</v>
      </c>
      <c r="E156" s="63">
        <f t="shared" si="9"/>
        <v>1.9292249910830082E-2</v>
      </c>
    </row>
    <row r="157" spans="1:5" x14ac:dyDescent="0.25">
      <c r="A157">
        <v>-0.44</v>
      </c>
      <c r="B157" s="61">
        <f t="shared" si="10"/>
        <v>-1.85284</v>
      </c>
      <c r="C157">
        <f t="shared" si="11"/>
        <v>0.35608544796904912</v>
      </c>
      <c r="E157" s="63">
        <f t="shared" si="9"/>
        <v>2.0091057747681846E-2</v>
      </c>
    </row>
    <row r="158" spans="1:5" x14ac:dyDescent="0.25">
      <c r="A158">
        <v>-0.42</v>
      </c>
      <c r="B158" s="61">
        <f t="shared" si="10"/>
        <v>-1.7686200000000001</v>
      </c>
      <c r="C158">
        <f t="shared" si="11"/>
        <v>0.35928572490158373</v>
      </c>
      <c r="E158" s="63">
        <f t="shared" si="9"/>
        <v>2.0919589303789812E-2</v>
      </c>
    </row>
    <row r="159" spans="1:5" x14ac:dyDescent="0.25">
      <c r="A159">
        <v>-0.4</v>
      </c>
      <c r="B159" s="61">
        <f t="shared" si="10"/>
        <v>-1.6844000000000001</v>
      </c>
      <c r="C159">
        <f t="shared" si="11"/>
        <v>0.36236650966936146</v>
      </c>
      <c r="E159" s="63">
        <f t="shared" si="9"/>
        <v>2.1778745823221417E-2</v>
      </c>
    </row>
    <row r="160" spans="1:5" x14ac:dyDescent="0.25">
      <c r="A160">
        <v>-0.38</v>
      </c>
      <c r="B160" s="61">
        <f t="shared" si="10"/>
        <v>-1.6001800000000002</v>
      </c>
      <c r="C160">
        <f t="shared" si="11"/>
        <v>0.36532387996988069</v>
      </c>
      <c r="E160" s="63">
        <f t="shared" si="9"/>
        <v>2.2669443719144873E-2</v>
      </c>
    </row>
    <row r="161" spans="1:5" x14ac:dyDescent="0.25">
      <c r="A161">
        <v>-0.36</v>
      </c>
      <c r="B161" s="61">
        <f t="shared" si="10"/>
        <v>-1.51596</v>
      </c>
      <c r="C161">
        <f t="shared" si="11"/>
        <v>0.36815404107597061</v>
      </c>
      <c r="E161" s="63">
        <f t="shared" si="9"/>
        <v>2.359261407037181E-2</v>
      </c>
    </row>
    <row r="162" spans="1:5" x14ac:dyDescent="0.25">
      <c r="A162">
        <v>-0.34</v>
      </c>
      <c r="B162" s="61">
        <f t="shared" si="10"/>
        <v>-1.4317400000000002</v>
      </c>
      <c r="C162">
        <f t="shared" si="11"/>
        <v>0.37085333454413</v>
      </c>
      <c r="E162" s="63">
        <f t="shared" si="9"/>
        <v>2.4549202058490309E-2</v>
      </c>
    </row>
    <row r="163" spans="1:5" x14ac:dyDescent="0.25">
      <c r="A163">
        <v>-0.32</v>
      </c>
      <c r="B163" s="61">
        <f t="shared" si="10"/>
        <v>-1.3475200000000001</v>
      </c>
      <c r="C163">
        <f t="shared" si="11"/>
        <v>0.37341824668520018</v>
      </c>
      <c r="E163" s="63">
        <f t="shared" si="9"/>
        <v>2.5540166343104718E-2</v>
      </c>
    </row>
    <row r="164" spans="1:5" x14ac:dyDescent="0.25">
      <c r="A164">
        <v>-0.3</v>
      </c>
      <c r="B164" s="61">
        <f t="shared" si="10"/>
        <v>-1.2633000000000001</v>
      </c>
      <c r="C164">
        <f t="shared" si="11"/>
        <v>0.37584541676808375</v>
      </c>
      <c r="E164" s="63">
        <f t="shared" si="9"/>
        <v>2.6566478372711273E-2</v>
      </c>
    </row>
    <row r="165" spans="1:5" x14ac:dyDescent="0.25">
      <c r="A165">
        <v>-0.28000000000000003</v>
      </c>
      <c r="B165" s="61">
        <f t="shared" si="10"/>
        <v>-1.1790800000000001</v>
      </c>
      <c r="C165">
        <f t="shared" si="11"/>
        <v>0.37813164492785617</v>
      </c>
      <c r="E165" s="63">
        <f t="shared" si="9"/>
        <v>2.7629121628762382E-2</v>
      </c>
    </row>
    <row r="166" spans="1:5" x14ac:dyDescent="0.25">
      <c r="A166">
        <v>-0.26</v>
      </c>
      <c r="B166" s="61">
        <f t="shared" si="10"/>
        <v>-1.0948600000000002</v>
      </c>
      <c r="C166">
        <f t="shared" si="11"/>
        <v>0.38027389975039794</v>
      </c>
      <c r="E166" s="63">
        <f t="shared" si="9"/>
        <v>2.8729090800504262E-2</v>
      </c>
    </row>
    <row r="167" spans="1:5" x14ac:dyDescent="0.25">
      <c r="A167">
        <v>-0.24</v>
      </c>
      <c r="B167" s="61">
        <f t="shared" si="10"/>
        <v>-1.01064</v>
      </c>
      <c r="C167">
        <f t="shared" si="11"/>
        <v>0.38226932550658155</v>
      </c>
      <c r="E167" s="63">
        <f t="shared" si="9"/>
        <v>2.9867390888217625E-2</v>
      </c>
    </row>
    <row r="168" spans="1:5" x14ac:dyDescent="0.25">
      <c r="A168">
        <v>-0.22</v>
      </c>
      <c r="B168" s="61">
        <f t="shared" si="10"/>
        <v>-0.92642000000000002</v>
      </c>
      <c r="C168">
        <f t="shared" si="11"/>
        <v>0.38411524901009092</v>
      </c>
      <c r="E168" s="63">
        <f t="shared" si="9"/>
        <v>3.1045036232546945E-2</v>
      </c>
    </row>
    <row r="169" spans="1:5" x14ac:dyDescent="0.25">
      <c r="A169">
        <v>-0.2</v>
      </c>
      <c r="B169" s="61">
        <f t="shared" si="10"/>
        <v>-0.84220000000000006</v>
      </c>
      <c r="C169">
        <f t="shared" si="11"/>
        <v>0.38580918607411929</v>
      </c>
      <c r="E169" s="63">
        <f t="shared" si="9"/>
        <v>3.226304946767105E-2</v>
      </c>
    </row>
    <row r="170" spans="1:5" x14ac:dyDescent="0.25">
      <c r="A170">
        <v>-0.18</v>
      </c>
      <c r="B170" s="61">
        <f t="shared" si="10"/>
        <v>-0.75797999999999999</v>
      </c>
      <c r="C170">
        <f t="shared" si="11"/>
        <v>0.38734884754348131</v>
      </c>
      <c r="E170" s="63">
        <f t="shared" si="9"/>
        <v>3.3522460396149908E-2</v>
      </c>
    </row>
    <row r="171" spans="1:5" x14ac:dyDescent="0.25">
      <c r="A171">
        <v>-0.16</v>
      </c>
      <c r="B171" s="61">
        <f t="shared" si="10"/>
        <v>-0.67376000000000003</v>
      </c>
      <c r="C171">
        <f t="shared" si="11"/>
        <v>0.38873214488008778</v>
      </c>
      <c r="E171" s="63">
        <f t="shared" si="9"/>
        <v>3.4824304783376364E-2</v>
      </c>
    </row>
    <row r="172" spans="1:5" x14ac:dyDescent="0.25">
      <c r="A172">
        <v>-0.14000000000000001</v>
      </c>
      <c r="B172" s="61">
        <f t="shared" si="10"/>
        <v>-0.58954000000000006</v>
      </c>
      <c r="C172">
        <f t="shared" si="11"/>
        <v>0.38995719528124601</v>
      </c>
      <c r="E172" s="63">
        <f t="shared" si="9"/>
        <v>3.6169623069670698E-2</v>
      </c>
    </row>
    <row r="173" spans="1:5" x14ac:dyDescent="0.25">
      <c r="A173">
        <v>-0.12</v>
      </c>
      <c r="B173" s="61">
        <f t="shared" si="10"/>
        <v>-0.50531999999999999</v>
      </c>
      <c r="C173">
        <f t="shared" si="11"/>
        <v>0.39102232631187539</v>
      </c>
      <c r="E173" s="63">
        <f t="shared" ref="E173:E236" si="12">_xlfn.T.DIST(A67,$K$2-2,FALSE)</f>
        <v>3.7559458998179272E-2</v>
      </c>
    </row>
    <row r="174" spans="1:5" x14ac:dyDescent="0.25">
      <c r="A174">
        <v>-0.1</v>
      </c>
      <c r="B174" s="61">
        <f t="shared" si="10"/>
        <v>-0.42110000000000003</v>
      </c>
      <c r="C174">
        <f t="shared" si="11"/>
        <v>0.39192608003344531</v>
      </c>
      <c r="E174" s="63">
        <f t="shared" si="12"/>
        <v>3.8994858156877837E-2</v>
      </c>
    </row>
    <row r="175" spans="1:5" x14ac:dyDescent="0.25">
      <c r="A175">
        <v>-8.0000000000000099E-2</v>
      </c>
      <c r="B175" s="61">
        <f t="shared" si="10"/>
        <v>-0.33688000000000046</v>
      </c>
      <c r="C175">
        <f t="shared" si="11"/>
        <v>0.39266721661425202</v>
      </c>
      <c r="E175" s="63">
        <f t="shared" si="12"/>
        <v>4.0476866433134216E-2</v>
      </c>
    </row>
    <row r="176" spans="1:5" x14ac:dyDescent="0.25">
      <c r="A176">
        <v>-6.0000000000000102E-2</v>
      </c>
      <c r="B176" s="61">
        <f t="shared" si="10"/>
        <v>-0.25266000000000044</v>
      </c>
      <c r="C176">
        <f t="shared" si="11"/>
        <v>0.39324471740753536</v>
      </c>
      <c r="E176" s="63">
        <f t="shared" si="12"/>
        <v>4.2006528379457085E-2</v>
      </c>
    </row>
    <row r="177" spans="1:6" x14ac:dyDescent="0.25">
      <c r="A177">
        <v>-0.04</v>
      </c>
      <c r="B177" s="61">
        <f t="shared" si="10"/>
        <v>-0.16844000000000001</v>
      </c>
      <c r="C177">
        <f t="shared" si="11"/>
        <v>0.39365778748589259</v>
      </c>
      <c r="E177" s="63">
        <f t="shared" si="12"/>
        <v>4.358488548924476E-2</v>
      </c>
    </row>
    <row r="178" spans="1:6" x14ac:dyDescent="0.25">
      <c r="A178">
        <v>-0.02</v>
      </c>
      <c r="B178" s="61">
        <f t="shared" si="10"/>
        <v>-8.4220000000000003E-2</v>
      </c>
      <c r="C178">
        <f t="shared" si="11"/>
        <v>0.39390585762246466</v>
      </c>
      <c r="E178" s="63">
        <f t="shared" si="12"/>
        <v>4.5212974381553889E-2</v>
      </c>
    </row>
    <row r="179" spans="1:6" x14ac:dyDescent="0.25">
      <c r="A179">
        <v>0</v>
      </c>
      <c r="B179" s="61">
        <f t="shared" si="10"/>
        <v>0</v>
      </c>
      <c r="C179">
        <f t="shared" si="11"/>
        <v>0.39398858571143264</v>
      </c>
      <c r="D179" s="62">
        <f>C179</f>
        <v>0.39398858571143264</v>
      </c>
      <c r="E179" s="63">
        <f t="shared" si="12"/>
        <v>4.6891824894130227E-2</v>
      </c>
      <c r="F179" s="62"/>
    </row>
    <row r="180" spans="1:6" x14ac:dyDescent="0.25">
      <c r="A180">
        <v>0.02</v>
      </c>
      <c r="B180" s="61">
        <f t="shared" si="10"/>
        <v>8.4220000000000003E-2</v>
      </c>
      <c r="C180">
        <f t="shared" si="11"/>
        <v>0.39390585762246466</v>
      </c>
      <c r="E180" s="63">
        <f t="shared" si="12"/>
        <v>4.8622458084184639E-2</v>
      </c>
    </row>
    <row r="181" spans="1:6" x14ac:dyDescent="0.25">
      <c r="A181">
        <v>0.04</v>
      </c>
      <c r="B181" s="61">
        <f t="shared" si="10"/>
        <v>0.16844000000000001</v>
      </c>
      <c r="C181">
        <f t="shared" si="11"/>
        <v>0.39365778748589259</v>
      </c>
      <c r="E181" s="63">
        <f t="shared" si="12"/>
        <v>5.0405884136655976E-2</v>
      </c>
    </row>
    <row r="182" spans="1:6" x14ac:dyDescent="0.25">
      <c r="A182">
        <v>6.0000000000000102E-2</v>
      </c>
      <c r="B182" s="61">
        <f t="shared" si="10"/>
        <v>0.25266000000000044</v>
      </c>
      <c r="C182">
        <f t="shared" si="11"/>
        <v>0.39324471740753536</v>
      </c>
      <c r="E182" s="63">
        <f t="shared" si="12"/>
        <v>5.2243100179980406E-2</v>
      </c>
    </row>
    <row r="183" spans="1:6" x14ac:dyDescent="0.25">
      <c r="A183">
        <v>8.0000000000000099E-2</v>
      </c>
      <c r="B183" s="61">
        <f t="shared" si="10"/>
        <v>0.33688000000000046</v>
      </c>
      <c r="C183">
        <f t="shared" si="11"/>
        <v>0.39266721661425202</v>
      </c>
      <c r="E183" s="63">
        <f t="shared" si="12"/>
        <v>5.4135088009680164E-2</v>
      </c>
    </row>
    <row r="184" spans="1:6" x14ac:dyDescent="0.25">
      <c r="A184">
        <v>0.1</v>
      </c>
      <c r="B184" s="61">
        <f t="shared" si="10"/>
        <v>0.42110000000000003</v>
      </c>
      <c r="C184">
        <f t="shared" si="11"/>
        <v>0.39192608003344531</v>
      </c>
      <c r="E184" s="63">
        <f t="shared" si="12"/>
        <v>5.6082811720401041E-2</v>
      </c>
    </row>
    <row r="185" spans="1:6" x14ac:dyDescent="0.25">
      <c r="A185">
        <v>0.12</v>
      </c>
      <c r="B185" s="61">
        <f t="shared" si="10"/>
        <v>0.50531999999999999</v>
      </c>
      <c r="C185">
        <f t="shared" si="11"/>
        <v>0.39102232631187539</v>
      </c>
      <c r="E185" s="63">
        <f t="shared" si="12"/>
        <v>5.808721524735698E-2</v>
      </c>
    </row>
    <row r="186" spans="1:6" x14ac:dyDescent="0.25">
      <c r="A186">
        <v>0.14000000000000001</v>
      </c>
      <c r="B186" s="61">
        <f t="shared" si="10"/>
        <v>0.58954000000000006</v>
      </c>
      <c r="C186">
        <f t="shared" si="11"/>
        <v>0.38995719528124601</v>
      </c>
      <c r="E186" s="63">
        <f t="shared" si="12"/>
        <v>6.0149219818491431E-2</v>
      </c>
    </row>
    <row r="187" spans="1:6" x14ac:dyDescent="0.25">
      <c r="A187">
        <v>0.16</v>
      </c>
      <c r="B187" s="61">
        <f t="shared" si="10"/>
        <v>0.67376000000000003</v>
      </c>
      <c r="C187">
        <f t="shared" si="11"/>
        <v>0.38873214488008778</v>
      </c>
      <c r="E187" s="63">
        <f t="shared" si="12"/>
        <v>6.2269721319032585E-2</v>
      </c>
    </row>
    <row r="188" spans="1:6" x14ac:dyDescent="0.25">
      <c r="A188">
        <v>0.18</v>
      </c>
      <c r="B188" s="61">
        <f t="shared" si="10"/>
        <v>0.75797999999999999</v>
      </c>
      <c r="C188">
        <f t="shared" si="11"/>
        <v>0.38734884754348131</v>
      </c>
      <c r="E188" s="63">
        <f t="shared" si="12"/>
        <v>6.444958757050237E-2</v>
      </c>
    </row>
    <row r="189" spans="1:6" x14ac:dyDescent="0.25">
      <c r="A189">
        <v>0.2</v>
      </c>
      <c r="B189" s="61">
        <f t="shared" si="10"/>
        <v>0.84220000000000006</v>
      </c>
      <c r="C189">
        <f t="shared" si="11"/>
        <v>0.38580918607411929</v>
      </c>
      <c r="E189" s="63">
        <f t="shared" si="12"/>
        <v>6.6689655526642688E-2</v>
      </c>
    </row>
    <row r="190" spans="1:6" x14ac:dyDescent="0.25">
      <c r="A190">
        <v>0.22</v>
      </c>
      <c r="B190" s="61">
        <f t="shared" si="10"/>
        <v>0.92642000000000002</v>
      </c>
      <c r="C190">
        <f t="shared" si="11"/>
        <v>0.38411524901009092</v>
      </c>
      <c r="E190" s="63">
        <f t="shared" si="12"/>
        <v>6.8990728389136849E-2</v>
      </c>
    </row>
    <row r="191" spans="1:6" x14ac:dyDescent="0.25">
      <c r="A191">
        <v>0.24</v>
      </c>
      <c r="B191" s="61">
        <f t="shared" si="10"/>
        <v>1.01064</v>
      </c>
      <c r="C191">
        <f t="shared" si="11"/>
        <v>0.38226932550658155</v>
      </c>
      <c r="E191" s="63">
        <f t="shared" si="12"/>
        <v>7.1353572646438213E-2</v>
      </c>
    </row>
    <row r="192" spans="1:6" x14ac:dyDescent="0.25">
      <c r="A192">
        <v>0.26</v>
      </c>
      <c r="B192" s="61">
        <f t="shared" si="10"/>
        <v>1.0948600000000002</v>
      </c>
      <c r="C192">
        <f t="shared" si="11"/>
        <v>0.38027389975039794</v>
      </c>
      <c r="E192" s="63">
        <f t="shared" si="12"/>
        <v>7.3778915039463558E-2</v>
      </c>
    </row>
    <row r="193" spans="1:5" x14ac:dyDescent="0.25">
      <c r="A193">
        <v>0.28000000000000003</v>
      </c>
      <c r="B193" s="61">
        <f t="shared" si="10"/>
        <v>1.1790800000000001</v>
      </c>
      <c r="C193">
        <f t="shared" si="11"/>
        <v>0.37813164492785617</v>
      </c>
      <c r="E193" s="63">
        <f t="shared" si="12"/>
        <v>7.6267439458367253E-2</v>
      </c>
    </row>
    <row r="194" spans="1:5" x14ac:dyDescent="0.25">
      <c r="A194">
        <v>0.3</v>
      </c>
      <c r="B194" s="61">
        <f t="shared" ref="B194:B257" si="13">A194*$J$2+L$2</f>
        <v>1.2633000000000001</v>
      </c>
      <c r="C194">
        <f t="shared" ref="C194:C257" si="14">_xlfn.T.DIST(A194,$K$2-2,FALSE)</f>
        <v>0.37584541676808375</v>
      </c>
      <c r="E194" s="63">
        <f t="shared" si="12"/>
        <v>7.8819783775085361E-2</v>
      </c>
    </row>
    <row r="195" spans="1:5" x14ac:dyDescent="0.25">
      <c r="A195">
        <v>0.32</v>
      </c>
      <c r="B195" s="61">
        <f t="shared" si="13"/>
        <v>1.3475200000000001</v>
      </c>
      <c r="C195">
        <f t="shared" si="14"/>
        <v>0.37341824668520018</v>
      </c>
      <c r="E195" s="63">
        <f t="shared" si="12"/>
        <v>8.1436536616818281E-2</v>
      </c>
    </row>
    <row r="196" spans="1:5" x14ac:dyDescent="0.25">
      <c r="A196">
        <v>0.34</v>
      </c>
      <c r="B196" s="61">
        <f t="shared" si="13"/>
        <v>1.4317400000000002</v>
      </c>
      <c r="C196">
        <f t="shared" si="14"/>
        <v>0.37085333454413</v>
      </c>
      <c r="E196" s="63">
        <f t="shared" si="12"/>
        <v>8.4118234086112659E-2</v>
      </c>
    </row>
    <row r="197" spans="1:5" x14ac:dyDescent="0.25">
      <c r="A197">
        <v>0.36</v>
      </c>
      <c r="B197" s="61">
        <f t="shared" si="13"/>
        <v>1.51596</v>
      </c>
      <c r="C197">
        <f t="shared" si="14"/>
        <v>0.36815404107597061</v>
      </c>
      <c r="E197" s="63">
        <f t="shared" si="12"/>
        <v>8.6865356433700094E-2</v>
      </c>
    </row>
    <row r="198" spans="1:5" x14ac:dyDescent="0.25">
      <c r="A198">
        <v>0.38</v>
      </c>
      <c r="B198" s="61">
        <f t="shared" si="13"/>
        <v>1.6001800000000002</v>
      </c>
      <c r="C198">
        <f t="shared" si="14"/>
        <v>0.36532387996988069</v>
      </c>
      <c r="E198" s="63">
        <f t="shared" si="12"/>
        <v>8.9678324690753375E-2</v>
      </c>
    </row>
    <row r="199" spans="1:5" x14ac:dyDescent="0.25">
      <c r="A199">
        <v>0.4</v>
      </c>
      <c r="B199" s="61">
        <f t="shared" si="13"/>
        <v>1.6844000000000001</v>
      </c>
      <c r="C199">
        <f t="shared" si="14"/>
        <v>0.36236650966936146</v>
      </c>
      <c r="E199" s="63">
        <f t="shared" si="12"/>
        <v>9.2557497267728231E-2</v>
      </c>
    </row>
    <row r="200" spans="1:5" x14ac:dyDescent="0.25">
      <c r="A200">
        <v>0.42</v>
      </c>
      <c r="B200" s="61">
        <f t="shared" si="13"/>
        <v>1.7686200000000001</v>
      </c>
      <c r="C200">
        <f t="shared" si="14"/>
        <v>0.35928572490158373</v>
      </c>
      <c r="E200" s="63">
        <f t="shared" si="12"/>
        <v>9.5503166527465391E-2</v>
      </c>
    </row>
    <row r="201" spans="1:5" x14ac:dyDescent="0.25">
      <c r="A201">
        <v>0.44</v>
      </c>
      <c r="B201" s="61">
        <f t="shared" si="13"/>
        <v>1.85284</v>
      </c>
      <c r="C201">
        <f t="shared" si="14"/>
        <v>0.35608544796904912</v>
      </c>
      <c r="E201" s="63">
        <f t="shared" si="12"/>
        <v>9.8515555340735209E-2</v>
      </c>
    </row>
    <row r="202" spans="1:5" x14ac:dyDescent="0.25">
      <c r="A202">
        <v>0.46</v>
      </c>
      <c r="B202" s="61">
        <f t="shared" si="13"/>
        <v>1.9370600000000002</v>
      </c>
      <c r="C202">
        <f t="shared" si="14"/>
        <v>0.35276971983337674</v>
      </c>
      <c r="E202" s="63">
        <f t="shared" si="12"/>
        <v>0.10159481363291027</v>
      </c>
    </row>
    <row r="203" spans="1:5" x14ac:dyDescent="0.25">
      <c r="A203">
        <v>0.48</v>
      </c>
      <c r="B203" s="61">
        <f t="shared" si="13"/>
        <v>2.02128</v>
      </c>
      <c r="C203">
        <f t="shared" si="14"/>
        <v>0.34934269102136989</v>
      </c>
      <c r="E203" s="63">
        <f t="shared" si="12"/>
        <v>0.10474101493094871</v>
      </c>
    </row>
    <row r="204" spans="1:5" x14ac:dyDescent="0.25">
      <c r="A204">
        <v>0.5</v>
      </c>
      <c r="B204" s="61">
        <f t="shared" si="13"/>
        <v>2.1055000000000001</v>
      </c>
      <c r="C204">
        <f t="shared" si="14"/>
        <v>0.34580861238374172</v>
      </c>
      <c r="E204" s="63">
        <f t="shared" si="12"/>
        <v>0.10795415292036063</v>
      </c>
    </row>
    <row r="205" spans="1:5" x14ac:dyDescent="0.25">
      <c r="A205">
        <v>0.52</v>
      </c>
      <c r="B205" s="61">
        <f t="shared" si="13"/>
        <v>2.1897200000000003</v>
      </c>
      <c r="C205">
        <f t="shared" si="14"/>
        <v>0.34217182573696409</v>
      </c>
      <c r="E205" s="63">
        <f t="shared" si="12"/>
        <v>0.11123413802230511</v>
      </c>
    </row>
    <row r="206" spans="1:5" x14ac:dyDescent="0.25">
      <c r="A206">
        <v>0.54</v>
      </c>
      <c r="B206" s="61">
        <f t="shared" si="13"/>
        <v>2.2739400000000005</v>
      </c>
      <c r="C206">
        <f t="shared" si="14"/>
        <v>0.33843675441866117</v>
      </c>
      <c r="E206" s="63">
        <f t="shared" si="12"/>
        <v>0.11458079400143106</v>
      </c>
    </row>
    <row r="207" spans="1:5" x14ac:dyDescent="0.25">
      <c r="A207">
        <v>0.56000000000000005</v>
      </c>
      <c r="B207" s="61">
        <f t="shared" si="13"/>
        <v>2.3581600000000003</v>
      </c>
      <c r="C207">
        <f t="shared" si="14"/>
        <v>0.33460789378678191</v>
      </c>
      <c r="E207" s="63">
        <f t="shared" si="12"/>
        <v>0.11799385461551856</v>
      </c>
    </row>
    <row r="208" spans="1:5" x14ac:dyDescent="0.25">
      <c r="A208">
        <v>0.57999999999999996</v>
      </c>
      <c r="B208" s="61">
        <f t="shared" si="13"/>
        <v>2.44238</v>
      </c>
      <c r="C208">
        <f t="shared" si="14"/>
        <v>0.33068980169248174</v>
      </c>
      <c r="E208" s="63">
        <f t="shared" si="12"/>
        <v>0.12147296031840289</v>
      </c>
    </row>
    <row r="209" spans="1:5" x14ac:dyDescent="0.25">
      <c r="A209">
        <v>0.6</v>
      </c>
      <c r="B209" s="61">
        <f t="shared" si="13"/>
        <v>2.5266000000000002</v>
      </c>
      <c r="C209">
        <f t="shared" si="14"/>
        <v>0.32668708895620474</v>
      </c>
      <c r="E209" s="63">
        <f t="shared" si="12"/>
        <v>0.125017655028065</v>
      </c>
    </row>
    <row r="210" spans="1:5" x14ac:dyDescent="0.25">
      <c r="A210">
        <v>0.62</v>
      </c>
      <c r="B210" s="61">
        <f t="shared" si="13"/>
        <v>2.6108200000000004</v>
      </c>
      <c r="C210">
        <f t="shared" si="14"/>
        <v>0.32260440987590328</v>
      </c>
      <c r="E210" s="63">
        <f t="shared" si="12"/>
        <v>0.12862738297214607</v>
      </c>
    </row>
    <row r="211" spans="1:5" x14ac:dyDescent="0.25">
      <c r="A211">
        <v>0.64</v>
      </c>
      <c r="B211" s="61">
        <f t="shared" si="13"/>
        <v>2.6950400000000001</v>
      </c>
      <c r="C211">
        <f t="shared" si="14"/>
        <v>0.31844645279566086</v>
      </c>
      <c r="E211" s="63">
        <f t="shared" si="12"/>
        <v>0.13230148562348742</v>
      </c>
    </row>
    <row r="212" spans="1:5" x14ac:dyDescent="0.25">
      <c r="A212">
        <v>0.66</v>
      </c>
      <c r="B212" s="61">
        <f t="shared" si="13"/>
        <v>2.7792600000000003</v>
      </c>
      <c r="C212">
        <f t="shared" si="14"/>
        <v>0.31421793076220317</v>
      </c>
      <c r="E212" s="63">
        <f t="shared" si="12"/>
        <v>0.13603919873860865</v>
      </c>
    </row>
    <row r="213" spans="1:5" x14ac:dyDescent="0.25">
      <c r="A213">
        <v>0.68</v>
      </c>
      <c r="B213" s="61">
        <f t="shared" si="13"/>
        <v>2.8634800000000005</v>
      </c>
      <c r="C213">
        <f t="shared" si="14"/>
        <v>0.30992357229589873</v>
      </c>
      <c r="E213" s="63">
        <f t="shared" si="12"/>
        <v>0.13983964951230846</v>
      </c>
    </row>
    <row r="214" spans="1:5" x14ac:dyDescent="0.25">
      <c r="A214">
        <v>0.7</v>
      </c>
      <c r="B214" s="61">
        <f t="shared" si="13"/>
        <v>2.9477000000000002</v>
      </c>
      <c r="C214">
        <f t="shared" si="14"/>
        <v>0.30556811230187114</v>
      </c>
      <c r="E214" s="63">
        <f t="shared" si="12"/>
        <v>0.14370185386180698</v>
      </c>
    </row>
    <row r="215" spans="1:5" x14ac:dyDescent="0.25">
      <c r="A215">
        <v>0.72</v>
      </c>
      <c r="B215" s="61">
        <f t="shared" si="13"/>
        <v>3.0319199999999999</v>
      </c>
      <c r="C215">
        <f t="shared" si="14"/>
        <v>0.30115628314577447</v>
      </c>
      <c r="E215" s="63">
        <f t="shared" si="12"/>
        <v>0.14762471385403808</v>
      </c>
    </row>
    <row r="216" spans="1:5" x14ac:dyDescent="0.25">
      <c r="A216">
        <v>0.74</v>
      </c>
      <c r="B216" s="61">
        <f t="shared" si="13"/>
        <v>3.1161400000000001</v>
      </c>
      <c r="C216">
        <f t="shared" si="14"/>
        <v>0.29669280591763569</v>
      </c>
      <c r="E216" s="63">
        <f t="shared" si="12"/>
        <v>0.15160701528984166</v>
      </c>
    </row>
    <row r="217" spans="1:5" x14ac:dyDescent="0.25">
      <c r="A217">
        <v>0.76</v>
      </c>
      <c r="B217" s="61">
        <f t="shared" si="13"/>
        <v>3.2003600000000003</v>
      </c>
      <c r="C217">
        <f t="shared" si="14"/>
        <v>0.29218238190594109</v>
      </c>
      <c r="E217" s="63">
        <f t="shared" si="12"/>
        <v>0.15564742545889926</v>
      </c>
    </row>
    <row r="218" spans="1:5" x14ac:dyDescent="0.25">
      <c r="A218">
        <v>0.78</v>
      </c>
      <c r="B218" s="61">
        <f t="shared" si="13"/>
        <v>3.2845800000000005</v>
      </c>
      <c r="C218">
        <f t="shared" si="14"/>
        <v>0.28762968430285529</v>
      </c>
      <c r="E218" s="63">
        <f t="shared" si="12"/>
        <v>0.15974449107929753</v>
      </c>
    </row>
    <row r="219" spans="1:5" x14ac:dyDescent="0.25">
      <c r="A219">
        <v>0.8</v>
      </c>
      <c r="B219" s="61">
        <f t="shared" si="13"/>
        <v>3.3688000000000002</v>
      </c>
      <c r="C219">
        <f t="shared" si="14"/>
        <v>0.2830393501601145</v>
      </c>
      <c r="E219" s="63">
        <f t="shared" si="12"/>
        <v>0.16389663643558372</v>
      </c>
    </row>
    <row r="220" spans="1:5" x14ac:dyDescent="0.25">
      <c r="A220">
        <v>0.82</v>
      </c>
      <c r="B220" s="61">
        <f t="shared" si="13"/>
        <v>3.45302</v>
      </c>
      <c r="C220">
        <f t="shared" si="14"/>
        <v>0.2784159726137389</v>
      </c>
      <c r="E220" s="63">
        <f t="shared" si="12"/>
        <v>0.16810216172910808</v>
      </c>
    </row>
    <row r="221" spans="1:5" x14ac:dyDescent="0.25">
      <c r="A221">
        <v>0.84</v>
      </c>
      <c r="B221" s="61">
        <f t="shared" si="13"/>
        <v>3.5372400000000002</v>
      </c>
      <c r="C221">
        <f t="shared" si="14"/>
        <v>0.27376409339427149</v>
      </c>
      <c r="E221" s="63">
        <f t="shared" si="12"/>
        <v>0.17235924165430599</v>
      </c>
    </row>
    <row r="222" spans="1:5" x14ac:dyDescent="0.25">
      <c r="A222">
        <v>0.86</v>
      </c>
      <c r="B222" s="61">
        <f t="shared" si="13"/>
        <v>3.6214600000000003</v>
      </c>
      <c r="C222">
        <f t="shared" si="14"/>
        <v>0.2690881956377823</v>
      </c>
      <c r="E222" s="63">
        <f t="shared" si="12"/>
        <v>0.17666592421437724</v>
      </c>
    </row>
    <row r="223" spans="1:5" x14ac:dyDescent="0.25">
      <c r="A223">
        <v>0.88</v>
      </c>
      <c r="B223" s="61">
        <f t="shared" si="13"/>
        <v>3.7056800000000001</v>
      </c>
      <c r="C223">
        <f t="shared" si="14"/>
        <v>0.26439269701138279</v>
      </c>
      <c r="E223" s="63">
        <f t="shared" si="12"/>
        <v>0.18102012978955009</v>
      </c>
    </row>
    <row r="224" spans="1:5" x14ac:dyDescent="0.25">
      <c r="A224">
        <v>0.9</v>
      </c>
      <c r="B224" s="61">
        <f t="shared" si="13"/>
        <v>3.7899000000000003</v>
      </c>
      <c r="C224">
        <f t="shared" si="14"/>
        <v>0.25968194316548487</v>
      </c>
      <c r="E224" s="63">
        <f t="shared" si="12"/>
        <v>0.18541965047078812</v>
      </c>
    </row>
    <row r="225" spans="1:5" x14ac:dyDescent="0.25">
      <c r="A225">
        <v>0.92</v>
      </c>
      <c r="B225" s="61">
        <f t="shared" si="13"/>
        <v>3.8741200000000005</v>
      </c>
      <c r="C225">
        <f t="shared" si="14"/>
        <v>0.25496020152352172</v>
      </c>
      <c r="E225" s="63">
        <f t="shared" si="12"/>
        <v>0.18986214967139056</v>
      </c>
    </row>
    <row r="226" spans="1:5" x14ac:dyDescent="0.25">
      <c r="A226">
        <v>0.94</v>
      </c>
      <c r="B226" s="61">
        <f t="shared" si="13"/>
        <v>3.9583400000000002</v>
      </c>
      <c r="C226">
        <f t="shared" si="14"/>
        <v>0.25023165541833059</v>
      </c>
      <c r="E226" s="63">
        <f t="shared" si="12"/>
        <v>0.19434516202846697</v>
      </c>
    </row>
    <row r="227" spans="1:5" x14ac:dyDescent="0.25">
      <c r="A227">
        <v>0.96</v>
      </c>
      <c r="B227" s="61">
        <f t="shared" si="13"/>
        <v>4.0425599999999999</v>
      </c>
      <c r="C227">
        <f t="shared" si="14"/>
        <v>0.24550039858288425</v>
      </c>
      <c r="E227" s="63">
        <f t="shared" si="12"/>
        <v>0.19886609360571966</v>
      </c>
    </row>
    <row r="228" spans="1:5" x14ac:dyDescent="0.25">
      <c r="A228">
        <v>0.98</v>
      </c>
      <c r="B228" s="61">
        <f t="shared" si="13"/>
        <v>4.1267800000000001</v>
      </c>
      <c r="C228">
        <f t="shared" si="14"/>
        <v>0.24077043000156567</v>
      </c>
      <c r="E228" s="63">
        <f t="shared" si="12"/>
        <v>0.2034222224083512</v>
      </c>
    </row>
    <row r="229" spans="1:5" x14ac:dyDescent="0.25">
      <c r="A229">
        <v>1</v>
      </c>
      <c r="B229" s="61">
        <f t="shared" si="13"/>
        <v>4.2110000000000003</v>
      </c>
      <c r="C229">
        <f t="shared" si="14"/>
        <v>0.23604564912670095</v>
      </c>
      <c r="D229" s="62">
        <f>C229</f>
        <v>0.23604564912670095</v>
      </c>
      <c r="E229" s="63">
        <f t="shared" si="12"/>
        <v>0.20801069922022322</v>
      </c>
    </row>
    <row r="230" spans="1:5" x14ac:dyDescent="0.25">
      <c r="A230">
        <v>1.02</v>
      </c>
      <c r="B230" s="61">
        <f t="shared" si="13"/>
        <v>4.2952200000000005</v>
      </c>
      <c r="C230">
        <f t="shared" si="14"/>
        <v>0.2313298514636227</v>
      </c>
      <c r="E230" s="63">
        <f t="shared" si="12"/>
        <v>0.21262854877263274</v>
      </c>
    </row>
    <row r="231" spans="1:5" x14ac:dyDescent="0.25">
      <c r="A231">
        <v>1.04</v>
      </c>
      <c r="B231" s="61">
        <f t="shared" si="13"/>
        <v>4.3794400000000007</v>
      </c>
      <c r="C231">
        <f t="shared" si="14"/>
        <v>0.22662672452611984</v>
      </c>
      <c r="E231" s="63">
        <f t="shared" si="12"/>
        <v>0.21727267125323765</v>
      </c>
    </row>
    <row r="232" spans="1:5" x14ac:dyDescent="0.25">
      <c r="A232">
        <v>1.06</v>
      </c>
      <c r="B232" s="61">
        <f t="shared" si="13"/>
        <v>4.4636600000000008</v>
      </c>
      <c r="C232">
        <f t="shared" si="14"/>
        <v>0.22193984416275972</v>
      </c>
      <c r="E232" s="63">
        <f t="shared" si="12"/>
        <v>0.22193984416275972</v>
      </c>
    </row>
    <row r="233" spans="1:5" x14ac:dyDescent="0.25">
      <c r="A233">
        <v>1.08</v>
      </c>
      <c r="B233" s="61">
        <f t="shared" si="13"/>
        <v>4.547880000000001</v>
      </c>
      <c r="C233">
        <f t="shared" si="14"/>
        <v>0.21727267125323765</v>
      </c>
      <c r="E233" s="63">
        <f t="shared" si="12"/>
        <v>0.22662672452611984</v>
      </c>
    </row>
    <row r="234" spans="1:5" x14ac:dyDescent="0.25">
      <c r="A234">
        <v>1.1000000000000001</v>
      </c>
      <c r="B234" s="61">
        <f t="shared" si="13"/>
        <v>4.6321000000000003</v>
      </c>
      <c r="C234">
        <f t="shared" si="14"/>
        <v>0.21262854877263274</v>
      </c>
      <c r="E234" s="63">
        <f t="shared" si="12"/>
        <v>0.2313298514636227</v>
      </c>
    </row>
    <row r="235" spans="1:5" x14ac:dyDescent="0.25">
      <c r="A235">
        <v>1.1200000000000001</v>
      </c>
      <c r="B235" s="61">
        <f t="shared" si="13"/>
        <v>4.7163200000000005</v>
      </c>
      <c r="C235">
        <f t="shared" si="14"/>
        <v>0.20801069922022322</v>
      </c>
      <c r="E235" s="63">
        <f t="shared" si="12"/>
        <v>0.23604564912670095</v>
      </c>
    </row>
    <row r="236" spans="1:5" x14ac:dyDescent="0.25">
      <c r="A236">
        <v>1.1399999999999999</v>
      </c>
      <c r="B236" s="61">
        <f t="shared" si="13"/>
        <v>4.8005399999999998</v>
      </c>
      <c r="C236">
        <f t="shared" si="14"/>
        <v>0.2034222224083512</v>
      </c>
      <c r="E236" s="63">
        <f t="shared" si="12"/>
        <v>0.24077043000156567</v>
      </c>
    </row>
    <row r="237" spans="1:5" x14ac:dyDescent="0.25">
      <c r="A237">
        <v>1.1599999999999999</v>
      </c>
      <c r="B237" s="61">
        <f t="shared" si="13"/>
        <v>4.88476</v>
      </c>
      <c r="C237">
        <f t="shared" si="14"/>
        <v>0.19886609360571966</v>
      </c>
      <c r="E237" s="63">
        <f t="shared" ref="E237:E300" si="15">_xlfn.T.DIST(A131,$K$2-2,FALSE)</f>
        <v>0.24550039858288425</v>
      </c>
    </row>
    <row r="238" spans="1:5" x14ac:dyDescent="0.25">
      <c r="A238">
        <v>1.18</v>
      </c>
      <c r="B238" s="61">
        <f t="shared" si="13"/>
        <v>4.9689800000000002</v>
      </c>
      <c r="C238">
        <f t="shared" si="14"/>
        <v>0.19434516202846697</v>
      </c>
      <c r="E238" s="63">
        <f t="shared" si="15"/>
        <v>0.25023165541833059</v>
      </c>
    </row>
    <row r="239" spans="1:5" x14ac:dyDescent="0.25">
      <c r="A239">
        <v>1.2</v>
      </c>
      <c r="B239" s="61">
        <f t="shared" si="13"/>
        <v>5.0532000000000004</v>
      </c>
      <c r="C239">
        <f t="shared" si="14"/>
        <v>0.18986214967139056</v>
      </c>
      <c r="E239" s="63">
        <f t="shared" si="15"/>
        <v>0.25496020152352172</v>
      </c>
    </row>
    <row r="240" spans="1:5" x14ac:dyDescent="0.25">
      <c r="A240">
        <v>1.22</v>
      </c>
      <c r="B240" s="61">
        <f t="shared" si="13"/>
        <v>5.1374200000000005</v>
      </c>
      <c r="C240">
        <f t="shared" si="14"/>
        <v>0.18541965047078812</v>
      </c>
      <c r="E240" s="63">
        <f t="shared" si="15"/>
        <v>0.25968194316548487</v>
      </c>
    </row>
    <row r="241" spans="1:5" x14ac:dyDescent="0.25">
      <c r="A241">
        <v>1.24</v>
      </c>
      <c r="B241" s="61">
        <f t="shared" si="13"/>
        <v>5.2216400000000007</v>
      </c>
      <c r="C241">
        <f t="shared" si="14"/>
        <v>0.18102012978955009</v>
      </c>
      <c r="E241" s="63">
        <f t="shared" si="15"/>
        <v>0.26439269701138279</v>
      </c>
    </row>
    <row r="242" spans="1:5" x14ac:dyDescent="0.25">
      <c r="A242">
        <v>1.26</v>
      </c>
      <c r="B242" s="61">
        <f t="shared" si="13"/>
        <v>5.30586</v>
      </c>
      <c r="C242">
        <f t="shared" si="14"/>
        <v>0.17666592421437724</v>
      </c>
      <c r="E242" s="63">
        <f t="shared" si="15"/>
        <v>0.2690881956377823</v>
      </c>
    </row>
    <row r="243" spans="1:5" x14ac:dyDescent="0.25">
      <c r="A243">
        <v>1.28</v>
      </c>
      <c r="B243" s="61">
        <f t="shared" si="13"/>
        <v>5.3900800000000002</v>
      </c>
      <c r="C243">
        <f t="shared" si="14"/>
        <v>0.17235924165430599</v>
      </c>
      <c r="E243" s="63">
        <f t="shared" si="15"/>
        <v>0.27376409339427149</v>
      </c>
    </row>
    <row r="244" spans="1:5" x14ac:dyDescent="0.25">
      <c r="A244">
        <v>1.3</v>
      </c>
      <c r="B244" s="61">
        <f t="shared" si="13"/>
        <v>5.4743000000000004</v>
      </c>
      <c r="C244">
        <f t="shared" si="14"/>
        <v>0.16810216172910808</v>
      </c>
      <c r="E244" s="63">
        <f t="shared" si="15"/>
        <v>0.2784159726137389</v>
      </c>
    </row>
    <row r="245" spans="1:5" x14ac:dyDescent="0.25">
      <c r="A245">
        <v>1.32</v>
      </c>
      <c r="B245" s="61">
        <f t="shared" si="13"/>
        <v>5.5585200000000006</v>
      </c>
      <c r="C245">
        <f t="shared" si="14"/>
        <v>0.16389663643558372</v>
      </c>
      <c r="E245" s="63">
        <f t="shared" si="15"/>
        <v>0.2830393501601145</v>
      </c>
    </row>
    <row r="246" spans="1:5" x14ac:dyDescent="0.25">
      <c r="A246">
        <v>1.34</v>
      </c>
      <c r="B246" s="61">
        <f t="shared" si="13"/>
        <v>5.6427400000000008</v>
      </c>
      <c r="C246">
        <f t="shared" si="14"/>
        <v>0.15974449107929753</v>
      </c>
      <c r="E246" s="63">
        <f t="shared" si="15"/>
        <v>0.28762968430285529</v>
      </c>
    </row>
    <row r="247" spans="1:5" x14ac:dyDescent="0.25">
      <c r="A247">
        <v>1.36</v>
      </c>
      <c r="B247" s="61">
        <f t="shared" si="13"/>
        <v>5.7269600000000009</v>
      </c>
      <c r="C247">
        <f t="shared" si="14"/>
        <v>0.15564742545889926</v>
      </c>
      <c r="E247" s="63">
        <f t="shared" si="15"/>
        <v>0.29218238190594109</v>
      </c>
    </row>
    <row r="248" spans="1:5" x14ac:dyDescent="0.25">
      <c r="A248">
        <v>1.38</v>
      </c>
      <c r="B248" s="61">
        <f t="shared" si="13"/>
        <v>5.8111800000000002</v>
      </c>
      <c r="C248">
        <f t="shared" si="14"/>
        <v>0.15160701528984166</v>
      </c>
      <c r="E248" s="63">
        <f t="shared" si="15"/>
        <v>0.29669280591763569</v>
      </c>
    </row>
    <row r="249" spans="1:5" x14ac:dyDescent="0.25">
      <c r="A249">
        <v>1.4</v>
      </c>
      <c r="B249" s="61">
        <f t="shared" si="13"/>
        <v>5.8954000000000004</v>
      </c>
      <c r="C249">
        <f t="shared" si="14"/>
        <v>0.14762471385403808</v>
      </c>
      <c r="E249" s="63">
        <f t="shared" si="15"/>
        <v>0.30115628314577447</v>
      </c>
    </row>
    <row r="250" spans="1:5" x14ac:dyDescent="0.25">
      <c r="A250">
        <v>1.42</v>
      </c>
      <c r="B250" s="61">
        <f t="shared" si="13"/>
        <v>5.9796199999999997</v>
      </c>
      <c r="C250">
        <f t="shared" si="14"/>
        <v>0.14370185386180698</v>
      </c>
      <c r="E250" s="63">
        <f t="shared" si="15"/>
        <v>0.30556811230187114</v>
      </c>
    </row>
    <row r="251" spans="1:5" x14ac:dyDescent="0.25">
      <c r="A251">
        <v>1.44</v>
      </c>
      <c r="B251" s="61">
        <f t="shared" si="13"/>
        <v>6.0638399999999999</v>
      </c>
      <c r="C251">
        <f t="shared" si="14"/>
        <v>0.13983964951230846</v>
      </c>
      <c r="E251" s="63">
        <f t="shared" si="15"/>
        <v>0.30992357229589873</v>
      </c>
    </row>
    <row r="252" spans="1:5" x14ac:dyDescent="0.25">
      <c r="A252">
        <v>1.46</v>
      </c>
      <c r="B252" s="61">
        <f t="shared" si="13"/>
        <v>6.1480600000000001</v>
      </c>
      <c r="C252">
        <f t="shared" si="14"/>
        <v>0.13603919873860865</v>
      </c>
      <c r="E252" s="63">
        <f t="shared" si="15"/>
        <v>0.31421793076220317</v>
      </c>
    </row>
    <row r="253" spans="1:5" x14ac:dyDescent="0.25">
      <c r="A253">
        <v>1.48</v>
      </c>
      <c r="B253" s="61">
        <f t="shared" si="13"/>
        <v>6.2322800000000003</v>
      </c>
      <c r="C253">
        <f t="shared" si="14"/>
        <v>0.13230148562348742</v>
      </c>
      <c r="E253" s="63">
        <f t="shared" si="15"/>
        <v>0.31844645279566086</v>
      </c>
    </row>
    <row r="254" spans="1:5" x14ac:dyDescent="0.25">
      <c r="A254">
        <v>1.5</v>
      </c>
      <c r="B254" s="61">
        <f t="shared" si="13"/>
        <v>6.3165000000000004</v>
      </c>
      <c r="C254">
        <f t="shared" si="14"/>
        <v>0.12862738297214607</v>
      </c>
      <c r="E254" s="63">
        <f t="shared" si="15"/>
        <v>0.32260440987590328</v>
      </c>
    </row>
    <row r="255" spans="1:5" x14ac:dyDescent="0.25">
      <c r="A255">
        <v>1.52</v>
      </c>
      <c r="B255" s="61">
        <f t="shared" si="13"/>
        <v>6.4007200000000006</v>
      </c>
      <c r="C255">
        <f t="shared" si="14"/>
        <v>0.125017655028065</v>
      </c>
      <c r="E255" s="63">
        <f t="shared" si="15"/>
        <v>0.32668708895620474</v>
      </c>
    </row>
    <row r="256" spans="1:5" x14ac:dyDescent="0.25">
      <c r="A256">
        <v>1.54</v>
      </c>
      <c r="B256" s="61">
        <f t="shared" si="13"/>
        <v>6.4849400000000008</v>
      </c>
      <c r="C256">
        <f t="shared" si="14"/>
        <v>0.12147296031840289</v>
      </c>
      <c r="E256" s="63">
        <f t="shared" si="15"/>
        <v>0.33068980169248174</v>
      </c>
    </row>
    <row r="257" spans="1:5" x14ac:dyDescent="0.25">
      <c r="A257">
        <v>1.56</v>
      </c>
      <c r="B257" s="61">
        <f t="shared" si="13"/>
        <v>6.569160000000001</v>
      </c>
      <c r="C257">
        <f t="shared" si="14"/>
        <v>0.11799385461551856</v>
      </c>
      <c r="E257" s="63">
        <f t="shared" si="15"/>
        <v>0.33460789378678191</v>
      </c>
    </row>
    <row r="258" spans="1:5" x14ac:dyDescent="0.25">
      <c r="A258">
        <v>1.58</v>
      </c>
      <c r="B258" s="61">
        <f t="shared" ref="B258:B321" si="16">A258*$J$2+L$2</f>
        <v>6.6533800000000012</v>
      </c>
      <c r="C258">
        <f t="shared" ref="C258:C321" si="17">_xlfn.T.DIST(A258,$K$2-2,FALSE)</f>
        <v>0.11458079400143106</v>
      </c>
      <c r="E258" s="63">
        <f t="shared" si="15"/>
        <v>0.33843675441866117</v>
      </c>
    </row>
    <row r="259" spans="1:5" x14ac:dyDescent="0.25">
      <c r="A259">
        <v>1.6</v>
      </c>
      <c r="B259" s="61">
        <f t="shared" si="16"/>
        <v>6.7376000000000005</v>
      </c>
      <c r="C259">
        <f t="shared" si="17"/>
        <v>0.11123413802230511</v>
      </c>
      <c r="E259" s="63">
        <f t="shared" si="15"/>
        <v>0.34217182573696409</v>
      </c>
    </row>
    <row r="260" spans="1:5" x14ac:dyDescent="0.25">
      <c r="A260">
        <v>1.62</v>
      </c>
      <c r="B260" s="61">
        <f t="shared" si="16"/>
        <v>6.8218200000000007</v>
      </c>
      <c r="C260">
        <f t="shared" si="17"/>
        <v>0.10795415292036063</v>
      </c>
      <c r="E260" s="63">
        <f t="shared" si="15"/>
        <v>0.34580861238374172</v>
      </c>
    </row>
    <row r="261" spans="1:5" x14ac:dyDescent="0.25">
      <c r="A261">
        <v>1.64</v>
      </c>
      <c r="B261" s="61">
        <f t="shared" si="16"/>
        <v>6.90604</v>
      </c>
      <c r="C261">
        <f t="shared" si="17"/>
        <v>0.10474101493094871</v>
      </c>
      <c r="E261" s="63">
        <f t="shared" si="15"/>
        <v>0.34934269102136989</v>
      </c>
    </row>
    <row r="262" spans="1:5" x14ac:dyDescent="0.25">
      <c r="A262">
        <v>1.66</v>
      </c>
      <c r="B262" s="61">
        <f t="shared" si="16"/>
        <v>6.9902600000000001</v>
      </c>
      <c r="C262">
        <f t="shared" si="17"/>
        <v>0.10159481363291027</v>
      </c>
      <c r="E262" s="63">
        <f t="shared" si="15"/>
        <v>0.35276971983337674</v>
      </c>
    </row>
    <row r="263" spans="1:5" x14ac:dyDescent="0.25">
      <c r="A263">
        <v>1.68</v>
      </c>
      <c r="B263" s="61">
        <f t="shared" si="16"/>
        <v>7.0744800000000003</v>
      </c>
      <c r="C263">
        <f t="shared" si="17"/>
        <v>9.8515555340735209E-2</v>
      </c>
      <c r="E263" s="63">
        <f t="shared" si="15"/>
        <v>0.35608544796904912</v>
      </c>
    </row>
    <row r="264" spans="1:5" x14ac:dyDescent="0.25">
      <c r="A264">
        <v>1.7</v>
      </c>
      <c r="B264" s="61">
        <f t="shared" si="16"/>
        <v>7.1587000000000005</v>
      </c>
      <c r="C264">
        <f t="shared" si="17"/>
        <v>9.5503166527465391E-2</v>
      </c>
      <c r="E264" s="63">
        <f t="shared" si="15"/>
        <v>0.35928572490158373</v>
      </c>
    </row>
    <row r="265" spans="1:5" x14ac:dyDescent="0.25">
      <c r="A265">
        <v>1.72</v>
      </c>
      <c r="B265" s="61">
        <f t="shared" si="16"/>
        <v>7.2429200000000007</v>
      </c>
      <c r="C265">
        <f t="shared" si="17"/>
        <v>9.2557497267728231E-2</v>
      </c>
      <c r="E265" s="63">
        <f t="shared" si="15"/>
        <v>0.36236650966936146</v>
      </c>
    </row>
    <row r="266" spans="1:5" x14ac:dyDescent="0.25">
      <c r="A266">
        <v>1.74</v>
      </c>
      <c r="B266" s="61">
        <f t="shared" si="16"/>
        <v>7.3271400000000009</v>
      </c>
      <c r="C266">
        <f t="shared" si="17"/>
        <v>8.9678324690753375E-2</v>
      </c>
      <c r="E266" s="63">
        <f t="shared" si="15"/>
        <v>0.36532387996988069</v>
      </c>
    </row>
    <row r="267" spans="1:5" x14ac:dyDescent="0.25">
      <c r="A267">
        <v>1.76</v>
      </c>
      <c r="B267" s="61">
        <f t="shared" si="16"/>
        <v>7.4113600000000002</v>
      </c>
      <c r="C267">
        <f t="shared" si="17"/>
        <v>8.6865356433700094E-2</v>
      </c>
      <c r="E267" s="63">
        <f t="shared" si="15"/>
        <v>0.36815404107597061</v>
      </c>
    </row>
    <row r="268" spans="1:5" x14ac:dyDescent="0.25">
      <c r="A268">
        <v>1.78</v>
      </c>
      <c r="B268" s="61">
        <f t="shared" si="16"/>
        <v>7.4955800000000004</v>
      </c>
      <c r="C268">
        <f t="shared" si="17"/>
        <v>8.4118234086112659E-2</v>
      </c>
      <c r="E268" s="63">
        <f t="shared" si="15"/>
        <v>0.37085333454413</v>
      </c>
    </row>
    <row r="269" spans="1:5" x14ac:dyDescent="0.25">
      <c r="A269">
        <v>1.8</v>
      </c>
      <c r="B269" s="61">
        <f t="shared" si="16"/>
        <v>7.5798000000000005</v>
      </c>
      <c r="C269">
        <f t="shared" si="17"/>
        <v>8.1436536616818281E-2</v>
      </c>
      <c r="E269" s="63">
        <f t="shared" si="15"/>
        <v>0.37341824668520018</v>
      </c>
    </row>
    <row r="270" spans="1:5" x14ac:dyDescent="0.25">
      <c r="A270">
        <v>1.82</v>
      </c>
      <c r="B270" s="61">
        <f t="shared" si="16"/>
        <v>7.6640200000000007</v>
      </c>
      <c r="C270">
        <f t="shared" si="17"/>
        <v>7.8819783775085361E-2</v>
      </c>
      <c r="E270" s="63">
        <f t="shared" si="15"/>
        <v>0.37584541676808375</v>
      </c>
    </row>
    <row r="271" spans="1:5" x14ac:dyDescent="0.25">
      <c r="A271">
        <v>1.84</v>
      </c>
      <c r="B271" s="61">
        <f t="shared" si="16"/>
        <v>7.7482400000000009</v>
      </c>
      <c r="C271">
        <f t="shared" si="17"/>
        <v>7.6267439458367253E-2</v>
      </c>
      <c r="E271" s="63">
        <f t="shared" si="15"/>
        <v>0.37813164492785617</v>
      </c>
    </row>
    <row r="272" spans="1:5" x14ac:dyDescent="0.25">
      <c r="A272">
        <v>1.86</v>
      </c>
      <c r="B272" s="61">
        <f t="shared" si="16"/>
        <v>7.8324600000000011</v>
      </c>
      <c r="C272">
        <f t="shared" si="17"/>
        <v>7.3778915039463558E-2</v>
      </c>
      <c r="E272" s="63">
        <f t="shared" si="15"/>
        <v>0.38027389975039794</v>
      </c>
    </row>
    <row r="273" spans="1:8" x14ac:dyDescent="0.25">
      <c r="A273">
        <v>1.88</v>
      </c>
      <c r="B273" s="61">
        <f t="shared" si="16"/>
        <v>7.9166800000000004</v>
      </c>
      <c r="C273">
        <f t="shared" si="17"/>
        <v>7.1353572646438213E-2</v>
      </c>
      <c r="E273" s="63">
        <f t="shared" si="15"/>
        <v>0.38226932550658155</v>
      </c>
    </row>
    <row r="274" spans="1:8" x14ac:dyDescent="0.25">
      <c r="A274">
        <v>1.9</v>
      </c>
      <c r="B274" s="61">
        <f t="shared" si="16"/>
        <v>8.0008999999999997</v>
      </c>
      <c r="C274">
        <f t="shared" si="17"/>
        <v>6.8990728389136849E-2</v>
      </c>
      <c r="E274" s="63">
        <f t="shared" si="15"/>
        <v>0.38411524901009092</v>
      </c>
    </row>
    <row r="275" spans="1:8" x14ac:dyDescent="0.25">
      <c r="A275">
        <v>1.92</v>
      </c>
      <c r="B275" s="61">
        <f t="shared" si="16"/>
        <v>8.0851199999999999</v>
      </c>
      <c r="C275">
        <f t="shared" si="17"/>
        <v>6.6689655526642688E-2</v>
      </c>
      <c r="E275" s="63">
        <f t="shared" si="15"/>
        <v>0.38580918607411929</v>
      </c>
    </row>
    <row r="276" spans="1:8" x14ac:dyDescent="0.25">
      <c r="A276">
        <v>1.94</v>
      </c>
      <c r="B276" s="61">
        <f t="shared" si="16"/>
        <v>8.16934</v>
      </c>
      <c r="C276">
        <f t="shared" si="17"/>
        <v>6.444958757050237E-2</v>
      </c>
      <c r="E276" s="63">
        <f t="shared" si="15"/>
        <v>0.38734884754348131</v>
      </c>
    </row>
    <row r="277" spans="1:8" x14ac:dyDescent="0.25">
      <c r="A277">
        <v>1.96</v>
      </c>
      <c r="B277" s="61">
        <f t="shared" si="16"/>
        <v>8.2535600000000002</v>
      </c>
      <c r="C277">
        <f t="shared" si="17"/>
        <v>6.2269721319032585E-2</v>
      </c>
      <c r="E277" s="63">
        <f t="shared" si="15"/>
        <v>0.38873214488008778</v>
      </c>
      <c r="F277" s="62"/>
    </row>
    <row r="278" spans="1:8" x14ac:dyDescent="0.25">
      <c r="A278">
        <v>1.98</v>
      </c>
      <c r="B278" s="61">
        <f t="shared" si="16"/>
        <v>8.3377800000000004</v>
      </c>
      <c r="C278">
        <f t="shared" si="17"/>
        <v>6.0149219818491431E-2</v>
      </c>
      <c r="E278" s="63">
        <f t="shared" si="15"/>
        <v>0.38995719528124601</v>
      </c>
      <c r="F278" s="62"/>
    </row>
    <row r="279" spans="1:8" x14ac:dyDescent="0.25">
      <c r="A279">
        <v>2</v>
      </c>
      <c r="B279" s="61">
        <f t="shared" si="16"/>
        <v>8.4220000000000006</v>
      </c>
      <c r="C279">
        <f t="shared" si="17"/>
        <v>5.808721524735698E-2</v>
      </c>
      <c r="D279" s="62">
        <f>C279</f>
        <v>5.808721524735698E-2</v>
      </c>
      <c r="E279" s="63">
        <f t="shared" si="15"/>
        <v>0.39102232631187539</v>
      </c>
      <c r="F279" s="62"/>
    </row>
    <row r="280" spans="1:8" x14ac:dyDescent="0.25">
      <c r="A280">
        <v>2.02</v>
      </c>
      <c r="B280" s="61">
        <f t="shared" si="16"/>
        <v>8.5062200000000008</v>
      </c>
      <c r="C280">
        <f t="shared" si="17"/>
        <v>5.6082811720401041E-2</v>
      </c>
      <c r="E280" s="63">
        <f t="shared" si="15"/>
        <v>0.39192608003344531</v>
      </c>
    </row>
    <row r="281" spans="1:8" x14ac:dyDescent="0.25">
      <c r="A281">
        <v>2.04</v>
      </c>
      <c r="B281" s="61">
        <f t="shared" si="16"/>
        <v>8.590440000000001</v>
      </c>
      <c r="C281">
        <f t="shared" si="17"/>
        <v>5.4135088009680164E-2</v>
      </c>
      <c r="E281" s="63">
        <f t="shared" si="15"/>
        <v>0.39266721661425202</v>
      </c>
    </row>
    <row r="282" spans="1:8" x14ac:dyDescent="0.25">
      <c r="A282">
        <v>2.06</v>
      </c>
      <c r="B282" s="61">
        <f t="shared" si="16"/>
        <v>8.6746600000000011</v>
      </c>
      <c r="C282">
        <f t="shared" si="17"/>
        <v>5.2243100179980406E-2</v>
      </c>
      <c r="E282" s="63">
        <f t="shared" si="15"/>
        <v>0.39324471740753536</v>
      </c>
    </row>
    <row r="283" spans="1:8" x14ac:dyDescent="0.25">
      <c r="A283">
        <v>2.08</v>
      </c>
      <c r="B283" s="61">
        <f t="shared" si="16"/>
        <v>8.7588800000000013</v>
      </c>
      <c r="C283">
        <f t="shared" si="17"/>
        <v>5.0405884136655976E-2</v>
      </c>
      <c r="E283" s="63">
        <f t="shared" si="15"/>
        <v>0.39365778748589259</v>
      </c>
      <c r="G283">
        <f>_xlfn.T.DIST.RT(A283,$K$2)</f>
        <v>2.4691683450172419E-2</v>
      </c>
      <c r="H283" s="7">
        <f t="shared" ref="H283:H328" si="18">C283</f>
        <v>5.0405884136655976E-2</v>
      </c>
    </row>
    <row r="284" spans="1:8" x14ac:dyDescent="0.25">
      <c r="A284">
        <v>2.1</v>
      </c>
      <c r="B284" s="61">
        <f t="shared" si="16"/>
        <v>8.8431000000000015</v>
      </c>
      <c r="C284">
        <f t="shared" si="17"/>
        <v>4.8622458084184639E-2</v>
      </c>
      <c r="E284" s="63">
        <f t="shared" si="15"/>
        <v>0.39390585762246466</v>
      </c>
      <c r="F284" s="62">
        <f>E284</f>
        <v>0.39390585762246466</v>
      </c>
      <c r="G284">
        <f t="shared" ref="G284:G347" si="19">_xlfn.T.DIST.RT(A284,$K$2)</f>
        <v>2.3708848415873437E-2</v>
      </c>
      <c r="H284" s="7">
        <f t="shared" si="18"/>
        <v>4.8622458084184639E-2</v>
      </c>
    </row>
    <row r="285" spans="1:8" x14ac:dyDescent="0.25">
      <c r="A285">
        <v>2.12</v>
      </c>
      <c r="B285" s="61">
        <f t="shared" si="16"/>
        <v>8.9273200000000017</v>
      </c>
      <c r="C285">
        <f t="shared" si="17"/>
        <v>4.6891824894130227E-2</v>
      </c>
      <c r="E285" s="63">
        <f t="shared" si="15"/>
        <v>0.39398858571143264</v>
      </c>
      <c r="G285">
        <f t="shared" si="19"/>
        <v>2.2761312202825564E-2</v>
      </c>
      <c r="H285" s="7">
        <f t="shared" si="18"/>
        <v>4.6891824894130227E-2</v>
      </c>
    </row>
    <row r="286" spans="1:8" x14ac:dyDescent="0.25">
      <c r="A286">
        <v>2.14</v>
      </c>
      <c r="B286" s="61">
        <f t="shared" si="16"/>
        <v>9.0115400000000019</v>
      </c>
      <c r="C286">
        <f t="shared" si="17"/>
        <v>4.5212974381553889E-2</v>
      </c>
      <c r="E286" s="63">
        <f t="shared" si="15"/>
        <v>0.39390585762246466</v>
      </c>
      <c r="G286">
        <f t="shared" si="19"/>
        <v>2.1848017789844264E-2</v>
      </c>
      <c r="H286" s="7">
        <f t="shared" si="18"/>
        <v>4.5212974381553889E-2</v>
      </c>
    </row>
    <row r="287" spans="1:8" x14ac:dyDescent="0.25">
      <c r="A287">
        <v>2.16</v>
      </c>
      <c r="B287" s="61">
        <f t="shared" si="16"/>
        <v>9.0957600000000021</v>
      </c>
      <c r="C287">
        <f t="shared" si="17"/>
        <v>4.358488548924476E-2</v>
      </c>
      <c r="E287" s="63">
        <f t="shared" si="15"/>
        <v>0.39365778748589259</v>
      </c>
      <c r="G287">
        <f t="shared" si="19"/>
        <v>2.0967928569771688E-2</v>
      </c>
      <c r="H287" s="7">
        <f t="shared" si="18"/>
        <v>4.358488548924476E-2</v>
      </c>
    </row>
    <row r="288" spans="1:8" x14ac:dyDescent="0.25">
      <c r="A288">
        <v>2.1800000000000099</v>
      </c>
      <c r="B288" s="61">
        <f t="shared" si="16"/>
        <v>9.1799800000000431</v>
      </c>
      <c r="C288">
        <f t="shared" si="17"/>
        <v>4.2006528379456336E-2</v>
      </c>
      <c r="E288" s="63">
        <f t="shared" si="15"/>
        <v>0.39324471740753536</v>
      </c>
      <c r="G288">
        <f t="shared" si="19"/>
        <v>2.0120028565801324E-2</v>
      </c>
      <c r="H288" s="7">
        <f t="shared" si="18"/>
        <v>4.2006528379456336E-2</v>
      </c>
    </row>
    <row r="289" spans="1:8" x14ac:dyDescent="0.25">
      <c r="A289">
        <v>2.2000000000000002</v>
      </c>
      <c r="B289" s="61">
        <f t="shared" si="16"/>
        <v>9.2642000000000007</v>
      </c>
      <c r="C289">
        <f t="shared" si="17"/>
        <v>4.0476866433134216E-2</v>
      </c>
      <c r="E289" s="63">
        <f t="shared" si="15"/>
        <v>0.39266721661425202</v>
      </c>
      <c r="G289">
        <f t="shared" si="19"/>
        <v>1.9303322605786058E-2</v>
      </c>
      <c r="H289" s="7">
        <f t="shared" si="18"/>
        <v>4.0476866433134216E-2</v>
      </c>
    </row>
    <row r="290" spans="1:8" x14ac:dyDescent="0.25">
      <c r="A290">
        <v>2.2200000000000002</v>
      </c>
      <c r="B290" s="61">
        <f t="shared" si="16"/>
        <v>9.3484200000000008</v>
      </c>
      <c r="C290">
        <f t="shared" si="17"/>
        <v>3.8994858156877837E-2</v>
      </c>
      <c r="E290" s="63">
        <f t="shared" si="15"/>
        <v>0.39192608003344531</v>
      </c>
      <c r="G290">
        <f t="shared" si="19"/>
        <v>1.8516836456358345E-2</v>
      </c>
      <c r="H290" s="7">
        <f t="shared" si="18"/>
        <v>3.8994858156877837E-2</v>
      </c>
    </row>
    <row r="291" spans="1:8" x14ac:dyDescent="0.25">
      <c r="A291">
        <v>2.2400000000000002</v>
      </c>
      <c r="B291" s="61">
        <f t="shared" si="16"/>
        <v>9.432640000000001</v>
      </c>
      <c r="C291">
        <f t="shared" si="17"/>
        <v>3.7559458998179272E-2</v>
      </c>
      <c r="E291" s="63">
        <f t="shared" si="15"/>
        <v>0.39102232631187539</v>
      </c>
      <c r="G291">
        <f t="shared" si="19"/>
        <v>1.7759616918710541E-2</v>
      </c>
      <c r="H291" s="7">
        <f t="shared" si="18"/>
        <v>3.7559458998179272E-2</v>
      </c>
    </row>
    <row r="292" spans="1:8" x14ac:dyDescent="0.25">
      <c r="A292">
        <v>2.26000000000001</v>
      </c>
      <c r="B292" s="61">
        <f t="shared" si="16"/>
        <v>9.5168600000000421</v>
      </c>
      <c r="C292">
        <f t="shared" si="17"/>
        <v>3.6169623069669997E-2</v>
      </c>
      <c r="E292" s="63">
        <f t="shared" si="15"/>
        <v>0.38995719528124601</v>
      </c>
      <c r="G292">
        <f t="shared" si="19"/>
        <v>1.7030731887844822E-2</v>
      </c>
      <c r="H292" s="7">
        <f t="shared" si="18"/>
        <v>3.6169623069669997E-2</v>
      </c>
    </row>
    <row r="293" spans="1:8" x14ac:dyDescent="0.25">
      <c r="A293">
        <v>2.2799999999999998</v>
      </c>
      <c r="B293" s="61">
        <f t="shared" si="16"/>
        <v>9.6010799999999996</v>
      </c>
      <c r="C293">
        <f t="shared" si="17"/>
        <v>3.4824304783376364E-2</v>
      </c>
      <c r="E293" s="63">
        <f t="shared" si="15"/>
        <v>0.38873214488008778</v>
      </c>
      <c r="G293">
        <f t="shared" si="19"/>
        <v>1.6329270377117677E-2</v>
      </c>
      <c r="H293" s="7">
        <f t="shared" si="18"/>
        <v>3.4824304783376364E-2</v>
      </c>
    </row>
    <row r="294" spans="1:8" x14ac:dyDescent="0.25">
      <c r="A294">
        <v>2.2999999999999998</v>
      </c>
      <c r="B294" s="61">
        <f t="shared" si="16"/>
        <v>9.6852999999999998</v>
      </c>
      <c r="C294">
        <f t="shared" si="17"/>
        <v>3.3522460396149908E-2</v>
      </c>
      <c r="E294" s="63">
        <f t="shared" si="15"/>
        <v>0.38734884754348131</v>
      </c>
      <c r="G294">
        <f t="shared" si="19"/>
        <v>1.5654342509862959E-2</v>
      </c>
      <c r="H294" s="7">
        <f t="shared" si="18"/>
        <v>3.3522460396149908E-2</v>
      </c>
    </row>
    <row r="295" spans="1:8" x14ac:dyDescent="0.25">
      <c r="A295">
        <v>2.3199999999999998</v>
      </c>
      <c r="B295" s="61">
        <f t="shared" si="16"/>
        <v>9.76952</v>
      </c>
      <c r="C295">
        <f t="shared" si="17"/>
        <v>3.226304946767105E-2</v>
      </c>
      <c r="E295" s="63">
        <f t="shared" si="15"/>
        <v>0.38580918607411929</v>
      </c>
      <c r="G295">
        <f t="shared" si="19"/>
        <v>1.5005079479879656E-2</v>
      </c>
      <c r="H295" s="7">
        <f t="shared" si="18"/>
        <v>3.226304946767105E-2</v>
      </c>
    </row>
    <row r="296" spans="1:8" x14ac:dyDescent="0.25">
      <c r="A296">
        <v>2.3400000000000101</v>
      </c>
      <c r="B296" s="61">
        <f t="shared" si="16"/>
        <v>9.8537400000000428</v>
      </c>
      <c r="C296">
        <f t="shared" si="17"/>
        <v>3.1045036232546327E-2</v>
      </c>
      <c r="E296" s="63">
        <f t="shared" si="15"/>
        <v>0.38411524901009092</v>
      </c>
      <c r="G296">
        <f t="shared" si="19"/>
        <v>1.4380633482519866E-2</v>
      </c>
      <c r="H296" s="7">
        <f t="shared" si="18"/>
        <v>3.1045036232546327E-2</v>
      </c>
    </row>
    <row r="297" spans="1:8" x14ac:dyDescent="0.25">
      <c r="A297">
        <v>2.36</v>
      </c>
      <c r="B297" s="61">
        <f t="shared" si="16"/>
        <v>9.9379600000000003</v>
      </c>
      <c r="C297">
        <f t="shared" si="17"/>
        <v>2.9867390888217625E-2</v>
      </c>
      <c r="E297" s="63">
        <f t="shared" si="15"/>
        <v>0.38226932550658155</v>
      </c>
      <c r="G297">
        <f t="shared" si="19"/>
        <v>1.3780177618104834E-2</v>
      </c>
      <c r="H297" s="7">
        <f t="shared" si="18"/>
        <v>2.9867390888217625E-2</v>
      </c>
    </row>
    <row r="298" spans="1:8" x14ac:dyDescent="0.25">
      <c r="A298">
        <v>2.38</v>
      </c>
      <c r="B298" s="61">
        <f t="shared" si="16"/>
        <v>10.022180000000001</v>
      </c>
      <c r="C298">
        <f t="shared" si="17"/>
        <v>2.8729090800504262E-2</v>
      </c>
      <c r="E298" s="63">
        <f t="shared" si="15"/>
        <v>0.38027389975039794</v>
      </c>
      <c r="G298">
        <f t="shared" si="19"/>
        <v>1.3202905769347073E-2</v>
      </c>
      <c r="H298" s="7">
        <f t="shared" si="18"/>
        <v>2.8729090800504262E-2</v>
      </c>
    </row>
    <row r="299" spans="1:8" x14ac:dyDescent="0.25">
      <c r="A299">
        <v>2.4</v>
      </c>
      <c r="B299" s="61">
        <f t="shared" si="16"/>
        <v>10.106400000000001</v>
      </c>
      <c r="C299">
        <f t="shared" si="17"/>
        <v>2.7629121628762382E-2</v>
      </c>
      <c r="E299" s="63">
        <f t="shared" si="15"/>
        <v>0.37813164492785617</v>
      </c>
      <c r="G299">
        <f t="shared" si="19"/>
        <v>1.2648032454440373E-2</v>
      </c>
      <c r="H299" s="7">
        <f t="shared" si="18"/>
        <v>2.7629121628762382E-2</v>
      </c>
    </row>
    <row r="300" spans="1:8" x14ac:dyDescent="0.25">
      <c r="A300">
        <v>2.4200000000000101</v>
      </c>
      <c r="B300" s="61">
        <f t="shared" si="16"/>
        <v>10.190620000000044</v>
      </c>
      <c r="C300">
        <f t="shared" si="17"/>
        <v>2.6566478372710742E-2</v>
      </c>
      <c r="E300" s="63">
        <f t="shared" si="15"/>
        <v>0.37584541676808375</v>
      </c>
      <c r="G300">
        <f t="shared" si="19"/>
        <v>1.2114792657420756E-2</v>
      </c>
      <c r="H300" s="7">
        <f t="shared" si="18"/>
        <v>2.6566478372710742E-2</v>
      </c>
    </row>
    <row r="301" spans="1:8" x14ac:dyDescent="0.25">
      <c r="A301">
        <v>2.44</v>
      </c>
      <c r="B301" s="61">
        <f t="shared" si="16"/>
        <v>10.274840000000001</v>
      </c>
      <c r="C301">
        <f t="shared" si="17"/>
        <v>2.5540166343104718E-2</v>
      </c>
      <c r="E301" s="63">
        <f t="shared" ref="E301:E364" si="20">_xlfn.T.DIST(A195,$K$2-2,FALSE)</f>
        <v>0.37341824668520018</v>
      </c>
      <c r="G301">
        <f t="shared" si="19"/>
        <v>1.1602441637379664E-2</v>
      </c>
      <c r="H301" s="7">
        <f t="shared" si="18"/>
        <v>2.5540166343104718E-2</v>
      </c>
    </row>
    <row r="302" spans="1:8" x14ac:dyDescent="0.25">
      <c r="A302">
        <v>2.46</v>
      </c>
      <c r="B302" s="61">
        <f t="shared" si="16"/>
        <v>10.359060000000001</v>
      </c>
      <c r="C302">
        <f t="shared" si="17"/>
        <v>2.4549202058490309E-2</v>
      </c>
      <c r="E302" s="63">
        <f t="shared" si="20"/>
        <v>0.37085333454413</v>
      </c>
      <c r="G302">
        <f t="shared" si="19"/>
        <v>1.1110254718053063E-2</v>
      </c>
      <c r="H302" s="7">
        <f t="shared" si="18"/>
        <v>2.4549202058490309E-2</v>
      </c>
    </row>
    <row r="303" spans="1:8" x14ac:dyDescent="0.25">
      <c r="A303">
        <v>2.48</v>
      </c>
      <c r="B303" s="61">
        <f t="shared" si="16"/>
        <v>10.443280000000001</v>
      </c>
      <c r="C303">
        <f t="shared" si="17"/>
        <v>2.359261407037181E-2</v>
      </c>
      <c r="E303" s="63">
        <f t="shared" si="20"/>
        <v>0.36815404107597061</v>
      </c>
      <c r="G303">
        <f t="shared" si="19"/>
        <v>1.0637527059283803E-2</v>
      </c>
      <c r="H303" s="7">
        <f t="shared" si="18"/>
        <v>2.359261407037181E-2</v>
      </c>
    </row>
    <row r="304" spans="1:8" x14ac:dyDescent="0.25">
      <c r="A304">
        <v>2.5000000000000102</v>
      </c>
      <c r="B304" s="61">
        <f t="shared" si="16"/>
        <v>10.527500000000044</v>
      </c>
      <c r="C304">
        <f t="shared" si="17"/>
        <v>2.2669443719144412E-2</v>
      </c>
      <c r="E304" s="63">
        <f t="shared" si="20"/>
        <v>0.36532387996988069</v>
      </c>
      <c r="G304">
        <f t="shared" si="19"/>
        <v>1.0183573411789536E-2</v>
      </c>
      <c r="H304" s="7">
        <f t="shared" si="18"/>
        <v>2.2669443719144412E-2</v>
      </c>
    </row>
    <row r="305" spans="1:8" x14ac:dyDescent="0.25">
      <c r="A305">
        <v>2.52</v>
      </c>
      <c r="B305" s="61">
        <f t="shared" si="16"/>
        <v>10.61172</v>
      </c>
      <c r="C305">
        <f t="shared" si="17"/>
        <v>2.1778745823221417E-2</v>
      </c>
      <c r="E305" s="63">
        <f t="shared" si="20"/>
        <v>0.36236650966936146</v>
      </c>
      <c r="G305">
        <f t="shared" si="19"/>
        <v>9.7477278566391913E-3</v>
      </c>
      <c r="H305" s="7">
        <f t="shared" si="18"/>
        <v>2.1778745823221417E-2</v>
      </c>
    </row>
    <row r="306" spans="1:8" x14ac:dyDescent="0.25">
      <c r="A306">
        <v>2.54</v>
      </c>
      <c r="B306" s="61">
        <f t="shared" si="16"/>
        <v>10.69594</v>
      </c>
      <c r="C306">
        <f t="shared" si="17"/>
        <v>2.0919589303789812E-2</v>
      </c>
      <c r="E306" s="63">
        <f t="shared" si="20"/>
        <v>0.35928572490158373</v>
      </c>
      <c r="G306">
        <f t="shared" si="19"/>
        <v>9.3293435307796029E-3</v>
      </c>
      <c r="H306" s="7">
        <f t="shared" si="18"/>
        <v>2.0919589303789812E-2</v>
      </c>
    </row>
    <row r="307" spans="1:8" x14ac:dyDescent="0.25">
      <c r="A307">
        <v>2.56</v>
      </c>
      <c r="B307" s="61">
        <f t="shared" si="16"/>
        <v>10.78016</v>
      </c>
      <c r="C307">
        <f t="shared" si="17"/>
        <v>2.0091057747681846E-2</v>
      </c>
      <c r="E307" s="63">
        <f t="shared" si="20"/>
        <v>0.35608544796904912</v>
      </c>
      <c r="G307">
        <f t="shared" si="19"/>
        <v>8.927792339919605E-3</v>
      </c>
      <c r="H307" s="7">
        <f t="shared" si="18"/>
        <v>2.0091057747681846E-2</v>
      </c>
    </row>
    <row r="308" spans="1:8" x14ac:dyDescent="0.25">
      <c r="A308">
        <v>2.5800000000000098</v>
      </c>
      <c r="B308" s="61">
        <f t="shared" si="16"/>
        <v>10.864380000000041</v>
      </c>
      <c r="C308">
        <f t="shared" si="17"/>
        <v>1.9292249910829715E-2</v>
      </c>
      <c r="E308" s="63">
        <f t="shared" si="20"/>
        <v>0.35276971983337674</v>
      </c>
      <c r="G308">
        <f t="shared" si="19"/>
        <v>8.5424646600152469E-3</v>
      </c>
      <c r="H308" s="7">
        <f t="shared" si="18"/>
        <v>1.9292249910829715E-2</v>
      </c>
    </row>
    <row r="309" spans="1:8" x14ac:dyDescent="0.25">
      <c r="A309">
        <v>2.6</v>
      </c>
      <c r="B309" s="61">
        <f t="shared" si="16"/>
        <v>10.948600000000001</v>
      </c>
      <c r="C309">
        <f t="shared" si="17"/>
        <v>1.8522280164803128E-2</v>
      </c>
      <c r="E309" s="63">
        <f t="shared" si="20"/>
        <v>0.34934269102136989</v>
      </c>
      <c r="G309">
        <f t="shared" si="19"/>
        <v>8.172769028563032E-3</v>
      </c>
      <c r="H309" s="7">
        <f t="shared" si="18"/>
        <v>1.8522280164803128E-2</v>
      </c>
    </row>
    <row r="310" spans="1:8" x14ac:dyDescent="0.25">
      <c r="A310">
        <v>2.62</v>
      </c>
      <c r="B310" s="61">
        <f t="shared" si="16"/>
        <v>11.032820000000001</v>
      </c>
      <c r="C310">
        <f t="shared" si="17"/>
        <v>1.7780278888902237E-2</v>
      </c>
      <c r="E310" s="63">
        <f t="shared" si="20"/>
        <v>0.34580861238374172</v>
      </c>
      <c r="G310">
        <f t="shared" si="19"/>
        <v>7.8181318268481358E-3</v>
      </c>
      <c r="H310" s="7">
        <f t="shared" si="18"/>
        <v>1.7780278888902237E-2</v>
      </c>
    </row>
    <row r="311" spans="1:8" x14ac:dyDescent="0.25">
      <c r="A311">
        <v>2.6400000000000099</v>
      </c>
      <c r="B311" s="61">
        <f t="shared" si="16"/>
        <v>11.117040000000042</v>
      </c>
      <c r="C311">
        <f t="shared" si="17"/>
        <v>1.7065392810289959E-2</v>
      </c>
      <c r="E311" s="63">
        <f t="shared" si="20"/>
        <v>0.34217182573696409</v>
      </c>
      <c r="G311">
        <f t="shared" si="19"/>
        <v>7.4779969542568452E-3</v>
      </c>
      <c r="H311" s="7">
        <f t="shared" si="18"/>
        <v>1.7065392810289959E-2</v>
      </c>
    </row>
    <row r="312" spans="1:8" x14ac:dyDescent="0.25">
      <c r="A312">
        <v>2.6600000000000099</v>
      </c>
      <c r="B312" s="61">
        <f t="shared" si="16"/>
        <v>11.201260000000042</v>
      </c>
      <c r="C312">
        <f t="shared" si="17"/>
        <v>1.6376785294604422E-2</v>
      </c>
      <c r="E312" s="63">
        <f t="shared" si="20"/>
        <v>0.33843675441866117</v>
      </c>
      <c r="G312">
        <f t="shared" si="19"/>
        <v>7.151825495701267E-3</v>
      </c>
      <c r="H312" s="7">
        <f t="shared" si="18"/>
        <v>1.6376785294604422E-2</v>
      </c>
    </row>
    <row r="313" spans="1:8" x14ac:dyDescent="0.25">
      <c r="A313">
        <v>2.6800000000000099</v>
      </c>
      <c r="B313" s="61">
        <f t="shared" si="16"/>
        <v>11.285480000000042</v>
      </c>
      <c r="C313">
        <f t="shared" si="17"/>
        <v>1.5713636589480127E-2</v>
      </c>
      <c r="E313" s="63">
        <f t="shared" si="20"/>
        <v>0.33460789378678191</v>
      </c>
      <c r="G313">
        <f t="shared" si="19"/>
        <v>6.8390953831616846E-3</v>
      </c>
      <c r="H313" s="7">
        <f t="shared" si="18"/>
        <v>1.5713636589480127E-2</v>
      </c>
    </row>
    <row r="314" spans="1:8" x14ac:dyDescent="0.25">
      <c r="A314">
        <v>2.7</v>
      </c>
      <c r="B314" s="61">
        <f t="shared" si="16"/>
        <v>11.369700000000002</v>
      </c>
      <c r="C314">
        <f t="shared" si="17"/>
        <v>1.5075144023375718E-2</v>
      </c>
      <c r="E314" s="63">
        <f t="shared" si="20"/>
        <v>0.33068980169248174</v>
      </c>
      <c r="G314">
        <f t="shared" si="19"/>
        <v>6.5393010523051888E-3</v>
      </c>
      <c r="H314" s="7">
        <f t="shared" si="18"/>
        <v>1.5075144023375718E-2</v>
      </c>
    </row>
    <row r="315" spans="1:8" x14ac:dyDescent="0.25">
      <c r="A315">
        <v>2.72000000000001</v>
      </c>
      <c r="B315" s="61">
        <f t="shared" si="16"/>
        <v>11.453920000000043</v>
      </c>
      <c r="C315">
        <f t="shared" si="17"/>
        <v>1.4460522162058259E-2</v>
      </c>
      <c r="E315" s="63">
        <f t="shared" si="20"/>
        <v>0.32668708895620474</v>
      </c>
      <c r="G315">
        <f t="shared" si="19"/>
        <v>6.251953095084529E-3</v>
      </c>
      <c r="H315" s="7">
        <f t="shared" si="18"/>
        <v>1.4460522162058259E-2</v>
      </c>
    </row>
    <row r="316" spans="1:8" x14ac:dyDescent="0.25">
      <c r="A316">
        <v>2.74000000000001</v>
      </c>
      <c r="B316" s="61">
        <f t="shared" si="16"/>
        <v>11.538140000000043</v>
      </c>
      <c r="C316">
        <f t="shared" si="17"/>
        <v>1.3869002925065814E-2</v>
      </c>
      <c r="E316" s="63">
        <f t="shared" si="20"/>
        <v>0.32260440987590328</v>
      </c>
      <c r="G316">
        <f t="shared" si="19"/>
        <v>5.9765779091822029E-3</v>
      </c>
      <c r="H316" s="7">
        <f t="shared" si="18"/>
        <v>1.3869002925065814E-2</v>
      </c>
    </row>
    <row r="317" spans="1:8" x14ac:dyDescent="0.25">
      <c r="A317">
        <v>2.76000000000001</v>
      </c>
      <c r="B317" s="61">
        <f t="shared" si="16"/>
        <v>11.622360000000043</v>
      </c>
      <c r="C317">
        <f t="shared" si="17"/>
        <v>1.329983566440503E-2</v>
      </c>
      <c r="E317" s="63">
        <f t="shared" si="20"/>
        <v>0.31844645279566086</v>
      </c>
      <c r="G317">
        <f t="shared" si="19"/>
        <v>5.7127173451084609E-3</v>
      </c>
      <c r="H317" s="7">
        <f t="shared" si="18"/>
        <v>1.329983566440503E-2</v>
      </c>
    </row>
    <row r="318" spans="1:8" x14ac:dyDescent="0.25">
      <c r="A318">
        <v>2.78</v>
      </c>
      <c r="B318" s="61">
        <f t="shared" si="16"/>
        <v>11.706580000000001</v>
      </c>
      <c r="C318">
        <f t="shared" si="17"/>
        <v>1.2752287207710763E-2</v>
      </c>
      <c r="E318" s="63">
        <f t="shared" si="20"/>
        <v>0.31421793076220317</v>
      </c>
      <c r="G318">
        <f t="shared" si="19"/>
        <v>5.4599283517265994E-3</v>
      </c>
      <c r="H318" s="7">
        <f t="shared" si="18"/>
        <v>1.2752287207710763E-2</v>
      </c>
    </row>
    <row r="319" spans="1:8" x14ac:dyDescent="0.25">
      <c r="A319">
        <v>2.80000000000001</v>
      </c>
      <c r="B319" s="61">
        <f t="shared" si="16"/>
        <v>11.790800000000043</v>
      </c>
      <c r="C319">
        <f t="shared" si="17"/>
        <v>1.2225641868022297E-2</v>
      </c>
      <c r="E319" s="63">
        <f t="shared" si="20"/>
        <v>0.30992357229589873</v>
      </c>
      <c r="G319">
        <f t="shared" si="19"/>
        <v>5.217782620925533E-3</v>
      </c>
      <c r="H319" s="7">
        <f t="shared" si="18"/>
        <v>1.2225641868022297E-2</v>
      </c>
    </row>
    <row r="320" spans="1:8" x14ac:dyDescent="0.25">
      <c r="A320">
        <v>2.8200000000000101</v>
      </c>
      <c r="B320" s="61">
        <f t="shared" si="16"/>
        <v>11.875020000000044</v>
      </c>
      <c r="C320">
        <f t="shared" si="17"/>
        <v>1.1719201422289188E-2</v>
      </c>
      <c r="E320" s="63">
        <f t="shared" si="20"/>
        <v>0.30556811230187114</v>
      </c>
      <c r="G320">
        <f t="shared" si="19"/>
        <v>4.9858662321232523E-3</v>
      </c>
      <c r="H320" s="7">
        <f t="shared" si="18"/>
        <v>1.1719201422289188E-2</v>
      </c>
    </row>
    <row r="321" spans="1:8" x14ac:dyDescent="0.25">
      <c r="A321">
        <v>2.8400000000000101</v>
      </c>
      <c r="B321" s="61">
        <f t="shared" si="16"/>
        <v>11.959240000000044</v>
      </c>
      <c r="C321">
        <f t="shared" si="17"/>
        <v>1.1232285060642855E-2</v>
      </c>
      <c r="E321" s="63">
        <f t="shared" si="20"/>
        <v>0.30115628314577447</v>
      </c>
      <c r="G321">
        <f t="shared" si="19"/>
        <v>4.7637792972340951E-3</v>
      </c>
      <c r="H321" s="7">
        <f t="shared" si="18"/>
        <v>1.1232285060642855E-2</v>
      </c>
    </row>
    <row r="322" spans="1:8" x14ac:dyDescent="0.25">
      <c r="A322">
        <v>2.86</v>
      </c>
      <c r="B322" s="61">
        <f t="shared" ref="B322:B385" si="21">A322*$J$2+L$2</f>
        <v>12.04346</v>
      </c>
      <c r="C322">
        <f t="shared" ref="C322:C385" si="22">_xlfn.T.DIST(A322,$K$2-2,FALSE)</f>
        <v>1.0764229308427875E-2</v>
      </c>
      <c r="E322" s="63">
        <f t="shared" si="20"/>
        <v>0.29669280591763569</v>
      </c>
      <c r="G322">
        <f t="shared" si="19"/>
        <v>4.5511356067002686E-3</v>
      </c>
      <c r="H322" s="7">
        <f t="shared" si="18"/>
        <v>1.0764229308427875E-2</v>
      </c>
    </row>
    <row r="323" spans="1:8" x14ac:dyDescent="0.25">
      <c r="A323">
        <v>2.8800000000000101</v>
      </c>
      <c r="B323" s="61">
        <f t="shared" si="21"/>
        <v>12.127680000000044</v>
      </c>
      <c r="C323">
        <f t="shared" si="22"/>
        <v>1.0314387922906431E-2</v>
      </c>
      <c r="E323" s="63">
        <f t="shared" si="20"/>
        <v>0.29218238190594109</v>
      </c>
      <c r="G323">
        <f t="shared" si="19"/>
        <v>4.3475622771403846E-3</v>
      </c>
      <c r="H323" s="7">
        <f t="shared" si="18"/>
        <v>1.0314387922906431E-2</v>
      </c>
    </row>
    <row r="324" spans="1:8" x14ac:dyDescent="0.25">
      <c r="A324">
        <v>2.9000000000000101</v>
      </c>
      <c r="B324" s="61">
        <f t="shared" si="21"/>
        <v>12.211900000000044</v>
      </c>
      <c r="C324">
        <f t="shared" si="22"/>
        <v>9.8821317664985111E-3</v>
      </c>
      <c r="E324" s="63">
        <f t="shared" si="20"/>
        <v>0.28762968430285529</v>
      </c>
      <c r="G324">
        <f t="shared" si="19"/>
        <v>4.1526994011347141E-3</v>
      </c>
      <c r="H324" s="7">
        <f t="shared" si="18"/>
        <v>9.8821317664985111E-3</v>
      </c>
    </row>
    <row r="325" spans="1:8" x14ac:dyDescent="0.25">
      <c r="A325">
        <v>2.9200000000000101</v>
      </c>
      <c r="B325" s="61">
        <f t="shared" si="21"/>
        <v>12.296120000000043</v>
      </c>
      <c r="C325">
        <f t="shared" si="22"/>
        <v>9.4668486583395148E-3</v>
      </c>
      <c r="E325" s="63">
        <f t="shared" si="20"/>
        <v>0.2830393501601145</v>
      </c>
      <c r="G325">
        <f t="shared" si="19"/>
        <v>3.966199699622793E-3</v>
      </c>
      <c r="H325" s="7">
        <f t="shared" si="18"/>
        <v>9.4668486583395148E-3</v>
      </c>
    </row>
    <row r="326" spans="1:8" x14ac:dyDescent="0.25">
      <c r="A326">
        <v>2.94</v>
      </c>
      <c r="B326" s="61">
        <f t="shared" si="21"/>
        <v>12.38034</v>
      </c>
      <c r="C326">
        <f t="shared" si="22"/>
        <v>9.067943205887068E-3</v>
      </c>
      <c r="E326" s="63">
        <f t="shared" si="20"/>
        <v>0.2784159726137389</v>
      </c>
      <c r="G326">
        <f t="shared" si="19"/>
        <v>3.7877281773598128E-3</v>
      </c>
      <c r="H326" s="7">
        <f t="shared" si="18"/>
        <v>9.067943205887068E-3</v>
      </c>
    </row>
    <row r="327" spans="1:8" x14ac:dyDescent="0.25">
      <c r="A327">
        <v>2.9600000000000102</v>
      </c>
      <c r="B327" s="61">
        <f t="shared" si="21"/>
        <v>12.464560000000043</v>
      </c>
      <c r="C327">
        <f t="shared" si="22"/>
        <v>8.6848366182271011E-3</v>
      </c>
      <c r="E327" s="63">
        <f t="shared" si="20"/>
        <v>0.27376409339427149</v>
      </c>
      <c r="G327">
        <f t="shared" si="19"/>
        <v>3.6169617818369538E-3</v>
      </c>
      <c r="H327" s="7">
        <f t="shared" si="18"/>
        <v>8.6848366182271011E-3</v>
      </c>
    </row>
    <row r="328" spans="1:8" x14ac:dyDescent="0.25">
      <c r="A328">
        <v>2.9800000000000102</v>
      </c>
      <c r="B328" s="61">
        <f t="shared" si="21"/>
        <v>12.548780000000043</v>
      </c>
      <c r="C328">
        <f t="shared" si="22"/>
        <v>8.3169665026741144E-3</v>
      </c>
      <c r="E328" s="63">
        <f t="shared" si="20"/>
        <v>0.2690881956377823</v>
      </c>
      <c r="G328">
        <f t="shared" si="19"/>
        <v>3.4535890660421231E-3</v>
      </c>
      <c r="H328" s="7">
        <f t="shared" si="18"/>
        <v>8.3169665026741144E-3</v>
      </c>
    </row>
    <row r="329" spans="1:8" x14ac:dyDescent="0.25">
      <c r="A329">
        <v>3.0000000000000102</v>
      </c>
      <c r="B329" s="61">
        <f t="shared" si="21"/>
        <v>12.633000000000044</v>
      </c>
      <c r="C329">
        <f t="shared" si="22"/>
        <v>7.9637866461804915E-3</v>
      </c>
      <c r="E329" s="63">
        <f t="shared" si="20"/>
        <v>0.26439269701138279</v>
      </c>
      <c r="G329">
        <f t="shared" si="19"/>
        <v>3.2973098553995698E-3</v>
      </c>
      <c r="H329" s="7">
        <f t="shared" ref="H329:H392" si="23">C329</f>
        <v>7.9637866461804915E-3</v>
      </c>
    </row>
    <row r="330" spans="1:8" x14ac:dyDescent="0.25">
      <c r="A330">
        <v>3.0200000000000098</v>
      </c>
      <c r="B330" s="61">
        <f t="shared" si="21"/>
        <v>12.717220000000042</v>
      </c>
      <c r="C330">
        <f t="shared" si="22"/>
        <v>7.6247667830169862E-3</v>
      </c>
      <c r="E330" s="63">
        <f t="shared" si="20"/>
        <v>0.25968194316548487</v>
      </c>
      <c r="G330">
        <f t="shared" si="19"/>
        <v>3.1478349192022499E-3</v>
      </c>
      <c r="H330" s="7">
        <f t="shared" si="23"/>
        <v>7.6247667830169862E-3</v>
      </c>
    </row>
    <row r="331" spans="1:8" x14ac:dyDescent="0.25">
      <c r="A331">
        <v>3.0400000000000098</v>
      </c>
      <c r="B331" s="61">
        <f t="shared" si="21"/>
        <v>12.801440000000042</v>
      </c>
      <c r="C331">
        <f t="shared" si="22"/>
        <v>7.2993923501090043E-3</v>
      </c>
      <c r="E331" s="63">
        <f t="shared" si="20"/>
        <v>0.25496020152352172</v>
      </c>
      <c r="G331">
        <f t="shared" si="19"/>
        <v>3.0048856468157083E-3</v>
      </c>
      <c r="H331" s="7">
        <f t="shared" si="23"/>
        <v>7.2993923501090043E-3</v>
      </c>
    </row>
    <row r="332" spans="1:8" x14ac:dyDescent="0.25">
      <c r="A332">
        <v>3.0600000000000098</v>
      </c>
      <c r="B332" s="61">
        <f t="shared" si="21"/>
        <v>12.885660000000042</v>
      </c>
      <c r="C332">
        <f t="shared" si="22"/>
        <v>6.9871642313534509E-3</v>
      </c>
      <c r="E332" s="63">
        <f t="shared" si="20"/>
        <v>0.25023165541833059</v>
      </c>
      <c r="G332">
        <f t="shared" si="19"/>
        <v>2.8681937289068891E-3</v>
      </c>
      <c r="H332" s="7">
        <f t="shared" si="23"/>
        <v>6.9871642313534509E-3</v>
      </c>
    </row>
    <row r="333" spans="1:8" x14ac:dyDescent="0.25">
      <c r="A333">
        <v>3.0800000000000098</v>
      </c>
      <c r="B333" s="61">
        <f t="shared" si="21"/>
        <v>12.969880000000042</v>
      </c>
      <c r="C333">
        <f t="shared" si="22"/>
        <v>6.687598492174365E-3</v>
      </c>
      <c r="E333" s="63">
        <f t="shared" si="20"/>
        <v>0.24550039858288425</v>
      </c>
      <c r="G333">
        <f t="shared" si="19"/>
        <v>2.7375008439229336E-3</v>
      </c>
      <c r="H333" s="7">
        <f t="shared" si="23"/>
        <v>6.687598492174365E-3</v>
      </c>
    </row>
    <row r="334" spans="1:8" x14ac:dyDescent="0.25">
      <c r="A334">
        <v>3.1000000000000099</v>
      </c>
      <c r="B334" s="61">
        <f t="shared" si="21"/>
        <v>13.054100000000043</v>
      </c>
      <c r="C334">
        <f t="shared" si="22"/>
        <v>6.4002261055123126E-3</v>
      </c>
      <c r="E334" s="63">
        <f t="shared" si="20"/>
        <v>0.24077043000156567</v>
      </c>
      <c r="G334">
        <f t="shared" si="19"/>
        <v>2.6125583500199267E-3</v>
      </c>
      <c r="H334" s="7">
        <f t="shared" si="23"/>
        <v>6.4002261055123126E-3</v>
      </c>
    </row>
    <row r="335" spans="1:8" x14ac:dyDescent="0.25">
      <c r="A335">
        <v>3.1200000000000099</v>
      </c>
      <c r="B335" s="61">
        <f t="shared" si="21"/>
        <v>13.138320000000043</v>
      </c>
      <c r="C335">
        <f t="shared" si="22"/>
        <v>6.1245926703798947E-3</v>
      </c>
      <c r="E335" s="63">
        <f t="shared" si="20"/>
        <v>0.23604564912670095</v>
      </c>
      <c r="G335">
        <f t="shared" si="19"/>
        <v>2.49312698261665E-3</v>
      </c>
      <c r="H335" s="7">
        <f t="shared" si="23"/>
        <v>6.1245926703798947E-3</v>
      </c>
    </row>
    <row r="336" spans="1:8" x14ac:dyDescent="0.25">
      <c r="A336">
        <v>3.1400000000000099</v>
      </c>
      <c r="B336" s="61">
        <f t="shared" si="21"/>
        <v>13.222540000000043</v>
      </c>
      <c r="C336">
        <f t="shared" si="22"/>
        <v>5.8602581240545281E-3</v>
      </c>
      <c r="E336" s="63">
        <f t="shared" si="20"/>
        <v>0.2313298514636227</v>
      </c>
      <c r="G336">
        <f t="shared" si="19"/>
        <v>2.3789765577253196E-3</v>
      </c>
      <c r="H336" s="7">
        <f t="shared" si="23"/>
        <v>5.8602581240545281E-3</v>
      </c>
    </row>
    <row r="337" spans="1:8" x14ac:dyDescent="0.25">
      <c r="A337">
        <v>3.1600000000000099</v>
      </c>
      <c r="B337" s="61">
        <f t="shared" si="21"/>
        <v>13.306760000000043</v>
      </c>
      <c r="C337">
        <f t="shared" si="22"/>
        <v>5.6067964489199557E-3</v>
      </c>
      <c r="E337" s="63">
        <f t="shared" si="20"/>
        <v>0.22662672452611984</v>
      </c>
      <c r="G337">
        <f t="shared" si="19"/>
        <v>2.2698856811894431E-3</v>
      </c>
      <c r="H337" s="7">
        <f t="shared" si="23"/>
        <v>5.6067964489199557E-3</v>
      </c>
    </row>
    <row r="338" spans="1:8" x14ac:dyDescent="0.25">
      <c r="A338">
        <v>3.1800000000000099</v>
      </c>
      <c r="B338" s="61">
        <f t="shared" si="21"/>
        <v>13.390980000000043</v>
      </c>
      <c r="C338">
        <f t="shared" si="22"/>
        <v>5.3637953749094813E-3</v>
      </c>
      <c r="E338" s="63">
        <f t="shared" si="20"/>
        <v>0.22193984416275972</v>
      </c>
      <c r="G338">
        <f t="shared" si="19"/>
        <v>2.1656414639379938E-3</v>
      </c>
      <c r="H338" s="7">
        <f t="shared" si="23"/>
        <v>5.3637953749094813E-3</v>
      </c>
    </row>
    <row r="339" spans="1:8" x14ac:dyDescent="0.25">
      <c r="A339">
        <v>3.2000000000000099</v>
      </c>
      <c r="B339" s="61">
        <f t="shared" si="21"/>
        <v>13.475200000000044</v>
      </c>
      <c r="C339">
        <f t="shared" si="22"/>
        <v>5.1308560784475059E-3</v>
      </c>
      <c r="E339" s="63">
        <f t="shared" si="20"/>
        <v>0.21727267125323765</v>
      </c>
      <c r="G339">
        <f t="shared" si="19"/>
        <v>2.0660392433456336E-3</v>
      </c>
      <c r="H339" s="7">
        <f t="shared" si="23"/>
        <v>5.1308560784475059E-3</v>
      </c>
    </row>
    <row r="340" spans="1:8" x14ac:dyDescent="0.25">
      <c r="A340">
        <v>3.22000000000001</v>
      </c>
      <c r="B340" s="61">
        <f t="shared" si="21"/>
        <v>13.559420000000044</v>
      </c>
      <c r="C340">
        <f t="shared" si="22"/>
        <v>4.9075928787305689E-3</v>
      </c>
      <c r="E340" s="63">
        <f t="shared" si="20"/>
        <v>0.21262854877263274</v>
      </c>
      <c r="G340">
        <f t="shared" si="19"/>
        <v>1.9708823107701958E-3</v>
      </c>
      <c r="H340" s="7">
        <f t="shared" si="23"/>
        <v>4.9075928787305689E-3</v>
      </c>
    </row>
    <row r="341" spans="1:8" x14ac:dyDescent="0.25">
      <c r="A341">
        <v>3.24000000000001</v>
      </c>
      <c r="B341" s="61">
        <f t="shared" si="21"/>
        <v>13.643640000000042</v>
      </c>
      <c r="C341">
        <f t="shared" si="22"/>
        <v>4.6936329321359506E-3</v>
      </c>
      <c r="E341" s="63">
        <f t="shared" si="20"/>
        <v>0.20801069922022322</v>
      </c>
      <c r="G341">
        <f t="shared" si="19"/>
        <v>1.8799816453215175E-3</v>
      </c>
      <c r="H341" s="7">
        <f t="shared" si="23"/>
        <v>4.6936329321359506E-3</v>
      </c>
    </row>
    <row r="342" spans="1:8" x14ac:dyDescent="0.25">
      <c r="A342">
        <v>3.26000000000001</v>
      </c>
      <c r="B342" s="61">
        <f t="shared" si="21"/>
        <v>13.727860000000042</v>
      </c>
      <c r="C342">
        <f t="shared" si="22"/>
        <v>4.4886159254941887E-3</v>
      </c>
      <c r="E342" s="63">
        <f t="shared" si="20"/>
        <v>0.2034222224083512</v>
      </c>
      <c r="G342">
        <f t="shared" si="19"/>
        <v>1.7931556538992805E-3</v>
      </c>
      <c r="H342" s="7">
        <f t="shared" si="23"/>
        <v>4.4886159254941887E-3</v>
      </c>
    </row>
    <row r="343" spans="1:8" x14ac:dyDescent="0.25">
      <c r="A343">
        <v>3.28000000000001</v>
      </c>
      <c r="B343" s="61">
        <f t="shared" si="21"/>
        <v>13.812080000000043</v>
      </c>
      <c r="C343">
        <f t="shared" si="22"/>
        <v>4.2921937689121472E-3</v>
      </c>
      <c r="E343" s="63">
        <f t="shared" si="20"/>
        <v>0.19886609360571966</v>
      </c>
      <c r="G343">
        <f t="shared" si="19"/>
        <v>1.7102299175225759E-3</v>
      </c>
      <c r="H343" s="7">
        <f t="shared" si="23"/>
        <v>4.2921937689121472E-3</v>
      </c>
    </row>
    <row r="344" spans="1:8" x14ac:dyDescent="0.25">
      <c r="A344">
        <v>3.30000000000001</v>
      </c>
      <c r="B344" s="61">
        <f t="shared" si="21"/>
        <v>13.896300000000043</v>
      </c>
      <c r="C344">
        <f t="shared" si="22"/>
        <v>4.1040302887849957E-3</v>
      </c>
      <c r="E344" s="63">
        <f t="shared" si="20"/>
        <v>0.19434516202846697</v>
      </c>
      <c r="G344">
        <f t="shared" si="19"/>
        <v>1.6310369439596008E-3</v>
      </c>
      <c r="H344" s="7">
        <f t="shared" si="23"/>
        <v>4.1040302887849957E-3</v>
      </c>
    </row>
    <row r="345" spans="1:8" x14ac:dyDescent="0.25">
      <c r="A345">
        <v>3.3200000000000101</v>
      </c>
      <c r="B345" s="61">
        <f t="shared" si="21"/>
        <v>13.980520000000043</v>
      </c>
      <c r="C345">
        <f t="shared" si="22"/>
        <v>3.9238009215896439E-3</v>
      </c>
      <c r="E345" s="63">
        <f t="shared" si="20"/>
        <v>0.18986214967139056</v>
      </c>
      <c r="G345">
        <f t="shared" si="19"/>
        <v>1.5554159266528158E-3</v>
      </c>
      <c r="H345" s="7">
        <f t="shared" si="23"/>
        <v>3.9238009215896439E-3</v>
      </c>
    </row>
    <row r="346" spans="1:8" x14ac:dyDescent="0.25">
      <c r="A346">
        <v>3.3400000000000101</v>
      </c>
      <c r="B346" s="61">
        <f t="shared" si="21"/>
        <v>14.064740000000043</v>
      </c>
      <c r="C346">
        <f t="shared" si="22"/>
        <v>3.751192409007341E-3</v>
      </c>
      <c r="E346" s="63">
        <f t="shared" si="20"/>
        <v>0.18541965047078812</v>
      </c>
      <c r="G346">
        <f t="shared" si="19"/>
        <v>1.4832125099227815E-3</v>
      </c>
      <c r="H346" s="7">
        <f t="shared" si="23"/>
        <v>3.751192409007341E-3</v>
      </c>
    </row>
    <row r="347" spans="1:8" x14ac:dyDescent="0.25">
      <c r="A347">
        <v>3.3600000000000101</v>
      </c>
      <c r="B347" s="61">
        <f t="shared" si="21"/>
        <v>14.148960000000043</v>
      </c>
      <c r="C347">
        <f t="shared" si="22"/>
        <v>3.5859024948810994E-3</v>
      </c>
      <c r="E347" s="63">
        <f t="shared" si="20"/>
        <v>0.18102012978955009</v>
      </c>
      <c r="G347">
        <f t="shared" si="19"/>
        <v>1.4142785604223536E-3</v>
      </c>
      <c r="H347" s="7">
        <f t="shared" si="23"/>
        <v>3.5859024948810994E-3</v>
      </c>
    </row>
    <row r="348" spans="1:8" x14ac:dyDescent="0.25">
      <c r="A348">
        <v>3.3800000000000101</v>
      </c>
      <c r="B348" s="61">
        <f t="shared" si="21"/>
        <v>14.233180000000043</v>
      </c>
      <c r="C348">
        <f t="shared" si="22"/>
        <v>3.427639624472293E-3</v>
      </c>
      <c r="E348" s="63">
        <f t="shared" si="20"/>
        <v>0.17666592421437724</v>
      </c>
      <c r="G348">
        <f t="shared" ref="G348:G411" si="24">_xlfn.T.DIST.RT(A348,$K$2)</f>
        <v>1.3484719448028184E-3</v>
      </c>
      <c r="H348" s="7">
        <f t="shared" si="23"/>
        <v>3.427639624472293E-3</v>
      </c>
    </row>
    <row r="349" spans="1:8" x14ac:dyDescent="0.25">
      <c r="A349">
        <v>3.4000000000000101</v>
      </c>
      <c r="B349" s="61">
        <f t="shared" si="21"/>
        <v>14.317400000000044</v>
      </c>
      <c r="C349">
        <f t="shared" si="22"/>
        <v>3.2761226464424731E-3</v>
      </c>
      <c r="E349" s="63">
        <f t="shared" si="20"/>
        <v>0.17235924165430599</v>
      </c>
      <c r="G349">
        <f t="shared" si="24"/>
        <v>1.2856563135436919E-3</v>
      </c>
      <c r="H349" s="7">
        <f t="shared" si="23"/>
        <v>3.2761226464424731E-3</v>
      </c>
    </row>
    <row r="350" spans="1:8" x14ac:dyDescent="0.25">
      <c r="A350">
        <v>3.4200000000000101</v>
      </c>
      <c r="B350" s="61">
        <f t="shared" si="21"/>
        <v>14.401620000000044</v>
      </c>
      <c r="C350">
        <f t="shared" si="22"/>
        <v>3.1310805179486879E-3</v>
      </c>
      <c r="E350" s="63">
        <f t="shared" si="20"/>
        <v>0.16810216172910808</v>
      </c>
      <c r="G350">
        <f t="shared" si="24"/>
        <v>1.2257008908891976E-3</v>
      </c>
      <c r="H350" s="7">
        <f t="shared" si="23"/>
        <v>3.1310805179486879E-3</v>
      </c>
    </row>
    <row r="351" spans="1:8" x14ac:dyDescent="0.25">
      <c r="A351">
        <v>3.4400000000000102</v>
      </c>
      <c r="B351" s="61">
        <f t="shared" si="21"/>
        <v>14.485840000000044</v>
      </c>
      <c r="C351">
        <f t="shared" si="22"/>
        <v>2.9922520132058192E-3</v>
      </c>
      <c r="E351" s="63">
        <f t="shared" si="20"/>
        <v>0.16389663643558372</v>
      </c>
      <c r="G351">
        <f t="shared" si="24"/>
        <v>1.168480270826623E-3</v>
      </c>
      <c r="H351" s="7">
        <f t="shared" si="23"/>
        <v>2.9922520132058192E-3</v>
      </c>
    </row>
    <row r="352" spans="1:8" x14ac:dyDescent="0.25">
      <c r="A352">
        <v>3.4600000000000102</v>
      </c>
      <c r="B352" s="61">
        <f t="shared" si="21"/>
        <v>14.570060000000044</v>
      </c>
      <c r="C352">
        <f t="shared" si="22"/>
        <v>2.8593854358352029E-3</v>
      </c>
      <c r="E352" s="63">
        <f t="shared" si="20"/>
        <v>0.15974449107929753</v>
      </c>
      <c r="G352">
        <f t="shared" si="24"/>
        <v>1.1138742190341497E-3</v>
      </c>
      <c r="H352" s="7">
        <f t="shared" si="23"/>
        <v>2.8593854358352029E-3</v>
      </c>
    </row>
    <row r="353" spans="1:8" x14ac:dyDescent="0.25">
      <c r="A353">
        <v>3.4800000000000102</v>
      </c>
      <c r="B353" s="61">
        <f t="shared" si="21"/>
        <v>14.654280000000044</v>
      </c>
      <c r="C353">
        <f t="shared" si="22"/>
        <v>2.7322383352873895E-3</v>
      </c>
      <c r="E353" s="63">
        <f t="shared" si="20"/>
        <v>0.15564742545889926</v>
      </c>
      <c r="G353">
        <f t="shared" si="24"/>
        <v>1.0617674807193763E-3</v>
      </c>
      <c r="H353" s="7">
        <f t="shared" si="23"/>
        <v>2.7322383352873895E-3</v>
      </c>
    </row>
    <row r="354" spans="1:8" x14ac:dyDescent="0.25">
      <c r="A354">
        <v>3.5000000000000102</v>
      </c>
      <c r="B354" s="61">
        <f t="shared" si="21"/>
        <v>14.738500000000045</v>
      </c>
      <c r="C354">
        <f t="shared" si="22"/>
        <v>2.6105772275962871E-3</v>
      </c>
      <c r="E354" s="63">
        <f t="shared" si="20"/>
        <v>0.15160701528984166</v>
      </c>
      <c r="G354">
        <f t="shared" si="24"/>
        <v>1.0120495942637989E-3</v>
      </c>
      <c r="H354" s="7">
        <f t="shared" si="23"/>
        <v>2.6105772275962871E-3</v>
      </c>
    </row>
    <row r="355" spans="1:8" x14ac:dyDescent="0.25">
      <c r="A355">
        <v>3.5200000000000098</v>
      </c>
      <c r="B355" s="61">
        <f t="shared" si="21"/>
        <v>14.822720000000043</v>
      </c>
      <c r="C355">
        <f t="shared" si="22"/>
        <v>2.4941773206933323E-3</v>
      </c>
      <c r="E355" s="63">
        <f t="shared" si="20"/>
        <v>0.14762471385403808</v>
      </c>
      <c r="G355">
        <f t="shared" si="24"/>
        <v>9.64614710583095E-4</v>
      </c>
      <c r="H355" s="7">
        <f t="shared" si="23"/>
        <v>2.4941773206933323E-3</v>
      </c>
    </row>
    <row r="356" spans="1:8" x14ac:dyDescent="0.25">
      <c r="A356">
        <v>3.5400000000000098</v>
      </c>
      <c r="B356" s="61">
        <f t="shared" si="21"/>
        <v>14.906940000000043</v>
      </c>
      <c r="C356">
        <f t="shared" si="22"/>
        <v>2.3828222444834363E-3</v>
      </c>
      <c r="E356" s="63">
        <f t="shared" si="20"/>
        <v>0.14370185386180698</v>
      </c>
      <c r="G356">
        <f t="shared" si="24"/>
        <v>9.193614181084997E-4</v>
      </c>
      <c r="H356" s="7">
        <f t="shared" si="23"/>
        <v>2.3828222444834363E-3</v>
      </c>
    </row>
    <row r="357" spans="1:8" x14ac:dyDescent="0.25">
      <c r="A357">
        <v>3.5600000000000098</v>
      </c>
      <c r="B357" s="61">
        <f t="shared" si="21"/>
        <v>14.991160000000042</v>
      </c>
      <c r="C357">
        <f t="shared" si="22"/>
        <v>2.2763037858587807E-3</v>
      </c>
      <c r="E357" s="63">
        <f t="shared" si="20"/>
        <v>0.13983964951230846</v>
      </c>
      <c r="G357">
        <f t="shared" si="24"/>
        <v>8.7619257329029786E-4</v>
      </c>
      <c r="H357" s="7">
        <f t="shared" si="23"/>
        <v>2.2763037858587807E-3</v>
      </c>
    </row>
    <row r="358" spans="1:8" x14ac:dyDescent="0.25">
      <c r="A358">
        <v>3.5800000000000098</v>
      </c>
      <c r="B358" s="61">
        <f t="shared" si="21"/>
        <v>15.075380000000042</v>
      </c>
      <c r="C358">
        <f t="shared" si="22"/>
        <v>2.1744216288024226E-3</v>
      </c>
      <c r="E358" s="63">
        <f t="shared" si="20"/>
        <v>0.13603919873860865</v>
      </c>
      <c r="G358">
        <f t="shared" si="24"/>
        <v>8.350151365208628E-4</v>
      </c>
      <c r="H358" s="7">
        <f t="shared" si="23"/>
        <v>2.1744216288024226E-3</v>
      </c>
    </row>
    <row r="359" spans="1:8" x14ac:dyDescent="0.25">
      <c r="A359">
        <v>3.6000000000000099</v>
      </c>
      <c r="B359" s="61">
        <f t="shared" si="21"/>
        <v>15.159600000000042</v>
      </c>
      <c r="C359">
        <f t="shared" si="22"/>
        <v>2.0769830997114636E-3</v>
      </c>
      <c r="E359" s="63">
        <f t="shared" si="20"/>
        <v>0.13230148562348742</v>
      </c>
      <c r="G359">
        <f t="shared" si="24"/>
        <v>7.9574001337156489E-4</v>
      </c>
      <c r="H359" s="7">
        <f t="shared" si="23"/>
        <v>2.0769830997114636E-3</v>
      </c>
    </row>
    <row r="360" spans="1:8" x14ac:dyDescent="0.25">
      <c r="A360">
        <v>3.6200000000000099</v>
      </c>
      <c r="B360" s="61">
        <f t="shared" si="21"/>
        <v>15.243820000000042</v>
      </c>
      <c r="C360">
        <f t="shared" si="22"/>
        <v>1.9838029180478563E-3</v>
      </c>
      <c r="E360" s="63">
        <f t="shared" si="20"/>
        <v>0.12862738297214607</v>
      </c>
      <c r="G360">
        <f t="shared" si="24"/>
        <v>7.5828190103519532E-4</v>
      </c>
      <c r="H360" s="7">
        <f t="shared" si="23"/>
        <v>1.9838029180478563E-3</v>
      </c>
    </row>
    <row r="361" spans="1:8" x14ac:dyDescent="0.25">
      <c r="A361">
        <v>3.6400000000000099</v>
      </c>
      <c r="B361" s="61">
        <f t="shared" si="21"/>
        <v>15.328040000000042</v>
      </c>
      <c r="C361">
        <f t="shared" si="22"/>
        <v>1.8947029524055939E-3</v>
      </c>
      <c r="E361" s="63">
        <f t="shared" si="20"/>
        <v>0.125017655028065</v>
      </c>
      <c r="G361">
        <f t="shared" si="24"/>
        <v>7.2255913986332882E-4</v>
      </c>
      <c r="H361" s="7">
        <f t="shared" si="23"/>
        <v>1.8947029524055939E-3</v>
      </c>
    </row>
    <row r="362" spans="1:8" x14ac:dyDescent="0.25">
      <c r="A362">
        <v>3.6600000000000099</v>
      </c>
      <c r="B362" s="61">
        <f t="shared" si="21"/>
        <v>15.412260000000042</v>
      </c>
      <c r="C362">
        <f t="shared" si="22"/>
        <v>1.8095119820641051E-3</v>
      </c>
      <c r="E362" s="63">
        <f t="shared" si="20"/>
        <v>0.12147296031840289</v>
      </c>
      <c r="G362">
        <f t="shared" si="24"/>
        <v>6.8849356988627064E-4</v>
      </c>
      <c r="H362" s="7">
        <f t="shared" si="23"/>
        <v>1.8095119820641051E-3</v>
      </c>
    </row>
    <row r="363" spans="1:8" x14ac:dyDescent="0.25">
      <c r="A363">
        <v>3.6800000000000099</v>
      </c>
      <c r="B363" s="61">
        <f t="shared" si="21"/>
        <v>15.496480000000043</v>
      </c>
      <c r="C363">
        <f t="shared" si="22"/>
        <v>1.7280654640807085E-3</v>
      </c>
      <c r="E363" s="63">
        <f t="shared" si="20"/>
        <v>0.11799385461551856</v>
      </c>
      <c r="G363">
        <f t="shared" si="24"/>
        <v>6.5601039220174965E-4</v>
      </c>
      <c r="H363" s="7">
        <f t="shared" si="23"/>
        <v>1.7280654640807085E-3</v>
      </c>
    </row>
    <row r="364" spans="1:8" x14ac:dyDescent="0.25">
      <c r="A364">
        <v>3.7000000000000099</v>
      </c>
      <c r="B364" s="61">
        <f t="shared" si="21"/>
        <v>15.580700000000043</v>
      </c>
      <c r="C364">
        <f t="shared" si="22"/>
        <v>1.6502053059587458E-3</v>
      </c>
      <c r="E364" s="63">
        <f t="shared" si="20"/>
        <v>0.11458079400143106</v>
      </c>
      <c r="G364">
        <f t="shared" si="24"/>
        <v>6.250380351175243E-4</v>
      </c>
      <c r="H364" s="7">
        <f t="shared" si="23"/>
        <v>1.6502053059587458E-3</v>
      </c>
    </row>
    <row r="365" spans="1:8" x14ac:dyDescent="0.25">
      <c r="A365">
        <v>3.72000000000001</v>
      </c>
      <c r="B365" s="61">
        <f t="shared" si="21"/>
        <v>15.664920000000043</v>
      </c>
      <c r="C365">
        <f t="shared" si="22"/>
        <v>1.5757796439132142E-3</v>
      </c>
      <c r="E365" s="63">
        <f t="shared" ref="E365:E428" si="25">_xlfn.T.DIST(A259,$K$2-2,FALSE)</f>
        <v>0.11123413802230511</v>
      </c>
      <c r="G365">
        <f t="shared" si="24"/>
        <v>5.9550802493228965E-4</v>
      </c>
      <c r="H365" s="7">
        <f t="shared" si="23"/>
        <v>1.5757796439132142E-3</v>
      </c>
    </row>
    <row r="366" spans="1:8" x14ac:dyDescent="0.25">
      <c r="A366">
        <v>3.74000000000001</v>
      </c>
      <c r="B366" s="61">
        <f t="shared" si="21"/>
        <v>15.749140000000043</v>
      </c>
      <c r="C366">
        <f t="shared" si="22"/>
        <v>1.5046426267417816E-3</v>
      </c>
      <c r="E366" s="63">
        <f t="shared" si="25"/>
        <v>0.10795415292036063</v>
      </c>
      <c r="G366">
        <f t="shared" si="24"/>
        <v>5.6735486123886186E-4</v>
      </c>
      <c r="H366" s="7">
        <f t="shared" si="23"/>
        <v>1.5046426267417816E-3</v>
      </c>
    </row>
    <row r="367" spans="1:8" x14ac:dyDescent="0.25">
      <c r="A367">
        <v>3.76000000000001</v>
      </c>
      <c r="B367" s="61">
        <f t="shared" si="21"/>
        <v>15.833360000000043</v>
      </c>
      <c r="C367">
        <f t="shared" si="22"/>
        <v>1.4366542052965251E-3</v>
      </c>
      <c r="E367" s="63">
        <f t="shared" si="25"/>
        <v>0.10474101493094871</v>
      </c>
      <c r="G367">
        <f t="shared" si="24"/>
        <v>5.4051589663347709E-4</v>
      </c>
      <c r="H367" s="7">
        <f t="shared" si="23"/>
        <v>1.4366542052965251E-3</v>
      </c>
    </row>
    <row r="368" spans="1:8" x14ac:dyDescent="0.25">
      <c r="A368">
        <v>3.78000000000001</v>
      </c>
      <c r="B368" s="61">
        <f t="shared" si="21"/>
        <v>15.917580000000044</v>
      </c>
      <c r="C368">
        <f t="shared" si="22"/>
        <v>1.3716799275397601E-3</v>
      </c>
      <c r="E368" s="63">
        <f t="shared" si="25"/>
        <v>0.10159481363291027</v>
      </c>
      <c r="G368">
        <f t="shared" si="24"/>
        <v>5.1493122071521232E-4</v>
      </c>
      <c r="H368" s="7">
        <f t="shared" si="23"/>
        <v>1.3716799275397601E-3</v>
      </c>
    </row>
    <row r="369" spans="1:8" x14ac:dyDescent="0.25">
      <c r="A369">
        <v>3.80000000000001</v>
      </c>
      <c r="B369" s="61">
        <f t="shared" si="21"/>
        <v>16.001800000000042</v>
      </c>
      <c r="C369">
        <f t="shared" si="22"/>
        <v>1.3095907391567465E-3</v>
      </c>
      <c r="E369" s="63">
        <f t="shared" si="25"/>
        <v>9.8515555340735209E-2</v>
      </c>
      <c r="G369">
        <f t="shared" si="24"/>
        <v>4.9054354825981761E-4</v>
      </c>
      <c r="H369" s="7">
        <f t="shared" si="23"/>
        <v>1.3095907391567465E-3</v>
      </c>
    </row>
    <row r="370" spans="1:8" x14ac:dyDescent="0.25">
      <c r="A370">
        <v>3.8200000000000101</v>
      </c>
      <c r="B370" s="61">
        <f t="shared" si="21"/>
        <v>16.086020000000044</v>
      </c>
      <c r="C370">
        <f t="shared" si="22"/>
        <v>1.2502627896880713E-3</v>
      </c>
      <c r="E370" s="63">
        <f t="shared" si="25"/>
        <v>9.5503166527465391E-2</v>
      </c>
      <c r="G370">
        <f t="shared" si="24"/>
        <v>4.6729811145295792E-4</v>
      </c>
      <c r="H370" s="7">
        <f t="shared" si="23"/>
        <v>1.2502627896880713E-3</v>
      </c>
    </row>
    <row r="371" spans="1:8" x14ac:dyDescent="0.25">
      <c r="A371">
        <v>3.8400000000000101</v>
      </c>
      <c r="B371" s="61">
        <f t="shared" si="21"/>
        <v>16.170240000000042</v>
      </c>
      <c r="C371">
        <f t="shared" si="22"/>
        <v>1.1935772441355075E-3</v>
      </c>
      <c r="E371" s="63">
        <f t="shared" si="25"/>
        <v>9.2557497267728231E-2</v>
      </c>
      <c r="G371">
        <f t="shared" si="24"/>
        <v>4.451425560685716E-4</v>
      </c>
      <c r="H371" s="7">
        <f t="shared" si="23"/>
        <v>1.1935772441355075E-3</v>
      </c>
    </row>
    <row r="372" spans="1:8" x14ac:dyDescent="0.25">
      <c r="A372">
        <v>3.8600000000000101</v>
      </c>
      <c r="B372" s="61">
        <f t="shared" si="21"/>
        <v>16.254460000000044</v>
      </c>
      <c r="C372">
        <f t="shared" si="22"/>
        <v>1.1394200999870505E-3</v>
      </c>
      <c r="E372" s="63">
        <f t="shared" si="25"/>
        <v>8.9678324690753375E-2</v>
      </c>
      <c r="G372">
        <f t="shared" si="24"/>
        <v>4.2402684147910578E-4</v>
      </c>
      <c r="H372" s="7">
        <f t="shared" si="23"/>
        <v>1.1394200999870505E-3</v>
      </c>
    </row>
    <row r="373" spans="1:8" x14ac:dyDescent="0.25">
      <c r="A373">
        <v>3.8800000000000101</v>
      </c>
      <c r="B373" s="61">
        <f t="shared" si="21"/>
        <v>16.338680000000043</v>
      </c>
      <c r="C373">
        <f t="shared" si="22"/>
        <v>1.08768200959933E-3</v>
      </c>
      <c r="E373" s="63">
        <f t="shared" si="25"/>
        <v>8.6865356433700094E-2</v>
      </c>
      <c r="G373">
        <f t="shared" si="24"/>
        <v>4.0390314438549434E-4</v>
      </c>
      <c r="H373" s="7">
        <f t="shared" si="23"/>
        <v>1.08768200959933E-3</v>
      </c>
    </row>
    <row r="374" spans="1:8" x14ac:dyDescent="0.25">
      <c r="A374">
        <v>3.9000000000000101</v>
      </c>
      <c r="B374" s="61">
        <f t="shared" si="21"/>
        <v>16.422900000000045</v>
      </c>
      <c r="C374">
        <f t="shared" si="22"/>
        <v>1.0382581078689772E-3</v>
      </c>
      <c r="E374" s="63">
        <f t="shared" si="25"/>
        <v>8.4118234086112659E-2</v>
      </c>
      <c r="G374">
        <f t="shared" si="24"/>
        <v>3.8472576615613017E-4</v>
      </c>
      <c r="H374" s="7">
        <f t="shared" si="23"/>
        <v>1.0382581078689772E-3</v>
      </c>
    </row>
    <row r="375" spans="1:8" x14ac:dyDescent="0.25">
      <c r="A375">
        <v>3.9200000000000101</v>
      </c>
      <c r="B375" s="61">
        <f t="shared" si="21"/>
        <v>16.507120000000043</v>
      </c>
      <c r="C375">
        <f t="shared" si="22"/>
        <v>9.9104784511853884E-4</v>
      </c>
      <c r="E375" s="63">
        <f t="shared" si="25"/>
        <v>8.1436536616818281E-2</v>
      </c>
      <c r="G375">
        <f t="shared" si="24"/>
        <v>3.6645104366543493E-4</v>
      </c>
      <c r="H375" s="7">
        <f t="shared" si="23"/>
        <v>9.9104784511853884E-4</v>
      </c>
    </row>
    <row r="376" spans="1:8" x14ac:dyDescent="0.25">
      <c r="A376">
        <v>3.9400000000000102</v>
      </c>
      <c r="B376" s="61">
        <f t="shared" si="21"/>
        <v>16.591340000000045</v>
      </c>
      <c r="C376">
        <f t="shared" si="22"/>
        <v>9.4595482511720865E-4</v>
      </c>
      <c r="E376" s="63">
        <f t="shared" si="25"/>
        <v>7.8819783775085361E-2</v>
      </c>
      <c r="G376">
        <f t="shared" si="24"/>
        <v>3.4903726352430634E-4</v>
      </c>
      <c r="H376" s="7">
        <f t="shared" si="23"/>
        <v>9.4595482511720865E-4</v>
      </c>
    </row>
    <row r="377" spans="1:8" x14ac:dyDescent="0.25">
      <c r="A377">
        <v>3.9600000000000102</v>
      </c>
      <c r="B377" s="61">
        <f t="shared" si="21"/>
        <v>16.675560000000043</v>
      </c>
      <c r="C377">
        <f t="shared" si="22"/>
        <v>9.0288664815193402E-4</v>
      </c>
      <c r="E377" s="63">
        <f t="shared" si="25"/>
        <v>7.6267439458367253E-2</v>
      </c>
      <c r="G377">
        <f t="shared" si="24"/>
        <v>3.324445795963395E-4</v>
      </c>
      <c r="H377" s="7">
        <f t="shared" si="23"/>
        <v>9.0288664815193402E-4</v>
      </c>
    </row>
    <row r="378" spans="1:8" x14ac:dyDescent="0.25">
      <c r="A378">
        <v>3.9800000000000102</v>
      </c>
      <c r="B378" s="61">
        <f t="shared" si="21"/>
        <v>16.759780000000045</v>
      </c>
      <c r="C378">
        <f t="shared" si="22"/>
        <v>8.6175475906031542E-4</v>
      </c>
      <c r="E378" s="63">
        <f t="shared" si="25"/>
        <v>7.3778915039463558E-2</v>
      </c>
      <c r="G378">
        <f t="shared" si="24"/>
        <v>3.1663493369552833E-4</v>
      </c>
      <c r="H378" s="7">
        <f t="shared" si="23"/>
        <v>8.6175475906031542E-4</v>
      </c>
    </row>
    <row r="379" spans="1:8" x14ac:dyDescent="0.25">
      <c r="A379">
        <v>4.0000000000000098</v>
      </c>
      <c r="B379" s="61">
        <f t="shared" si="21"/>
        <v>16.844000000000044</v>
      </c>
      <c r="C379">
        <f t="shared" si="22"/>
        <v>8.2247430013312041E-4</v>
      </c>
      <c r="E379" s="63">
        <f t="shared" si="25"/>
        <v>7.1353572646438213E-2</v>
      </c>
      <c r="G379">
        <f t="shared" si="24"/>
        <v>3.0157197936301922E-4</v>
      </c>
      <c r="H379" s="7">
        <f t="shared" si="23"/>
        <v>8.2247430013312041E-4</v>
      </c>
    </row>
    <row r="380" spans="1:8" x14ac:dyDescent="0.25">
      <c r="A380">
        <v>4.0200000000000102</v>
      </c>
      <c r="B380" s="61">
        <f t="shared" si="21"/>
        <v>16.928220000000046</v>
      </c>
      <c r="C380">
        <f t="shared" si="22"/>
        <v>7.8496396879120661E-4</v>
      </c>
      <c r="E380" s="63">
        <f t="shared" si="25"/>
        <v>6.8990728389136849E-2</v>
      </c>
      <c r="G380">
        <f t="shared" si="24"/>
        <v>2.872210086224336E-4</v>
      </c>
      <c r="H380" s="7">
        <f t="shared" si="23"/>
        <v>7.8496396879120661E-4</v>
      </c>
    </row>
    <row r="381" spans="1:8" x14ac:dyDescent="0.25">
      <c r="A381">
        <v>4.0400000000000098</v>
      </c>
      <c r="B381" s="61">
        <f t="shared" si="21"/>
        <v>17.012440000000044</v>
      </c>
      <c r="C381">
        <f t="shared" si="22"/>
        <v>7.4914587993893367E-4</v>
      </c>
      <c r="E381" s="63">
        <f t="shared" si="25"/>
        <v>6.6689655526642688E-2</v>
      </c>
      <c r="G381">
        <f t="shared" si="24"/>
        <v>2.7354888161526948E-4</v>
      </c>
      <c r="H381" s="7">
        <f t="shared" si="23"/>
        <v>7.4914587993893367E-4</v>
      </c>
    </row>
    <row r="382" spans="1:8" x14ac:dyDescent="0.25">
      <c r="A382">
        <v>4.0600000000000103</v>
      </c>
      <c r="B382" s="61">
        <f t="shared" si="21"/>
        <v>17.096660000000046</v>
      </c>
      <c r="C382">
        <f t="shared" si="22"/>
        <v>7.1494543289407294E-4</v>
      </c>
      <c r="E382" s="63">
        <f t="shared" si="25"/>
        <v>6.444958757050237E-2</v>
      </c>
      <c r="G382">
        <f t="shared" si="24"/>
        <v>2.6052395901996942E-4</v>
      </c>
      <c r="H382" s="7">
        <f t="shared" si="23"/>
        <v>7.1494543289407294E-4</v>
      </c>
    </row>
    <row r="383" spans="1:8" x14ac:dyDescent="0.25">
      <c r="A383">
        <v>4.0800000000000098</v>
      </c>
      <c r="B383" s="61">
        <f t="shared" si="21"/>
        <v>17.180880000000041</v>
      </c>
      <c r="C383">
        <f t="shared" si="22"/>
        <v>6.8229118279239669E-4</v>
      </c>
      <c r="E383" s="63">
        <f t="shared" si="25"/>
        <v>6.2269721319032585E-2</v>
      </c>
      <c r="G383">
        <f t="shared" si="24"/>
        <v>2.4811603716033893E-4</v>
      </c>
      <c r="H383" s="7">
        <f t="shared" si="23"/>
        <v>6.8229118279239669E-4</v>
      </c>
    </row>
    <row r="384" spans="1:8" x14ac:dyDescent="0.25">
      <c r="A384">
        <v>4.1000000000000103</v>
      </c>
      <c r="B384" s="61">
        <f t="shared" si="21"/>
        <v>17.265100000000043</v>
      </c>
      <c r="C384">
        <f t="shared" si="22"/>
        <v>6.5111471636378291E-4</v>
      </c>
      <c r="E384" s="63">
        <f t="shared" si="25"/>
        <v>6.0149219818491431E-2</v>
      </c>
      <c r="G384">
        <f t="shared" si="24"/>
        <v>2.3629628571112161E-4</v>
      </c>
      <c r="H384" s="7">
        <f t="shared" si="23"/>
        <v>6.5111471636378291E-4</v>
      </c>
    </row>
    <row r="385" spans="1:8" x14ac:dyDescent="0.25">
      <c r="A385">
        <v>4.1200000000000099</v>
      </c>
      <c r="B385" s="61">
        <f t="shared" si="21"/>
        <v>17.349320000000041</v>
      </c>
      <c r="C385">
        <f t="shared" si="22"/>
        <v>6.213505319756634E-4</v>
      </c>
      <c r="E385" s="63">
        <f t="shared" si="25"/>
        <v>5.808721524735698E-2</v>
      </c>
      <c r="G385">
        <f t="shared" si="24"/>
        <v>2.2503718791074172E-4</v>
      </c>
      <c r="H385" s="7">
        <f t="shared" si="23"/>
        <v>6.213505319756634E-4</v>
      </c>
    </row>
    <row r="386" spans="1:8" x14ac:dyDescent="0.25">
      <c r="A386">
        <v>4.1400000000000103</v>
      </c>
      <c r="B386" s="61">
        <f t="shared" ref="B386:B449" si="26">A386*$J$2+L$2</f>
        <v>17.433540000000043</v>
      </c>
      <c r="C386">
        <f t="shared" ref="C386:C449" si="27">_xlfn.T.DIST(A386,$K$2-2,FALSE)</f>
        <v>5.929359238388682E-4</v>
      </c>
      <c r="E386" s="63">
        <f t="shared" si="25"/>
        <v>5.6082811720401041E-2</v>
      </c>
      <c r="G386">
        <f t="shared" si="24"/>
        <v>2.1431248319337312E-4</v>
      </c>
      <c r="H386" s="7">
        <f t="shared" si="23"/>
        <v>5.929359238388682E-4</v>
      </c>
    </row>
    <row r="387" spans="1:8" x14ac:dyDescent="0.25">
      <c r="A387">
        <v>4.1600000000000099</v>
      </c>
      <c r="B387" s="61">
        <f t="shared" si="26"/>
        <v>17.517760000000042</v>
      </c>
      <c r="C387">
        <f t="shared" si="27"/>
        <v>5.6581087027064302E-4</v>
      </c>
      <c r="E387" s="63">
        <f t="shared" si="25"/>
        <v>5.4135088009680164E-2</v>
      </c>
      <c r="G387">
        <f t="shared" si="24"/>
        <v>2.0409711215473093E-4</v>
      </c>
      <c r="H387" s="7">
        <f t="shared" si="23"/>
        <v>5.6581087027064302E-4</v>
      </c>
    </row>
    <row r="388" spans="1:8" x14ac:dyDescent="0.25">
      <c r="A388">
        <v>4.1800000000000104</v>
      </c>
      <c r="B388" s="61">
        <f t="shared" si="26"/>
        <v>17.601980000000044</v>
      </c>
      <c r="C388">
        <f t="shared" si="27"/>
        <v>5.3991792590937435E-4</v>
      </c>
      <c r="E388" s="63">
        <f t="shared" si="25"/>
        <v>5.2243100179980406E-2</v>
      </c>
      <c r="G388">
        <f t="shared" si="24"/>
        <v>1.9436716376814846E-4</v>
      </c>
      <c r="H388" s="7">
        <f t="shared" si="23"/>
        <v>5.3991792590937435E-4</v>
      </c>
    </row>
    <row r="389" spans="1:8" x14ac:dyDescent="0.25">
      <c r="A389">
        <v>4.2000000000000099</v>
      </c>
      <c r="B389" s="61">
        <f t="shared" si="26"/>
        <v>17.686200000000042</v>
      </c>
      <c r="C389">
        <f t="shared" si="27"/>
        <v>5.1520211777580471E-4</v>
      </c>
      <c r="E389" s="63">
        <f t="shared" si="25"/>
        <v>5.0405884136655976E-2</v>
      </c>
      <c r="G389">
        <f t="shared" si="24"/>
        <v>1.850998247697631E-4</v>
      </c>
      <c r="H389" s="7">
        <f t="shared" si="23"/>
        <v>5.1520211777580471E-4</v>
      </c>
    </row>
    <row r="390" spans="1:8" x14ac:dyDescent="0.25">
      <c r="A390">
        <v>4.2200000000000104</v>
      </c>
      <c r="B390" s="61">
        <f t="shared" si="26"/>
        <v>17.770420000000044</v>
      </c>
      <c r="C390">
        <f t="shared" si="27"/>
        <v>4.9161084507578167E-4</v>
      </c>
      <c r="E390" s="63">
        <f t="shared" si="25"/>
        <v>4.8622458084184639E-2</v>
      </c>
      <c r="G390">
        <f t="shared" si="24"/>
        <v>1.7627333113379024E-4</v>
      </c>
      <c r="H390" s="7">
        <f t="shared" si="23"/>
        <v>4.9161084507578167E-4</v>
      </c>
    </row>
    <row r="391" spans="1:8" x14ac:dyDescent="0.25">
      <c r="A391">
        <v>4.24</v>
      </c>
      <c r="B391" s="61">
        <f t="shared" si="26"/>
        <v>17.854640000000003</v>
      </c>
      <c r="C391">
        <f t="shared" si="27"/>
        <v>4.6909378264031222E-4</v>
      </c>
      <c r="E391" s="63">
        <f t="shared" si="25"/>
        <v>4.6891824894130227E-2</v>
      </c>
      <c r="G391">
        <f t="shared" si="24"/>
        <v>1.6786692156110197E-4</v>
      </c>
      <c r="H391" s="7">
        <f t="shared" si="23"/>
        <v>4.6909378264031222E-4</v>
      </c>
    </row>
    <row r="392" spans="1:8" x14ac:dyDescent="0.25">
      <c r="A392">
        <v>4.25999999999999</v>
      </c>
      <c r="B392" s="61">
        <f t="shared" si="26"/>
        <v>17.938859999999959</v>
      </c>
      <c r="C392">
        <f t="shared" si="27"/>
        <v>4.4760278789924564E-4</v>
      </c>
      <c r="E392" s="63">
        <f t="shared" si="25"/>
        <v>4.5212974381553889E-2</v>
      </c>
      <c r="G392">
        <f t="shared" si="24"/>
        <v>1.5986079290646811E-4</v>
      </c>
      <c r="H392" s="7">
        <f t="shared" si="23"/>
        <v>4.4760278789924564E-4</v>
      </c>
    </row>
    <row r="393" spans="1:8" x14ac:dyDescent="0.25">
      <c r="A393">
        <v>4.2799999999999798</v>
      </c>
      <c r="B393" s="61">
        <f t="shared" si="26"/>
        <v>18.023079999999915</v>
      </c>
      <c r="C393">
        <f t="shared" si="27"/>
        <v>4.2709181128617815E-4</v>
      </c>
      <c r="E393" s="63">
        <f t="shared" si="25"/>
        <v>4.358488548924476E-2</v>
      </c>
      <c r="G393">
        <f t="shared" si="24"/>
        <v>1.5223605747205065E-4</v>
      </c>
      <c r="H393" s="7">
        <f t="shared" ref="H393:H429" si="28">C393</f>
        <v>4.2709181128617815E-4</v>
      </c>
    </row>
    <row r="394" spans="1:8" x14ac:dyDescent="0.25">
      <c r="A394">
        <v>4.2999999999999696</v>
      </c>
      <c r="B394" s="61">
        <f t="shared" si="26"/>
        <v>18.107299999999874</v>
      </c>
      <c r="C394">
        <f t="shared" si="27"/>
        <v>4.0751680997295548E-4</v>
      </c>
      <c r="E394" s="63">
        <f t="shared" si="25"/>
        <v>4.2006528379456336E-2</v>
      </c>
      <c r="G394">
        <f t="shared" si="24"/>
        <v>1.4497470209680758E-4</v>
      </c>
      <c r="H394" s="7">
        <f t="shared" si="28"/>
        <v>4.0751680997295548E-4</v>
      </c>
    </row>
    <row r="395" spans="1:8" x14ac:dyDescent="0.25">
      <c r="A395">
        <v>4.3199999999999603</v>
      </c>
      <c r="B395" s="61">
        <f t="shared" si="26"/>
        <v>18.191519999999834</v>
      </c>
      <c r="C395">
        <f t="shared" si="27"/>
        <v>3.8883566483362411E-4</v>
      </c>
      <c r="E395" s="63">
        <f t="shared" si="25"/>
        <v>4.0476866433134216E-2</v>
      </c>
      <c r="G395">
        <f t="shared" si="24"/>
        <v>1.3805954897363334E-4</v>
      </c>
      <c r="H395" s="7">
        <f t="shared" si="28"/>
        <v>3.8883566483362411E-4</v>
      </c>
    </row>
    <row r="396" spans="1:8" x14ac:dyDescent="0.25">
      <c r="A396">
        <v>4.3399999999999501</v>
      </c>
      <c r="B396" s="61">
        <f t="shared" si="26"/>
        <v>18.275739999999793</v>
      </c>
      <c r="C396">
        <f t="shared" si="27"/>
        <v>3.7100810053897773E-4</v>
      </c>
      <c r="E396" s="63">
        <f t="shared" si="25"/>
        <v>3.8994858156877837E-2</v>
      </c>
      <c r="G396">
        <f t="shared" si="24"/>
        <v>1.3147421812815613E-4</v>
      </c>
      <c r="H396" s="7">
        <f t="shared" si="28"/>
        <v>3.7100810053897773E-4</v>
      </c>
    </row>
    <row r="397" spans="1:8" x14ac:dyDescent="0.25">
      <c r="A397">
        <v>4.3599999999999399</v>
      </c>
      <c r="B397" s="61">
        <f t="shared" si="26"/>
        <v>18.359959999999749</v>
      </c>
      <c r="C397">
        <f t="shared" si="27"/>
        <v>3.5399560868433873E-4</v>
      </c>
      <c r="E397" s="63">
        <f t="shared" si="25"/>
        <v>3.7559458998179272E-2</v>
      </c>
      <c r="G397">
        <f t="shared" si="24"/>
        <v>1.252030914951513E-4</v>
      </c>
      <c r="H397" s="7">
        <f t="shared" si="28"/>
        <v>3.5399560868433873E-4</v>
      </c>
    </row>
    <row r="398" spans="1:8" x14ac:dyDescent="0.25">
      <c r="A398">
        <v>4.3799999999999297</v>
      </c>
      <c r="B398" s="61">
        <f t="shared" si="26"/>
        <v>18.444179999999704</v>
      </c>
      <c r="C398">
        <f t="shared" si="27"/>
        <v>3.3776137385484011E-4</v>
      </c>
      <c r="E398" s="63">
        <f t="shared" si="25"/>
        <v>3.6169623069669997E-2</v>
      </c>
      <c r="G398">
        <f t="shared" si="24"/>
        <v>1.1923127853058363E-4</v>
      </c>
      <c r="H398" s="7">
        <f t="shared" si="28"/>
        <v>3.3776137385484011E-4</v>
      </c>
    </row>
    <row r="399" spans="1:8" x14ac:dyDescent="0.25">
      <c r="A399">
        <v>4.3999999999999204</v>
      </c>
      <c r="B399" s="61">
        <f t="shared" si="26"/>
        <v>18.528399999999667</v>
      </c>
      <c r="C399">
        <f t="shared" si="27"/>
        <v>3.2227020253411837E-4</v>
      </c>
      <c r="E399" s="63">
        <f t="shared" si="25"/>
        <v>3.4824304783376364E-2</v>
      </c>
      <c r="G399">
        <f t="shared" si="24"/>
        <v>1.1354458329928215E-4</v>
      </c>
      <c r="H399" s="7">
        <f t="shared" si="28"/>
        <v>3.2227020253411837E-4</v>
      </c>
    </row>
    <row r="400" spans="1:8" x14ac:dyDescent="0.25">
      <c r="A400">
        <v>4.4199999999999102</v>
      </c>
      <c r="B400" s="61">
        <f t="shared" si="26"/>
        <v>18.612619999999623</v>
      </c>
      <c r="C400">
        <f t="shared" si="27"/>
        <v>3.074884547640911E-4</v>
      </c>
      <c r="E400" s="63">
        <f t="shared" si="25"/>
        <v>3.3522460396149908E-2</v>
      </c>
      <c r="G400">
        <f t="shared" si="24"/>
        <v>1.0812947298020846E-4</v>
      </c>
      <c r="H400" s="7">
        <f t="shared" si="28"/>
        <v>3.074884547640911E-4</v>
      </c>
    </row>
    <row r="401" spans="1:8" x14ac:dyDescent="0.25">
      <c r="A401">
        <v>4.4399999999999</v>
      </c>
      <c r="B401" s="61">
        <f t="shared" si="26"/>
        <v>18.696839999999579</v>
      </c>
      <c r="C401">
        <f t="shared" si="27"/>
        <v>2.9338397846534058E-4</v>
      </c>
      <c r="E401" s="63">
        <f t="shared" si="25"/>
        <v>3.226304946767105E-2</v>
      </c>
      <c r="G401">
        <f t="shared" si="24"/>
        <v>1.0297304773320531E-4</v>
      </c>
      <c r="H401" s="7">
        <f t="shared" si="28"/>
        <v>2.9338397846534058E-4</v>
      </c>
    </row>
    <row r="402" spans="1:8" x14ac:dyDescent="0.25">
      <c r="A402">
        <v>4.4599999999998898</v>
      </c>
      <c r="B402" s="61">
        <f t="shared" si="26"/>
        <v>18.781059999999538</v>
      </c>
      <c r="C402">
        <f t="shared" si="27"/>
        <v>2.7992604632944842E-4</v>
      </c>
      <c r="E402" s="63">
        <f t="shared" si="25"/>
        <v>3.1045036232546327E-2</v>
      </c>
      <c r="G402">
        <f t="shared" si="24"/>
        <v>9.8063011873004085E-5</v>
      </c>
      <c r="H402" s="7">
        <f t="shared" si="28"/>
        <v>2.7992604632944842E-4</v>
      </c>
    </row>
    <row r="403" spans="1:8" x14ac:dyDescent="0.25">
      <c r="A403">
        <v>4.4799999999998796</v>
      </c>
      <c r="B403" s="61">
        <f t="shared" si="26"/>
        <v>18.865279999999494</v>
      </c>
      <c r="C403">
        <f t="shared" si="27"/>
        <v>2.6708529519659495E-4</v>
      </c>
      <c r="E403" s="63">
        <f t="shared" si="25"/>
        <v>2.9867390888217625E-2</v>
      </c>
      <c r="G403">
        <f t="shared" si="24"/>
        <v>9.3387646298102322E-5</v>
      </c>
      <c r="H403" s="7">
        <f t="shared" si="28"/>
        <v>2.6708529519659495E-4</v>
      </c>
    </row>
    <row r="404" spans="1:8" x14ac:dyDescent="0.25">
      <c r="A404">
        <v>4.4999999999998703</v>
      </c>
      <c r="B404" s="61">
        <f t="shared" si="26"/>
        <v>18.949499999999457</v>
      </c>
      <c r="C404">
        <f t="shared" si="27"/>
        <v>2.5483366783366379E-4</v>
      </c>
      <c r="E404" s="63">
        <f t="shared" si="25"/>
        <v>2.8729090800504262E-2</v>
      </c>
      <c r="G404">
        <f t="shared" si="24"/>
        <v>8.8935782123937163E-5</v>
      </c>
      <c r="H404" s="7">
        <f t="shared" si="28"/>
        <v>2.5483366783366379E-4</v>
      </c>
    </row>
    <row r="405" spans="1:8" x14ac:dyDescent="0.25">
      <c r="A405">
        <v>4.5199999999998601</v>
      </c>
      <c r="B405" s="61">
        <f t="shared" si="26"/>
        <v>19.033719999999413</v>
      </c>
      <c r="C405">
        <f t="shared" si="27"/>
        <v>2.4314435703008303E-4</v>
      </c>
      <c r="E405" s="63">
        <f t="shared" si="25"/>
        <v>2.7629121628762382E-2</v>
      </c>
      <c r="G405">
        <f t="shared" si="24"/>
        <v>8.4696775471535392E-5</v>
      </c>
      <c r="H405" s="7">
        <f t="shared" si="28"/>
        <v>2.4314435703008303E-4</v>
      </c>
    </row>
    <row r="406" spans="1:8" x14ac:dyDescent="0.25">
      <c r="A406">
        <v>4.5399999999998499</v>
      </c>
      <c r="B406" s="61">
        <f t="shared" si="26"/>
        <v>19.117939999999368</v>
      </c>
      <c r="C406">
        <f t="shared" si="27"/>
        <v>2.319917519306425E-4</v>
      </c>
      <c r="E406" s="63">
        <f t="shared" si="25"/>
        <v>2.6566478372710742E-2</v>
      </c>
      <c r="G406">
        <f t="shared" si="24"/>
        <v>8.0660483364541511E-5</v>
      </c>
      <c r="H406" s="7">
        <f t="shared" si="28"/>
        <v>2.319917519306425E-4</v>
      </c>
    </row>
    <row r="407" spans="1:8" x14ac:dyDescent="0.25">
      <c r="A407">
        <v>4.5599999999998397</v>
      </c>
      <c r="B407" s="61">
        <f t="shared" si="26"/>
        <v>19.202159999999328</v>
      </c>
      <c r="C407">
        <f t="shared" si="27"/>
        <v>2.2135138652655618E-4</v>
      </c>
      <c r="E407" s="63">
        <f t="shared" si="25"/>
        <v>2.5540166343104718E-2</v>
      </c>
      <c r="G407">
        <f t="shared" si="24"/>
        <v>7.6817240689211082E-5</v>
      </c>
      <c r="H407" s="7">
        <f t="shared" si="28"/>
        <v>2.2135138652655618E-4</v>
      </c>
    </row>
    <row r="408" spans="1:8" x14ac:dyDescent="0.25">
      <c r="A408">
        <v>4.5799999999998304</v>
      </c>
      <c r="B408" s="61">
        <f t="shared" si="26"/>
        <v>19.286379999999287</v>
      </c>
      <c r="C408">
        <f t="shared" si="27"/>
        <v>2.1119989022803796E-4</v>
      </c>
      <c r="E408" s="63">
        <f t="shared" si="25"/>
        <v>2.4549202058490309E-2</v>
      </c>
      <c r="G408">
        <f t="shared" si="24"/>
        <v>7.31578381735718E-5</v>
      </c>
      <c r="H408" s="7">
        <f t="shared" si="28"/>
        <v>2.1119989022803796E-4</v>
      </c>
    </row>
    <row r="409" spans="1:8" x14ac:dyDescent="0.25">
      <c r="A409">
        <v>4.5999999999998202</v>
      </c>
      <c r="B409" s="61">
        <f t="shared" si="26"/>
        <v>19.370599999999243</v>
      </c>
      <c r="C409">
        <f t="shared" si="27"/>
        <v>2.0151494044373157E-4</v>
      </c>
      <c r="E409" s="63">
        <f t="shared" si="25"/>
        <v>2.359261407037181E-2</v>
      </c>
      <c r="G409">
        <f t="shared" si="24"/>
        <v>6.9673501343570278E-5</v>
      </c>
      <c r="H409" s="7">
        <f t="shared" si="28"/>
        <v>2.0151494044373157E-4</v>
      </c>
    </row>
    <row r="410" spans="1:8" x14ac:dyDescent="0.25">
      <c r="A410">
        <v>4.61999999999981</v>
      </c>
      <c r="B410" s="61">
        <f t="shared" si="26"/>
        <v>19.454819999999202</v>
      </c>
      <c r="C410">
        <f t="shared" si="27"/>
        <v>1.9227521709432231E-4</v>
      </c>
      <c r="E410" s="63">
        <f t="shared" si="25"/>
        <v>2.2669443719144412E-2</v>
      </c>
      <c r="G410">
        <f t="shared" si="24"/>
        <v>6.6355870415543472E-5</v>
      </c>
      <c r="H410" s="7">
        <f t="shared" si="28"/>
        <v>1.9227521709432231E-4</v>
      </c>
    </row>
    <row r="411" spans="1:8" x14ac:dyDescent="0.25">
      <c r="A411">
        <v>4.6399999999997998</v>
      </c>
      <c r="B411" s="61">
        <f t="shared" si="26"/>
        <v>19.539039999999158</v>
      </c>
      <c r="C411">
        <f t="shared" si="27"/>
        <v>1.8346035898971161E-4</v>
      </c>
      <c r="E411" s="63">
        <f t="shared" si="25"/>
        <v>2.1778745823221417E-2</v>
      </c>
      <c r="G411">
        <f t="shared" si="24"/>
        <v>6.3196981085884688E-5</v>
      </c>
      <c r="H411" s="7">
        <f t="shared" si="28"/>
        <v>1.8346035898971161E-4</v>
      </c>
    </row>
    <row r="412" spans="1:8" x14ac:dyDescent="0.25">
      <c r="A412">
        <v>4.6599999999997896</v>
      </c>
      <c r="B412" s="61">
        <f t="shared" si="26"/>
        <v>19.623259999999117</v>
      </c>
      <c r="C412">
        <f t="shared" si="27"/>
        <v>1.7505092200112145E-4</v>
      </c>
      <c r="E412" s="63">
        <f t="shared" si="25"/>
        <v>2.0919589303789812E-2</v>
      </c>
      <c r="G412">
        <f t="shared" ref="G412:G429" si="29">_xlfn.T.DIST.RT(A412,$K$2)</f>
        <v>6.0189246180215803E-5</v>
      </c>
      <c r="H412" s="7">
        <f t="shared" si="28"/>
        <v>1.7505092200112145E-4</v>
      </c>
    </row>
    <row r="413" spans="1:8" x14ac:dyDescent="0.25">
      <c r="A413">
        <v>4.6799999999997803</v>
      </c>
      <c r="B413" s="61">
        <f t="shared" si="26"/>
        <v>19.707479999999077</v>
      </c>
      <c r="C413">
        <f t="shared" si="27"/>
        <v>1.6702833896150218E-4</v>
      </c>
      <c r="E413" s="63">
        <f t="shared" si="25"/>
        <v>2.0091057747681846E-2</v>
      </c>
      <c r="G413">
        <f t="shared" si="29"/>
        <v>5.7325438125806526E-5</v>
      </c>
      <c r="H413" s="7">
        <f t="shared" si="28"/>
        <v>1.6702833896150218E-4</v>
      </c>
    </row>
    <row r="414" spans="1:8" x14ac:dyDescent="0.25">
      <c r="A414">
        <v>4.6999999999997701</v>
      </c>
      <c r="B414" s="61">
        <f t="shared" si="26"/>
        <v>19.791699999999032</v>
      </c>
      <c r="C414">
        <f t="shared" si="27"/>
        <v>1.5937488122958591E-4</v>
      </c>
      <c r="E414" s="63">
        <f t="shared" si="25"/>
        <v>1.9292249910829715E-2</v>
      </c>
      <c r="G414">
        <f t="shared" si="29"/>
        <v>5.459867221235694E-5</v>
      </c>
      <c r="H414" s="7">
        <f t="shared" si="28"/>
        <v>1.5937488122958591E-4</v>
      </c>
    </row>
    <row r="415" spans="1:8" x14ac:dyDescent="0.25">
      <c r="A415">
        <v>4.7199999999997599</v>
      </c>
      <c r="B415" s="61">
        <f t="shared" si="26"/>
        <v>19.875919999998992</v>
      </c>
      <c r="C415">
        <f t="shared" si="27"/>
        <v>1.520736218548764E-4</v>
      </c>
      <c r="E415" s="63">
        <f t="shared" si="25"/>
        <v>1.8522280164803128E-2</v>
      </c>
      <c r="G415">
        <f t="shared" si="29"/>
        <v>5.2002390607595877E-5</v>
      </c>
      <c r="H415" s="7">
        <f t="shared" si="28"/>
        <v>1.520736218548764E-4</v>
      </c>
    </row>
    <row r="416" spans="1:8" x14ac:dyDescent="0.25">
      <c r="A416">
        <v>4.7399999999997497</v>
      </c>
      <c r="B416" s="61">
        <f t="shared" si="26"/>
        <v>19.960139999998948</v>
      </c>
      <c r="C416">
        <f t="shared" si="27"/>
        <v>1.4510840028279852E-4</v>
      </c>
      <c r="E416" s="63">
        <f t="shared" si="25"/>
        <v>1.7780278888902237E-2</v>
      </c>
      <c r="G416">
        <f t="shared" si="29"/>
        <v>4.9530347095435417E-5</v>
      </c>
      <c r="H416" s="7">
        <f t="shared" si="28"/>
        <v>1.4510840028279852E-4</v>
      </c>
    </row>
    <row r="417" spans="1:8" x14ac:dyDescent="0.25">
      <c r="A417">
        <v>4.7599999999997404</v>
      </c>
      <c r="B417" s="61">
        <f t="shared" si="26"/>
        <v>20.044359999998907</v>
      </c>
      <c r="C417">
        <f t="shared" si="27"/>
        <v>1.3846378854112334E-4</v>
      </c>
      <c r="E417" s="63">
        <f t="shared" si="25"/>
        <v>1.7065392810289959E-2</v>
      </c>
      <c r="G417">
        <f t="shared" si="29"/>
        <v>4.7176592505688986E-5</v>
      </c>
      <c r="H417" s="7">
        <f t="shared" si="28"/>
        <v>1.3846378854112334E-4</v>
      </c>
    </row>
    <row r="418" spans="1:8" x14ac:dyDescent="0.25">
      <c r="A418">
        <v>4.7799999999997302</v>
      </c>
      <c r="B418" s="61">
        <f t="shared" si="26"/>
        <v>20.128579999998866</v>
      </c>
      <c r="C418">
        <f t="shared" si="27"/>
        <v>1.3212505885065558E-4</v>
      </c>
      <c r="E418" s="63">
        <f t="shared" si="25"/>
        <v>1.6376785294604422E-2</v>
      </c>
      <c r="G418">
        <f t="shared" si="29"/>
        <v>4.4935460805557201E-5</v>
      </c>
      <c r="H418" s="7">
        <f t="shared" si="28"/>
        <v>1.3212505885065558E-4</v>
      </c>
    </row>
    <row r="419" spans="1:8" x14ac:dyDescent="0.25">
      <c r="A419">
        <v>4.7999999999997103</v>
      </c>
      <c r="B419" s="61">
        <f t="shared" si="26"/>
        <v>20.212799999998783</v>
      </c>
      <c r="C419">
        <f t="shared" si="27"/>
        <v>1.2607815260500625E-4</v>
      </c>
      <c r="E419" s="63">
        <f t="shared" si="25"/>
        <v>1.5713636589480127E-2</v>
      </c>
      <c r="G419">
        <f t="shared" si="29"/>
        <v>4.2801555824274138E-5</v>
      </c>
      <c r="H419" s="7">
        <f t="shared" si="28"/>
        <v>1.2607815260500625E-4</v>
      </c>
    </row>
    <row r="420" spans="1:8" x14ac:dyDescent="0.25">
      <c r="A420">
        <v>4.8199999999997001</v>
      </c>
      <c r="B420" s="61">
        <f t="shared" si="26"/>
        <v>20.297019999998739</v>
      </c>
      <c r="C420">
        <f t="shared" si="27"/>
        <v>1.2030965066606156E-4</v>
      </c>
      <c r="E420" s="63">
        <f t="shared" si="25"/>
        <v>1.5075144023375718E-2</v>
      </c>
      <c r="G420">
        <f t="shared" si="29"/>
        <v>4.0769738583427106E-5</v>
      </c>
      <c r="H420" s="7">
        <f t="shared" si="28"/>
        <v>1.2030965066606156E-4</v>
      </c>
    </row>
    <row r="421" spans="1:8" x14ac:dyDescent="0.25">
      <c r="A421">
        <v>4.8399999999996899</v>
      </c>
      <c r="B421" s="61">
        <f t="shared" si="26"/>
        <v>20.381239999998694</v>
      </c>
      <c r="C421">
        <f t="shared" si="27"/>
        <v>1.1480674492358275E-4</v>
      </c>
      <c r="E421" s="63">
        <f t="shared" si="25"/>
        <v>1.4460522162058259E-2</v>
      </c>
      <c r="G421">
        <f t="shared" si="29"/>
        <v>3.8835115206586543E-5</v>
      </c>
      <c r="H421" s="7">
        <f t="shared" si="28"/>
        <v>1.1480674492358275E-4</v>
      </c>
    </row>
    <row r="422" spans="1:8" x14ac:dyDescent="0.25">
      <c r="A422">
        <v>4.8599999999996797</v>
      </c>
      <c r="B422" s="61">
        <f t="shared" si="26"/>
        <v>20.465459999998654</v>
      </c>
      <c r="C422">
        <f t="shared" si="27"/>
        <v>1.0955721106899969E-4</v>
      </c>
      <c r="E422" s="63">
        <f t="shared" si="25"/>
        <v>1.3869002925065814E-2</v>
      </c>
      <c r="G422">
        <f t="shared" si="29"/>
        <v>3.6993025382901899E-5</v>
      </c>
      <c r="H422" s="7">
        <f t="shared" si="28"/>
        <v>1.0955721106899969E-4</v>
      </c>
    </row>
    <row r="423" spans="1:8" x14ac:dyDescent="0.25">
      <c r="A423">
        <v>4.8799999999996704</v>
      </c>
      <c r="B423" s="61">
        <f t="shared" si="26"/>
        <v>20.549679999998613</v>
      </c>
      <c r="C423">
        <f t="shared" si="27"/>
        <v>1.0454938253526305E-4</v>
      </c>
      <c r="E423" s="63">
        <f t="shared" si="25"/>
        <v>1.329983566440503E-2</v>
      </c>
      <c r="G423">
        <f t="shared" si="29"/>
        <v>3.5239031360384856E-5</v>
      </c>
      <c r="H423" s="7">
        <f t="shared" si="28"/>
        <v>1.0454938253526305E-4</v>
      </c>
    </row>
    <row r="424" spans="1:8" x14ac:dyDescent="0.25">
      <c r="A424">
        <v>4.8999999999996602</v>
      </c>
      <c r="B424" s="61">
        <f t="shared" si="26"/>
        <v>20.633899999998569</v>
      </c>
      <c r="C424">
        <f t="shared" si="27"/>
        <v>9.9772125556210183E-5</v>
      </c>
      <c r="E424" s="63">
        <f t="shared" si="25"/>
        <v>1.2752287207710763E-2</v>
      </c>
      <c r="G424">
        <f t="shared" si="29"/>
        <v>3.3568907445563612E-5</v>
      </c>
      <c r="H424" s="7">
        <f t="shared" si="28"/>
        <v>9.9772125556210183E-5</v>
      </c>
    </row>
    <row r="425" spans="1:8" x14ac:dyDescent="0.25">
      <c r="A425">
        <v>4.91999999999965</v>
      </c>
      <c r="B425" s="61">
        <f t="shared" si="26"/>
        <v>20.718119999998528</v>
      </c>
      <c r="C425">
        <f t="shared" si="27"/>
        <v>9.5214815300536434E-5</v>
      </c>
      <c r="E425" s="63">
        <f t="shared" si="25"/>
        <v>1.2225641868022297E-2</v>
      </c>
      <c r="G425">
        <f t="shared" si="29"/>
        <v>3.1978629987152456E-5</v>
      </c>
      <c r="H425" s="7">
        <f t="shared" si="28"/>
        <v>9.5214815300536434E-5</v>
      </c>
    </row>
    <row r="426" spans="1:8" x14ac:dyDescent="0.25">
      <c r="A426">
        <v>4.9399999999996398</v>
      </c>
      <c r="B426" s="61">
        <f t="shared" si="26"/>
        <v>20.802339999998484</v>
      </c>
      <c r="C426">
        <f t="shared" si="27"/>
        <v>9.0867313037044903E-5</v>
      </c>
      <c r="E426" s="63">
        <f t="shared" si="25"/>
        <v>1.1719201422289188E-2</v>
      </c>
      <c r="G426">
        <f t="shared" si="29"/>
        <v>3.0464367822303575E-5</v>
      </c>
      <c r="H426" s="7">
        <f t="shared" si="28"/>
        <v>9.0867313037044903E-5</v>
      </c>
    </row>
    <row r="427" spans="1:8" x14ac:dyDescent="0.25">
      <c r="A427">
        <v>4.9599999999996296</v>
      </c>
      <c r="B427" s="61">
        <f t="shared" si="26"/>
        <v>20.886559999998443</v>
      </c>
      <c r="C427">
        <f t="shared" si="27"/>
        <v>8.6719944289374837E-5</v>
      </c>
      <c r="E427" s="63">
        <f t="shared" si="25"/>
        <v>1.1232285060642855E-2</v>
      </c>
      <c r="G427">
        <f t="shared" si="29"/>
        <v>2.9022473164889097E-5</v>
      </c>
      <c r="H427" s="7">
        <f t="shared" si="28"/>
        <v>8.6719944289374837E-5</v>
      </c>
    </row>
    <row r="428" spans="1:8" x14ac:dyDescent="0.25">
      <c r="A428">
        <v>4.9799999999996203</v>
      </c>
      <c r="B428" s="61">
        <f t="shared" si="26"/>
        <v>20.970779999998403</v>
      </c>
      <c r="C428">
        <f t="shared" si="27"/>
        <v>8.2763477939921777E-5</v>
      </c>
      <c r="E428" s="63">
        <f t="shared" si="25"/>
        <v>1.0764229308427875E-2</v>
      </c>
      <c r="G428">
        <f t="shared" si="29"/>
        <v>2.7649472916117812E-5</v>
      </c>
      <c r="H428" s="7">
        <f t="shared" si="28"/>
        <v>8.2763477939921777E-5</v>
      </c>
    </row>
    <row r="429" spans="1:8" x14ac:dyDescent="0.25">
      <c r="A429">
        <v>4.9999999999996101</v>
      </c>
      <c r="B429" s="61">
        <f t="shared" si="26"/>
        <v>21.054999999998358</v>
      </c>
      <c r="C429">
        <f t="shared" si="27"/>
        <v>7.8989106244107139E-5</v>
      </c>
      <c r="E429" s="63">
        <f t="shared" ref="E429:E492" si="30">_xlfn.T.DIST(A323,$K$2-2,FALSE)</f>
        <v>1.0314387922906431E-2</v>
      </c>
      <c r="G429">
        <f t="shared" si="29"/>
        <v>2.6342060378615925E-5</v>
      </c>
      <c r="H429" s="7">
        <f t="shared" si="28"/>
        <v>7.8989106244107139E-5</v>
      </c>
    </row>
    <row r="430" spans="1:8" x14ac:dyDescent="0.25">
      <c r="A430">
        <v>5.0199999999995999</v>
      </c>
      <c r="B430" s="61">
        <f t="shared" si="26"/>
        <v>21.139219999998318</v>
      </c>
      <c r="C430">
        <f t="shared" si="27"/>
        <v>7.5388425717580983E-5</v>
      </c>
      <c r="E430" s="63">
        <f t="shared" si="30"/>
        <v>9.8821317664985111E-3</v>
      </c>
    </row>
    <row r="431" spans="1:8" x14ac:dyDescent="0.25">
      <c r="A431">
        <v>5.0399999999995897</v>
      </c>
      <c r="B431" s="61">
        <f t="shared" si="26"/>
        <v>21.223439999998273</v>
      </c>
      <c r="C431">
        <f t="shared" si="27"/>
        <v>7.1953418860321895E-5</v>
      </c>
      <c r="E431" s="63">
        <f t="shared" si="30"/>
        <v>9.4668486583395148E-3</v>
      </c>
    </row>
    <row r="432" spans="1:8" x14ac:dyDescent="0.25">
      <c r="A432">
        <v>5.0599999999995804</v>
      </c>
      <c r="B432" s="61">
        <f t="shared" si="26"/>
        <v>21.307659999998233</v>
      </c>
      <c r="C432">
        <f t="shared" si="27"/>
        <v>6.8676436682931614E-5</v>
      </c>
      <c r="E432" s="63">
        <f t="shared" si="30"/>
        <v>9.067943205887068E-3</v>
      </c>
    </row>
    <row r="433" spans="1:5" x14ac:dyDescent="0.25">
      <c r="A433">
        <v>5.0799999999995702</v>
      </c>
      <c r="B433" s="61">
        <f t="shared" si="26"/>
        <v>21.391879999998192</v>
      </c>
      <c r="C433">
        <f t="shared" si="27"/>
        <v>6.5550182001726455E-5</v>
      </c>
      <c r="E433" s="63">
        <f t="shared" si="30"/>
        <v>8.6848366182271011E-3</v>
      </c>
    </row>
    <row r="434" spans="1:5" x14ac:dyDescent="0.25">
      <c r="A434">
        <v>5.09999999999956</v>
      </c>
      <c r="B434" s="61">
        <f t="shared" si="26"/>
        <v>21.476099999998148</v>
      </c>
      <c r="C434">
        <f t="shared" si="27"/>
        <v>6.2567693470485313E-5</v>
      </c>
      <c r="E434" s="63">
        <f t="shared" si="30"/>
        <v>8.3169665026741144E-3</v>
      </c>
    </row>
    <row r="435" spans="1:5" x14ac:dyDescent="0.25">
      <c r="A435">
        <v>5.1199999999995498</v>
      </c>
      <c r="B435" s="61">
        <f t="shared" si="26"/>
        <v>21.560319999998107</v>
      </c>
      <c r="C435">
        <f t="shared" si="27"/>
        <v>5.9722330317940767E-5</v>
      </c>
      <c r="E435" s="63">
        <f t="shared" si="30"/>
        <v>7.9637866461804915E-3</v>
      </c>
    </row>
    <row r="436" spans="1:5" x14ac:dyDescent="0.25">
      <c r="A436">
        <v>5.1399999999995396</v>
      </c>
      <c r="B436" s="61">
        <f t="shared" si="26"/>
        <v>21.644539999998063</v>
      </c>
      <c r="C436">
        <f t="shared" si="27"/>
        <v>5.7007757761281651E-5</v>
      </c>
      <c r="E436" s="63">
        <f t="shared" si="30"/>
        <v>7.6247667830169862E-3</v>
      </c>
    </row>
    <row r="437" spans="1:5" x14ac:dyDescent="0.25">
      <c r="A437">
        <v>5.1599999999995303</v>
      </c>
      <c r="B437" s="61">
        <f t="shared" si="26"/>
        <v>21.728759999998022</v>
      </c>
      <c r="C437">
        <f t="shared" si="27"/>
        <v>5.4417933067082485E-5</v>
      </c>
      <c r="E437" s="63">
        <f t="shared" si="30"/>
        <v>7.2993923501090043E-3</v>
      </c>
    </row>
    <row r="438" spans="1:5" x14ac:dyDescent="0.25">
      <c r="A438">
        <v>5.1799999999995201</v>
      </c>
      <c r="B438" s="61">
        <f t="shared" si="26"/>
        <v>21.812979999997982</v>
      </c>
      <c r="C438">
        <f t="shared" si="27"/>
        <v>5.1947092232186944E-5</v>
      </c>
      <c r="E438" s="63">
        <f t="shared" si="30"/>
        <v>6.9871642313534509E-3</v>
      </c>
    </row>
    <row r="439" spans="1:5" x14ac:dyDescent="0.25">
      <c r="A439">
        <v>5.1999999999995099</v>
      </c>
      <c r="B439" s="61">
        <f t="shared" si="26"/>
        <v>21.897199999997937</v>
      </c>
      <c r="C439">
        <f t="shared" si="27"/>
        <v>4.9589737258146388E-5</v>
      </c>
      <c r="E439" s="63">
        <f t="shared" si="30"/>
        <v>6.687598492174365E-3</v>
      </c>
    </row>
    <row r="440" spans="1:5" x14ac:dyDescent="0.25">
      <c r="A440">
        <v>5.2199999999994997</v>
      </c>
      <c r="B440" s="61">
        <f t="shared" si="26"/>
        <v>21.981419999997893</v>
      </c>
      <c r="C440">
        <f t="shared" si="27"/>
        <v>4.7340623993854252E-5</v>
      </c>
      <c r="E440" s="63">
        <f t="shared" si="30"/>
        <v>6.4002261055123126E-3</v>
      </c>
    </row>
    <row r="441" spans="1:5" x14ac:dyDescent="0.25">
      <c r="A441">
        <v>5.2399999999994904</v>
      </c>
      <c r="B441" s="61">
        <f t="shared" si="26"/>
        <v>22.065639999997856</v>
      </c>
      <c r="C441">
        <f t="shared" si="27"/>
        <v>4.5194750522017704E-5</v>
      </c>
      <c r="E441" s="63">
        <f t="shared" si="30"/>
        <v>6.1245926703798947E-3</v>
      </c>
    </row>
    <row r="442" spans="1:5" x14ac:dyDescent="0.25">
      <c r="A442">
        <v>5.2599999999994802</v>
      </c>
      <c r="B442" s="61">
        <f t="shared" si="26"/>
        <v>22.149859999997812</v>
      </c>
      <c r="C442">
        <f t="shared" si="27"/>
        <v>4.3147346066083293E-5</v>
      </c>
      <c r="E442" s="63">
        <f t="shared" si="30"/>
        <v>5.8602581240545281E-3</v>
      </c>
    </row>
    <row r="443" spans="1:5" x14ac:dyDescent="0.25">
      <c r="A443">
        <v>5.27999999999947</v>
      </c>
      <c r="B443" s="61">
        <f t="shared" si="26"/>
        <v>22.234079999997771</v>
      </c>
      <c r="C443">
        <f t="shared" si="27"/>
        <v>4.119386039516423E-5</v>
      </c>
      <c r="E443" s="63">
        <f t="shared" si="30"/>
        <v>5.6067964489199557E-3</v>
      </c>
    </row>
    <row r="444" spans="1:5" x14ac:dyDescent="0.25">
      <c r="A444">
        <v>5.2999999999994598</v>
      </c>
      <c r="B444" s="61">
        <f t="shared" si="26"/>
        <v>22.318299999997727</v>
      </c>
      <c r="C444">
        <f t="shared" si="27"/>
        <v>3.9329953705424145E-5</v>
      </c>
      <c r="E444" s="63">
        <f t="shared" si="30"/>
        <v>5.3637953749094813E-3</v>
      </c>
    </row>
    <row r="445" spans="1:5" x14ac:dyDescent="0.25">
      <c r="A445">
        <v>5.3199999999994496</v>
      </c>
      <c r="B445" s="61">
        <f t="shared" si="26"/>
        <v>22.402519999997683</v>
      </c>
      <c r="C445">
        <f t="shared" si="27"/>
        <v>3.7551486957244961E-5</v>
      </c>
      <c r="E445" s="63">
        <f t="shared" si="30"/>
        <v>5.1308560784475059E-3</v>
      </c>
    </row>
    <row r="446" spans="1:5" x14ac:dyDescent="0.25">
      <c r="A446">
        <v>5.3399999999994403</v>
      </c>
      <c r="B446" s="61">
        <f t="shared" si="26"/>
        <v>22.486739999997646</v>
      </c>
      <c r="C446">
        <f t="shared" si="27"/>
        <v>3.5854512648345072E-5</v>
      </c>
      <c r="E446" s="63">
        <f t="shared" si="30"/>
        <v>4.9075928787305689E-3</v>
      </c>
    </row>
    <row r="447" spans="1:5" x14ac:dyDescent="0.25">
      <c r="A447">
        <v>5.3599999999994301</v>
      </c>
      <c r="B447" s="61">
        <f t="shared" si="26"/>
        <v>22.570959999997601</v>
      </c>
      <c r="C447">
        <f t="shared" si="27"/>
        <v>3.4235266003826422E-5</v>
      </c>
      <c r="E447" s="63">
        <f t="shared" si="30"/>
        <v>4.6936329321359506E-3</v>
      </c>
    </row>
    <row r="448" spans="1:5" x14ac:dyDescent="0.25">
      <c r="A448">
        <v>5.3799999999994199</v>
      </c>
      <c r="B448" s="61">
        <f t="shared" si="26"/>
        <v>22.655179999997557</v>
      </c>
      <c r="C448">
        <f t="shared" si="27"/>
        <v>3.2690156564910342E-5</v>
      </c>
      <c r="E448" s="63">
        <f t="shared" si="30"/>
        <v>4.4886159254941887E-3</v>
      </c>
    </row>
    <row r="449" spans="1:5" x14ac:dyDescent="0.25">
      <c r="A449">
        <v>5.3999999999994097</v>
      </c>
      <c r="B449" s="61">
        <f t="shared" si="26"/>
        <v>22.739399999997516</v>
      </c>
      <c r="C449">
        <f t="shared" si="27"/>
        <v>3.1215760158876422E-5</v>
      </c>
      <c r="E449" s="63">
        <f t="shared" si="30"/>
        <v>4.2921937689121472E-3</v>
      </c>
    </row>
    <row r="450" spans="1:5" x14ac:dyDescent="0.25">
      <c r="A450">
        <v>5.4199999999994004</v>
      </c>
      <c r="B450" s="61">
        <f t="shared" ref="B450:B513" si="31">A450*$J$2+L$2</f>
        <v>22.823619999997476</v>
      </c>
      <c r="C450">
        <f t="shared" ref="C450:C479" si="32">_xlfn.T.DIST(A450,$K$2-2,FALSE)</f>
        <v>2.9808811233440303E-5</v>
      </c>
      <c r="E450" s="63">
        <f t="shared" si="30"/>
        <v>4.1040302887849957E-3</v>
      </c>
    </row>
    <row r="451" spans="1:5" x14ac:dyDescent="0.25">
      <c r="A451">
        <v>5.4399999999993804</v>
      </c>
      <c r="B451" s="61">
        <f t="shared" si="31"/>
        <v>22.907839999997393</v>
      </c>
      <c r="C451">
        <f t="shared" si="32"/>
        <v>2.846619553950832E-5</v>
      </c>
      <c r="E451" s="63">
        <f t="shared" si="30"/>
        <v>3.9238009215896439E-3</v>
      </c>
    </row>
    <row r="452" spans="1:5" x14ac:dyDescent="0.25">
      <c r="A452">
        <v>5.45999999999938</v>
      </c>
      <c r="B452" s="61">
        <f t="shared" si="31"/>
        <v>22.992059999997391</v>
      </c>
      <c r="C452">
        <f t="shared" si="32"/>
        <v>2.7184943146911761E-5</v>
      </c>
      <c r="E452" s="63">
        <f t="shared" si="30"/>
        <v>3.751192409007341E-3</v>
      </c>
    </row>
    <row r="453" spans="1:5" x14ac:dyDescent="0.25">
      <c r="A453">
        <v>5.4799999999993698</v>
      </c>
      <c r="B453" s="61">
        <f t="shared" si="31"/>
        <v>23.076279999997347</v>
      </c>
      <c r="C453">
        <f t="shared" si="32"/>
        <v>2.5962221778388287E-5</v>
      </c>
      <c r="E453" s="63">
        <f t="shared" si="30"/>
        <v>3.5859024948810994E-3</v>
      </c>
    </row>
    <row r="454" spans="1:5" x14ac:dyDescent="0.25">
      <c r="A454">
        <v>5.4999999999993596</v>
      </c>
      <c r="B454" s="61">
        <f t="shared" si="31"/>
        <v>23.160499999997306</v>
      </c>
      <c r="C454">
        <f t="shared" si="32"/>
        <v>2.4795330447664046E-5</v>
      </c>
      <c r="E454" s="63">
        <f t="shared" si="30"/>
        <v>3.427639624472293E-3</v>
      </c>
    </row>
    <row r="455" spans="1:5" x14ac:dyDescent="0.25">
      <c r="A455">
        <v>5.5199999999993397</v>
      </c>
      <c r="B455" s="61">
        <f t="shared" si="31"/>
        <v>23.244719999997223</v>
      </c>
      <c r="C455">
        <f t="shared" si="32"/>
        <v>2.3681693388132314E-5</v>
      </c>
      <c r="E455" s="63">
        <f t="shared" si="30"/>
        <v>3.2761226464424731E-3</v>
      </c>
    </row>
    <row r="456" spans="1:5" x14ac:dyDescent="0.25">
      <c r="A456">
        <v>5.5399999999993303</v>
      </c>
      <c r="B456" s="61">
        <f t="shared" si="31"/>
        <v>23.328939999997182</v>
      </c>
      <c r="C456">
        <f t="shared" si="32"/>
        <v>2.2618854259160625E-5</v>
      </c>
      <c r="E456" s="63">
        <f t="shared" si="30"/>
        <v>3.1310805179486879E-3</v>
      </c>
    </row>
    <row r="457" spans="1:5" x14ac:dyDescent="0.25">
      <c r="A457">
        <v>5.5599999999993202</v>
      </c>
      <c r="B457" s="61">
        <f t="shared" si="31"/>
        <v>23.413159999997138</v>
      </c>
      <c r="C457">
        <f t="shared" si="32"/>
        <v>2.1604470617638286E-5</v>
      </c>
      <c r="E457" s="63">
        <f t="shared" si="30"/>
        <v>2.9922520132058192E-3</v>
      </c>
    </row>
    <row r="458" spans="1:5" x14ac:dyDescent="0.25">
      <c r="A458">
        <v>5.57999999999931</v>
      </c>
      <c r="B458" s="61">
        <f t="shared" si="31"/>
        <v>23.497379999997097</v>
      </c>
      <c r="C458">
        <f t="shared" si="32"/>
        <v>2.063630864288379E-5</v>
      </c>
      <c r="E458" s="63">
        <f t="shared" si="30"/>
        <v>2.8593854358352029E-3</v>
      </c>
    </row>
    <row r="459" spans="1:5" x14ac:dyDescent="0.25">
      <c r="A459">
        <v>5.5999999999992998</v>
      </c>
      <c r="B459" s="61">
        <f t="shared" si="31"/>
        <v>23.581599999997053</v>
      </c>
      <c r="C459">
        <f t="shared" si="32"/>
        <v>1.9712238103560486E-5</v>
      </c>
      <c r="E459" s="63">
        <f t="shared" si="30"/>
        <v>2.7322383352873895E-3</v>
      </c>
    </row>
    <row r="460" spans="1:5" x14ac:dyDescent="0.25">
      <c r="A460">
        <v>5.6199999999992896</v>
      </c>
      <c r="B460" s="61">
        <f t="shared" si="31"/>
        <v>23.665819999997009</v>
      </c>
      <c r="C460">
        <f t="shared" si="32"/>
        <v>1.8830227555725681E-5</v>
      </c>
      <c r="E460" s="63">
        <f t="shared" si="30"/>
        <v>2.6105772275962871E-3</v>
      </c>
    </row>
    <row r="461" spans="1:5" x14ac:dyDescent="0.25">
      <c r="A461">
        <v>5.6399999999992803</v>
      </c>
      <c r="B461" s="61">
        <f t="shared" si="31"/>
        <v>23.750039999996972</v>
      </c>
      <c r="C461">
        <f t="shared" si="32"/>
        <v>1.7988339761613349E-5</v>
      </c>
      <c r="E461" s="63">
        <f t="shared" si="30"/>
        <v>2.4941773206933323E-3</v>
      </c>
    </row>
    <row r="462" spans="1:5" x14ac:dyDescent="0.25">
      <c r="A462">
        <v>5.6599999999992701</v>
      </c>
      <c r="B462" s="61">
        <f t="shared" si="31"/>
        <v>23.834259999996927</v>
      </c>
      <c r="C462">
        <f t="shared" si="32"/>
        <v>1.7184727319199652E-5</v>
      </c>
      <c r="E462" s="63">
        <f t="shared" si="30"/>
        <v>2.3828222444834363E-3</v>
      </c>
    </row>
    <row r="463" spans="1:5" x14ac:dyDescent="0.25">
      <c r="A463">
        <v>5.6799999999992599</v>
      </c>
      <c r="B463" s="61">
        <f t="shared" si="31"/>
        <v>23.918479999996887</v>
      </c>
      <c r="C463">
        <f t="shared" si="32"/>
        <v>1.6417628493033047E-5</v>
      </c>
      <c r="E463" s="63">
        <f t="shared" si="30"/>
        <v>2.2763037858587807E-3</v>
      </c>
    </row>
    <row r="464" spans="1:5" x14ac:dyDescent="0.25">
      <c r="A464">
        <v>5.6999999999992497</v>
      </c>
      <c r="B464" s="61">
        <f t="shared" si="31"/>
        <v>24.002699999996842</v>
      </c>
      <c r="C464">
        <f t="shared" si="32"/>
        <v>1.5685363237226674E-5</v>
      </c>
      <c r="E464" s="63">
        <f t="shared" si="30"/>
        <v>2.1744216288024226E-3</v>
      </c>
    </row>
    <row r="465" spans="1:5" x14ac:dyDescent="0.25">
      <c r="A465">
        <v>5.7199999999992404</v>
      </c>
      <c r="B465" s="61">
        <f t="shared" si="31"/>
        <v>24.086919999996802</v>
      </c>
      <c r="C465">
        <f t="shared" si="32"/>
        <v>1.4986329401906879E-5</v>
      </c>
      <c r="E465" s="63">
        <f t="shared" si="30"/>
        <v>2.0769830997114636E-3</v>
      </c>
    </row>
    <row r="466" spans="1:5" x14ac:dyDescent="0.25">
      <c r="A466">
        <v>5.7399999999992302</v>
      </c>
      <c r="B466" s="61">
        <f t="shared" si="31"/>
        <v>24.171139999996761</v>
      </c>
      <c r="C466">
        <f t="shared" si="32"/>
        <v>1.431899911479586E-5</v>
      </c>
      <c r="E466" s="63">
        <f t="shared" si="30"/>
        <v>1.9838029180478563E-3</v>
      </c>
    </row>
    <row r="467" spans="1:5" x14ac:dyDescent="0.25">
      <c r="A467">
        <v>5.75999999999922</v>
      </c>
      <c r="B467" s="61">
        <f t="shared" si="31"/>
        <v>24.255359999996717</v>
      </c>
      <c r="C467">
        <f t="shared" si="32"/>
        <v>1.3681915329968515E-5</v>
      </c>
      <c r="E467" s="63">
        <f t="shared" si="30"/>
        <v>1.8947029524055939E-3</v>
      </c>
    </row>
    <row r="468" spans="1:5" x14ac:dyDescent="0.25">
      <c r="A468">
        <v>5.7799999999992098</v>
      </c>
      <c r="B468" s="61">
        <f t="shared" si="31"/>
        <v>24.339579999996673</v>
      </c>
      <c r="C468">
        <f t="shared" si="32"/>
        <v>1.3073688536178812E-5</v>
      </c>
      <c r="E468" s="63">
        <f t="shared" si="30"/>
        <v>1.8095119820641051E-3</v>
      </c>
    </row>
    <row r="469" spans="1:5" x14ac:dyDescent="0.25">
      <c r="A469">
        <v>5.7999999999991996</v>
      </c>
      <c r="B469" s="61">
        <f t="shared" si="31"/>
        <v>24.423799999996632</v>
      </c>
      <c r="C469">
        <f t="shared" si="32"/>
        <v>1.2492993617482675E-5</v>
      </c>
      <c r="E469" s="63">
        <f t="shared" si="30"/>
        <v>1.7280654640807085E-3</v>
      </c>
    </row>
    <row r="470" spans="1:5" x14ac:dyDescent="0.25">
      <c r="A470">
        <v>5.8199999999991903</v>
      </c>
      <c r="B470" s="61">
        <f t="shared" si="31"/>
        <v>24.508019999996591</v>
      </c>
      <c r="C470">
        <f t="shared" si="32"/>
        <v>1.1938566859209544E-5</v>
      </c>
      <c r="E470" s="63">
        <f t="shared" si="30"/>
        <v>1.6502053059587458E-3</v>
      </c>
    </row>
    <row r="471" spans="1:5" x14ac:dyDescent="0.25">
      <c r="A471">
        <v>5.8399999999991801</v>
      </c>
      <c r="B471" s="61">
        <f t="shared" si="31"/>
        <v>24.592239999996551</v>
      </c>
      <c r="C471">
        <f t="shared" si="32"/>
        <v>1.1409203092641356E-5</v>
      </c>
      <c r="E471" s="63">
        <f t="shared" si="30"/>
        <v>1.5757796439132142E-3</v>
      </c>
    </row>
    <row r="472" spans="1:5" x14ac:dyDescent="0.25">
      <c r="A472">
        <v>5.8599999999991699</v>
      </c>
      <c r="B472" s="61">
        <f t="shared" si="31"/>
        <v>24.676459999996506</v>
      </c>
      <c r="C472">
        <f t="shared" si="32"/>
        <v>1.0903752972053466E-5</v>
      </c>
      <c r="E472" s="63">
        <f t="shared" si="30"/>
        <v>1.5046426267417816E-3</v>
      </c>
    </row>
    <row r="473" spans="1:5" x14ac:dyDescent="0.25">
      <c r="A473">
        <v>5.8799999999991597</v>
      </c>
      <c r="B473" s="61">
        <f t="shared" si="31"/>
        <v>24.760679999996462</v>
      </c>
      <c r="C473">
        <f t="shared" si="32"/>
        <v>1.0421120378056067E-5</v>
      </c>
      <c r="E473" s="63">
        <f t="shared" si="30"/>
        <v>1.4366542052965251E-3</v>
      </c>
    </row>
    <row r="474" spans="1:5" x14ac:dyDescent="0.25">
      <c r="A474">
        <v>5.8999999999991504</v>
      </c>
      <c r="B474" s="61">
        <f t="shared" si="31"/>
        <v>24.844899999996425</v>
      </c>
      <c r="C474">
        <f t="shared" si="32"/>
        <v>9.9602599414433409E-6</v>
      </c>
      <c r="E474" s="63">
        <f t="shared" si="30"/>
        <v>1.3716799275397601E-3</v>
      </c>
    </row>
    <row r="475" spans="1:5" x14ac:dyDescent="0.25">
      <c r="A475">
        <v>5.9199999999991402</v>
      </c>
      <c r="B475" s="61">
        <f t="shared" si="31"/>
        <v>24.929119999996381</v>
      </c>
      <c r="C475">
        <f t="shared" si="32"/>
        <v>9.5201746820193922E-6</v>
      </c>
      <c r="E475" s="63">
        <f t="shared" si="30"/>
        <v>1.3095907391567465E-3</v>
      </c>
    </row>
    <row r="476" spans="1:5" x14ac:dyDescent="0.25">
      <c r="A476">
        <v>5.93999999999913</v>
      </c>
      <c r="B476" s="61">
        <f t="shared" si="31"/>
        <v>25.013339999996337</v>
      </c>
      <c r="C476">
        <f t="shared" si="32"/>
        <v>9.0999137571154952E-6</v>
      </c>
      <c r="E476" s="63">
        <f t="shared" si="30"/>
        <v>1.2502627896880713E-3</v>
      </c>
    </row>
    <row r="477" spans="1:5" x14ac:dyDescent="0.25">
      <c r="A477">
        <v>5.9599999999991198</v>
      </c>
      <c r="B477" s="61">
        <f t="shared" si="31"/>
        <v>25.097559999996296</v>
      </c>
      <c r="C477">
        <f t="shared" si="32"/>
        <v>8.6985703147536905E-6</v>
      </c>
      <c r="E477" s="63">
        <f t="shared" si="30"/>
        <v>1.1935772441355075E-3</v>
      </c>
    </row>
    <row r="478" spans="1:5" x14ac:dyDescent="0.25">
      <c r="A478">
        <v>5.9799999999991096</v>
      </c>
      <c r="B478" s="61">
        <f t="shared" si="31"/>
        <v>25.181779999996252</v>
      </c>
      <c r="C478">
        <f t="shared" si="32"/>
        <v>8.3152794466361268E-6</v>
      </c>
      <c r="E478" s="63">
        <f t="shared" si="30"/>
        <v>1.1394200999870505E-3</v>
      </c>
    </row>
    <row r="479" spans="1:5" x14ac:dyDescent="0.25">
      <c r="A479">
        <v>5.9999999999991003</v>
      </c>
      <c r="B479" s="61">
        <f t="shared" si="31"/>
        <v>25.265999999996215</v>
      </c>
      <c r="C479">
        <f t="shared" si="32"/>
        <v>7.9492162363588795E-6</v>
      </c>
      <c r="E479" s="63">
        <f t="shared" si="30"/>
        <v>1.08768200959933E-3</v>
      </c>
    </row>
    <row r="480" spans="1:5" x14ac:dyDescent="0.25">
      <c r="A480">
        <v>6.0199999999990901</v>
      </c>
      <c r="B480" s="61">
        <f t="shared" si="31"/>
        <v>25.35021999999617</v>
      </c>
      <c r="E480" s="63">
        <f t="shared" si="30"/>
        <v>1.0382581078689772E-3</v>
      </c>
    </row>
    <row r="481" spans="1:5" x14ac:dyDescent="0.25">
      <c r="A481">
        <v>6.0399999999990799</v>
      </c>
      <c r="B481" s="61">
        <f t="shared" si="31"/>
        <v>25.434439999996126</v>
      </c>
      <c r="E481" s="63">
        <f t="shared" si="30"/>
        <v>9.9104784511853884E-4</v>
      </c>
    </row>
    <row r="482" spans="1:5" x14ac:dyDescent="0.25">
      <c r="A482">
        <v>6.0599999999990697</v>
      </c>
      <c r="B482" s="61">
        <f t="shared" si="31"/>
        <v>25.518659999996085</v>
      </c>
      <c r="E482" s="63">
        <f t="shared" si="30"/>
        <v>9.4595482511720865E-4</v>
      </c>
    </row>
    <row r="483" spans="1:5" x14ac:dyDescent="0.25">
      <c r="A483">
        <v>6.0799999999990604</v>
      </c>
      <c r="B483" s="61">
        <f t="shared" si="31"/>
        <v>25.602879999996045</v>
      </c>
      <c r="E483" s="63">
        <f t="shared" si="30"/>
        <v>9.0288664815193402E-4</v>
      </c>
    </row>
    <row r="484" spans="1:5" x14ac:dyDescent="0.25">
      <c r="A484">
        <v>6.0999999999990502</v>
      </c>
      <c r="B484" s="61">
        <f t="shared" si="31"/>
        <v>25.687099999996001</v>
      </c>
      <c r="E484" s="63">
        <f t="shared" si="30"/>
        <v>8.6175475906031542E-4</v>
      </c>
    </row>
    <row r="485" spans="1:5" x14ac:dyDescent="0.25">
      <c r="A485">
        <v>6.11999999999904</v>
      </c>
      <c r="B485" s="61">
        <f t="shared" si="31"/>
        <v>25.77131999999596</v>
      </c>
      <c r="E485" s="63">
        <f t="shared" si="30"/>
        <v>8.2247430013312041E-4</v>
      </c>
    </row>
    <row r="486" spans="1:5" x14ac:dyDescent="0.25">
      <c r="A486">
        <v>6.1399999999990396</v>
      </c>
      <c r="B486" s="61">
        <f t="shared" si="31"/>
        <v>25.855539999995958</v>
      </c>
      <c r="E486" s="63">
        <f t="shared" si="30"/>
        <v>7.8496396879120661E-4</v>
      </c>
    </row>
    <row r="487" spans="1:5" x14ac:dyDescent="0.25">
      <c r="A487">
        <v>6.1599999999990303</v>
      </c>
      <c r="B487" s="61">
        <f t="shared" si="31"/>
        <v>25.939759999995918</v>
      </c>
      <c r="E487" s="63">
        <f t="shared" si="30"/>
        <v>7.4914587993893367E-4</v>
      </c>
    </row>
    <row r="488" spans="1:5" x14ac:dyDescent="0.25">
      <c r="A488">
        <v>6.1799999999990201</v>
      </c>
      <c r="B488" s="61">
        <f t="shared" si="31"/>
        <v>26.023979999995877</v>
      </c>
      <c r="E488" s="63">
        <f t="shared" si="30"/>
        <v>7.1494543289407294E-4</v>
      </c>
    </row>
    <row r="489" spans="1:5" x14ac:dyDescent="0.25">
      <c r="A489">
        <v>6.1999999999990099</v>
      </c>
      <c r="B489" s="61">
        <f t="shared" si="31"/>
        <v>26.108199999995833</v>
      </c>
      <c r="E489" s="63">
        <f t="shared" si="30"/>
        <v>6.8229118279239669E-4</v>
      </c>
    </row>
    <row r="490" spans="1:5" x14ac:dyDescent="0.25">
      <c r="A490">
        <v>6.2199999999989997</v>
      </c>
      <c r="B490" s="61">
        <f t="shared" si="31"/>
        <v>26.192419999995789</v>
      </c>
      <c r="E490" s="63">
        <f t="shared" si="30"/>
        <v>6.5111471636378291E-4</v>
      </c>
    </row>
    <row r="491" spans="1:5" x14ac:dyDescent="0.25">
      <c r="A491">
        <v>6.2399999999989904</v>
      </c>
      <c r="B491" s="61">
        <f t="shared" si="31"/>
        <v>26.276639999995751</v>
      </c>
      <c r="E491" s="63">
        <f t="shared" si="30"/>
        <v>6.213505319756634E-4</v>
      </c>
    </row>
    <row r="492" spans="1:5" x14ac:dyDescent="0.25">
      <c r="A492">
        <v>6.2599999999989802</v>
      </c>
      <c r="B492" s="61">
        <f t="shared" si="31"/>
        <v>26.360859999995707</v>
      </c>
      <c r="E492" s="63">
        <f t="shared" si="30"/>
        <v>5.929359238388682E-4</v>
      </c>
    </row>
    <row r="493" spans="1:5" x14ac:dyDescent="0.25">
      <c r="A493">
        <v>6.27999999999897</v>
      </c>
      <c r="B493" s="61">
        <f t="shared" si="31"/>
        <v>26.445079999995663</v>
      </c>
      <c r="E493" s="63">
        <f t="shared" ref="E493:E535" si="33">_xlfn.T.DIST(A387,$K$2-2,FALSE)</f>
        <v>5.6581087027064302E-4</v>
      </c>
    </row>
    <row r="494" spans="1:5" x14ac:dyDescent="0.25">
      <c r="A494">
        <v>6.2999999999989598</v>
      </c>
      <c r="B494" s="61">
        <f t="shared" si="31"/>
        <v>26.529299999995622</v>
      </c>
      <c r="E494" s="63">
        <f t="shared" si="33"/>
        <v>5.3991792590937435E-4</v>
      </c>
    </row>
    <row r="495" spans="1:5" x14ac:dyDescent="0.25">
      <c r="A495">
        <v>6.3199999999989496</v>
      </c>
      <c r="B495" s="61">
        <f t="shared" si="31"/>
        <v>26.613519999995578</v>
      </c>
      <c r="E495" s="63">
        <f t="shared" si="33"/>
        <v>5.1520211777580471E-4</v>
      </c>
    </row>
    <row r="496" spans="1:5" x14ac:dyDescent="0.25">
      <c r="A496">
        <v>6.3399999999989403</v>
      </c>
      <c r="B496" s="61">
        <f t="shared" si="31"/>
        <v>26.697739999995541</v>
      </c>
      <c r="E496" s="63">
        <f t="shared" si="33"/>
        <v>4.9161084507578167E-4</v>
      </c>
    </row>
    <row r="497" spans="1:5" x14ac:dyDescent="0.25">
      <c r="A497">
        <v>6.3599999999989301</v>
      </c>
      <c r="B497" s="61">
        <f t="shared" si="31"/>
        <v>26.781959999995497</v>
      </c>
      <c r="E497" s="63">
        <f t="shared" si="33"/>
        <v>4.6909378264031222E-4</v>
      </c>
    </row>
    <row r="498" spans="1:5" x14ac:dyDescent="0.25">
      <c r="A498">
        <v>6.3799999999989199</v>
      </c>
      <c r="B498" s="61">
        <f t="shared" si="31"/>
        <v>26.866179999995452</v>
      </c>
      <c r="E498" s="63">
        <f t="shared" si="33"/>
        <v>4.4760278789924564E-4</v>
      </c>
    </row>
    <row r="499" spans="1:5" x14ac:dyDescent="0.25">
      <c r="A499">
        <v>6.3999999999989203</v>
      </c>
      <c r="B499" s="61">
        <f t="shared" si="31"/>
        <v>26.950399999995454</v>
      </c>
      <c r="E499" s="63">
        <f t="shared" si="33"/>
        <v>4.2709181128617815E-4</v>
      </c>
    </row>
    <row r="500" spans="1:5" x14ac:dyDescent="0.25">
      <c r="A500">
        <v>6.4199999999989004</v>
      </c>
      <c r="B500" s="61">
        <f t="shared" si="31"/>
        <v>27.034619999995371</v>
      </c>
      <c r="E500" s="63">
        <f t="shared" si="33"/>
        <v>4.0751680997295548E-4</v>
      </c>
    </row>
    <row r="501" spans="1:5" x14ac:dyDescent="0.25">
      <c r="A501">
        <v>6.4399999999988999</v>
      </c>
      <c r="B501" s="61">
        <f t="shared" si="31"/>
        <v>27.11883999999537</v>
      </c>
      <c r="E501" s="63">
        <f t="shared" si="33"/>
        <v>3.8883566483362411E-4</v>
      </c>
    </row>
    <row r="502" spans="1:5" x14ac:dyDescent="0.25">
      <c r="A502">
        <v>6.4599999999988897</v>
      </c>
      <c r="B502" s="61">
        <f t="shared" si="31"/>
        <v>27.203059999995325</v>
      </c>
      <c r="E502" s="63">
        <f t="shared" si="33"/>
        <v>3.7100810053897773E-4</v>
      </c>
    </row>
    <row r="503" spans="1:5" x14ac:dyDescent="0.25">
      <c r="A503">
        <v>6.4799999999988804</v>
      </c>
      <c r="B503" s="61">
        <f t="shared" si="31"/>
        <v>27.287279999995288</v>
      </c>
      <c r="E503" s="63">
        <f t="shared" si="33"/>
        <v>3.5399560868433873E-4</v>
      </c>
    </row>
    <row r="504" spans="1:5" x14ac:dyDescent="0.25">
      <c r="A504">
        <v>6.4999999999988702</v>
      </c>
      <c r="B504" s="61">
        <f t="shared" si="31"/>
        <v>27.371499999995244</v>
      </c>
      <c r="E504" s="63">
        <f t="shared" si="33"/>
        <v>3.3776137385484011E-4</v>
      </c>
    </row>
    <row r="505" spans="1:5" x14ac:dyDescent="0.25">
      <c r="A505">
        <v>6.51999999999886</v>
      </c>
      <c r="B505" s="61">
        <f t="shared" si="31"/>
        <v>27.455719999995203</v>
      </c>
      <c r="E505" s="63">
        <f t="shared" si="33"/>
        <v>3.2227020253411837E-4</v>
      </c>
    </row>
    <row r="506" spans="1:5" x14ac:dyDescent="0.25">
      <c r="A506">
        <v>6.5399999999988498</v>
      </c>
      <c r="B506" s="61">
        <f t="shared" si="31"/>
        <v>27.539939999995159</v>
      </c>
      <c r="E506" s="63">
        <f t="shared" si="33"/>
        <v>3.074884547640911E-4</v>
      </c>
    </row>
    <row r="507" spans="1:5" x14ac:dyDescent="0.25">
      <c r="A507">
        <v>6.5599999999988396</v>
      </c>
      <c r="B507" s="61">
        <f t="shared" si="31"/>
        <v>27.624159999995115</v>
      </c>
      <c r="E507" s="63">
        <f t="shared" si="33"/>
        <v>2.9338397846534058E-4</v>
      </c>
    </row>
    <row r="508" spans="1:5" x14ac:dyDescent="0.25">
      <c r="A508">
        <v>6.5799999999988303</v>
      </c>
      <c r="B508" s="61">
        <f t="shared" si="31"/>
        <v>27.708379999995078</v>
      </c>
      <c r="E508" s="63">
        <f t="shared" si="33"/>
        <v>2.7992604632944842E-4</v>
      </c>
    </row>
    <row r="509" spans="1:5" x14ac:dyDescent="0.25">
      <c r="A509">
        <v>6.5999999999988201</v>
      </c>
      <c r="B509" s="61">
        <f t="shared" si="31"/>
        <v>27.792599999995033</v>
      </c>
      <c r="E509" s="63">
        <f t="shared" si="33"/>
        <v>2.6708529519659495E-4</v>
      </c>
    </row>
    <row r="510" spans="1:5" x14ac:dyDescent="0.25">
      <c r="A510">
        <v>6.6199999999988099</v>
      </c>
      <c r="B510" s="61">
        <f t="shared" si="31"/>
        <v>27.876819999994989</v>
      </c>
      <c r="E510" s="63">
        <f t="shared" si="33"/>
        <v>2.5483366783366379E-4</v>
      </c>
    </row>
    <row r="511" spans="1:5" x14ac:dyDescent="0.25">
      <c r="A511">
        <v>6.6399999999987998</v>
      </c>
      <c r="B511" s="61">
        <f t="shared" si="31"/>
        <v>27.961039999994949</v>
      </c>
      <c r="E511" s="63">
        <f t="shared" si="33"/>
        <v>2.4314435703008303E-4</v>
      </c>
    </row>
    <row r="512" spans="1:5" x14ac:dyDescent="0.25">
      <c r="A512">
        <v>6.6599999999987904</v>
      </c>
      <c r="B512" s="61">
        <f t="shared" si="31"/>
        <v>28.045259999994908</v>
      </c>
      <c r="E512" s="63">
        <f t="shared" si="33"/>
        <v>2.319917519306425E-4</v>
      </c>
    </row>
    <row r="513" spans="1:5" x14ac:dyDescent="0.25">
      <c r="A513">
        <v>6.6799999999987802</v>
      </c>
      <c r="B513" s="61">
        <f t="shared" si="31"/>
        <v>28.129479999994867</v>
      </c>
      <c r="E513" s="63">
        <f t="shared" si="33"/>
        <v>2.2135138652655618E-4</v>
      </c>
    </row>
    <row r="514" spans="1:5" x14ac:dyDescent="0.25">
      <c r="A514">
        <v>6.6999999999987701</v>
      </c>
      <c r="B514" s="61">
        <f t="shared" ref="B514:B527" si="34">A514*$J$2+L$2</f>
        <v>28.213699999994823</v>
      </c>
      <c r="E514" s="63">
        <f t="shared" si="33"/>
        <v>2.1119989022803796E-4</v>
      </c>
    </row>
    <row r="515" spans="1:5" x14ac:dyDescent="0.25">
      <c r="A515">
        <v>6.7199999999987696</v>
      </c>
      <c r="B515" s="61">
        <f t="shared" si="34"/>
        <v>28.297919999994821</v>
      </c>
      <c r="E515" s="63">
        <f t="shared" si="33"/>
        <v>2.0151494044373157E-4</v>
      </c>
    </row>
    <row r="516" spans="1:5" x14ac:dyDescent="0.25">
      <c r="A516">
        <v>6.7399999999987603</v>
      </c>
      <c r="B516" s="61">
        <f t="shared" si="34"/>
        <v>28.382139999994781</v>
      </c>
      <c r="E516" s="63">
        <f t="shared" si="33"/>
        <v>1.9227521709432231E-4</v>
      </c>
    </row>
    <row r="517" spans="1:5" x14ac:dyDescent="0.25">
      <c r="A517">
        <v>6.7599999999987501</v>
      </c>
      <c r="B517" s="61">
        <f t="shared" si="34"/>
        <v>28.46635999999474</v>
      </c>
      <c r="E517" s="63">
        <f t="shared" si="33"/>
        <v>1.8346035898971161E-4</v>
      </c>
    </row>
    <row r="518" spans="1:5" x14ac:dyDescent="0.25">
      <c r="A518">
        <v>6.7799999999987399</v>
      </c>
      <c r="B518" s="61">
        <f t="shared" si="34"/>
        <v>28.550579999994696</v>
      </c>
      <c r="E518" s="63">
        <f t="shared" si="33"/>
        <v>1.7505092200112145E-4</v>
      </c>
    </row>
    <row r="519" spans="1:5" x14ac:dyDescent="0.25">
      <c r="A519">
        <v>6.7999999999987297</v>
      </c>
      <c r="B519" s="61">
        <f t="shared" si="34"/>
        <v>28.634799999994652</v>
      </c>
      <c r="E519" s="63">
        <f t="shared" si="33"/>
        <v>1.6702833896150218E-4</v>
      </c>
    </row>
    <row r="520" spans="1:5" x14ac:dyDescent="0.25">
      <c r="A520">
        <v>6.8199999999987204</v>
      </c>
      <c r="B520" s="61">
        <f t="shared" si="34"/>
        <v>28.719019999994615</v>
      </c>
      <c r="E520" s="63">
        <f t="shared" si="33"/>
        <v>1.5937488122958591E-4</v>
      </c>
    </row>
    <row r="521" spans="1:5" x14ac:dyDescent="0.25">
      <c r="A521">
        <v>6.8399999999987102</v>
      </c>
      <c r="B521" s="61">
        <f t="shared" si="34"/>
        <v>28.80323999999457</v>
      </c>
      <c r="E521" s="63">
        <f t="shared" si="33"/>
        <v>1.520736218548764E-4</v>
      </c>
    </row>
    <row r="522" spans="1:5" x14ac:dyDescent="0.25">
      <c r="A522">
        <v>6.8599999999987</v>
      </c>
      <c r="B522" s="61">
        <f t="shared" si="34"/>
        <v>28.88745999999453</v>
      </c>
      <c r="E522" s="63">
        <f t="shared" si="33"/>
        <v>1.4510840028279852E-4</v>
      </c>
    </row>
    <row r="523" spans="1:5" x14ac:dyDescent="0.25">
      <c r="A523">
        <v>6.8799999999986898</v>
      </c>
      <c r="B523" s="61">
        <f t="shared" si="34"/>
        <v>28.971679999994485</v>
      </c>
      <c r="E523" s="63">
        <f t="shared" si="33"/>
        <v>1.3846378854112334E-4</v>
      </c>
    </row>
    <row r="524" spans="1:5" x14ac:dyDescent="0.25">
      <c r="A524">
        <v>6.8999999999986796</v>
      </c>
      <c r="B524" s="61">
        <f t="shared" si="34"/>
        <v>29.055899999994441</v>
      </c>
      <c r="E524" s="63">
        <f t="shared" si="33"/>
        <v>1.3212505885065558E-4</v>
      </c>
    </row>
    <row r="525" spans="1:5" x14ac:dyDescent="0.25">
      <c r="A525">
        <v>6.9199999999986703</v>
      </c>
      <c r="B525" s="61">
        <f t="shared" si="34"/>
        <v>29.140119999994404</v>
      </c>
      <c r="E525" s="63">
        <f t="shared" si="33"/>
        <v>1.2607815260500625E-4</v>
      </c>
    </row>
    <row r="526" spans="1:5" x14ac:dyDescent="0.25">
      <c r="A526">
        <v>6.9399999999986601</v>
      </c>
      <c r="B526" s="61">
        <f t="shared" si="34"/>
        <v>29.22433999999436</v>
      </c>
      <c r="E526" s="63">
        <f t="shared" si="33"/>
        <v>1.2030965066606156E-4</v>
      </c>
    </row>
    <row r="527" spans="1:5" x14ac:dyDescent="0.25">
      <c r="A527">
        <v>6.9599999999986499</v>
      </c>
      <c r="B527" s="61">
        <f t="shared" si="34"/>
        <v>29.308559999994316</v>
      </c>
      <c r="E527" s="63">
        <f t="shared" si="33"/>
        <v>1.1480674492358275E-4</v>
      </c>
    </row>
    <row r="528" spans="1:5" x14ac:dyDescent="0.25">
      <c r="E528" s="63">
        <f t="shared" si="33"/>
        <v>1.0955721106899969E-4</v>
      </c>
    </row>
    <row r="529" spans="5:5" x14ac:dyDescent="0.25">
      <c r="E529" s="63">
        <f t="shared" si="33"/>
        <v>1.0454938253526305E-4</v>
      </c>
    </row>
    <row r="530" spans="5:5" x14ac:dyDescent="0.25">
      <c r="E530" s="63">
        <f t="shared" si="33"/>
        <v>9.9772125556210183E-5</v>
      </c>
    </row>
    <row r="531" spans="5:5" x14ac:dyDescent="0.25">
      <c r="E531" s="63">
        <f t="shared" si="33"/>
        <v>9.5214815300536434E-5</v>
      </c>
    </row>
    <row r="532" spans="5:5" x14ac:dyDescent="0.25">
      <c r="E532" s="63">
        <f t="shared" si="33"/>
        <v>9.0867313037044903E-5</v>
      </c>
    </row>
    <row r="533" spans="5:5" x14ac:dyDescent="0.25">
      <c r="E533" s="63">
        <f t="shared" si="33"/>
        <v>8.6719944289374837E-5</v>
      </c>
    </row>
    <row r="534" spans="5:5" x14ac:dyDescent="0.25">
      <c r="E534" s="63">
        <f t="shared" si="33"/>
        <v>8.2763477939921777E-5</v>
      </c>
    </row>
    <row r="535" spans="5:5" x14ac:dyDescent="0.25">
      <c r="E535" s="63">
        <f t="shared" si="33"/>
        <v>7.8989106244107139E-5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workbookViewId="0">
      <selection activeCell="L13" sqref="L13"/>
    </sheetView>
  </sheetViews>
  <sheetFormatPr defaultRowHeight="15" x14ac:dyDescent="0.25"/>
  <cols>
    <col min="2" max="2" width="11.140625" bestFit="1" customWidth="1"/>
    <col min="3" max="3" width="12.85546875" customWidth="1"/>
    <col min="5" max="5" width="13.7109375" customWidth="1"/>
    <col min="6" max="6" width="9" customWidth="1"/>
    <col min="7" max="7" width="11.42578125" customWidth="1"/>
    <col min="8" max="8" width="11.28515625" bestFit="1" customWidth="1"/>
    <col min="9" max="9" width="3.85546875" customWidth="1"/>
    <col min="10" max="10" width="16.140625" bestFit="1" customWidth="1"/>
  </cols>
  <sheetData>
    <row r="1" spans="1:12" ht="15.75" thickBot="1" x14ac:dyDescent="0.3">
      <c r="A1" s="28" t="s">
        <v>18</v>
      </c>
      <c r="B1" s="28" t="s">
        <v>29</v>
      </c>
      <c r="C1" s="3" t="s">
        <v>19</v>
      </c>
      <c r="E1" t="s">
        <v>20</v>
      </c>
    </row>
    <row r="2" spans="1:12" ht="15.75" thickBot="1" x14ac:dyDescent="0.3">
      <c r="A2">
        <v>1</v>
      </c>
      <c r="B2" t="s">
        <v>30</v>
      </c>
      <c r="C2">
        <v>35</v>
      </c>
      <c r="F2" t="s">
        <v>31</v>
      </c>
      <c r="G2" t="s">
        <v>30</v>
      </c>
      <c r="H2" t="s">
        <v>21</v>
      </c>
      <c r="J2" s="31" t="s">
        <v>22</v>
      </c>
      <c r="K2" s="57" t="s">
        <v>24</v>
      </c>
      <c r="L2" s="32" t="s">
        <v>74</v>
      </c>
    </row>
    <row r="3" spans="1:12" x14ac:dyDescent="0.25">
      <c r="A3">
        <v>2</v>
      </c>
      <c r="B3" t="s">
        <v>30</v>
      </c>
      <c r="C3">
        <v>28</v>
      </c>
      <c r="E3" s="29">
        <v>15</v>
      </c>
      <c r="F3" s="5"/>
      <c r="G3" s="5">
        <v>1</v>
      </c>
      <c r="H3" s="5">
        <v>1</v>
      </c>
      <c r="J3" s="15" t="s">
        <v>23</v>
      </c>
      <c r="K3" s="58">
        <f>_xlfn.STDEV.S(C2:C201)</f>
        <v>4.9493515132803063</v>
      </c>
      <c r="L3" s="33">
        <f>_xlfn.VAR.S(C2:C202)</f>
        <v>24.496080402010055</v>
      </c>
    </row>
    <row r="4" spans="1:12" x14ac:dyDescent="0.25">
      <c r="A4">
        <v>3</v>
      </c>
      <c r="B4" t="s">
        <v>30</v>
      </c>
      <c r="C4">
        <v>27</v>
      </c>
      <c r="E4" s="29">
        <v>18</v>
      </c>
      <c r="F4" s="5">
        <v>1</v>
      </c>
      <c r="G4" s="5">
        <v>2</v>
      </c>
      <c r="H4" s="5">
        <v>3</v>
      </c>
      <c r="J4" s="15" t="s">
        <v>38</v>
      </c>
      <c r="K4" s="58">
        <f>_xlfn.STDEV.S(C2:C101)</f>
        <v>4.9471857115582916</v>
      </c>
      <c r="L4" s="33">
        <f>_xlfn.VAR.S(C2:C101)</f>
        <v>24.474646464646518</v>
      </c>
    </row>
    <row r="5" spans="1:12" ht="15.75" thickBot="1" x14ac:dyDescent="0.3">
      <c r="A5">
        <v>4</v>
      </c>
      <c r="B5" t="s">
        <v>30</v>
      </c>
      <c r="C5">
        <v>36</v>
      </c>
      <c r="E5" s="29">
        <v>19</v>
      </c>
      <c r="F5" s="5"/>
      <c r="G5" s="5">
        <v>1</v>
      </c>
      <c r="H5" s="5">
        <v>1</v>
      </c>
      <c r="J5" s="23" t="s">
        <v>39</v>
      </c>
      <c r="K5" s="59">
        <f>_xlfn.STDEV.S(C102:C201)</f>
        <v>4.9754447544968787</v>
      </c>
      <c r="L5" s="34">
        <f>_xlfn.VAR.S(C102:C201)</f>
        <v>24.755050505050505</v>
      </c>
    </row>
    <row r="6" spans="1:12" x14ac:dyDescent="0.25">
      <c r="A6">
        <v>5</v>
      </c>
      <c r="B6" t="s">
        <v>30</v>
      </c>
      <c r="C6">
        <v>21</v>
      </c>
      <c r="E6" s="29">
        <v>20</v>
      </c>
      <c r="F6" s="5">
        <v>2</v>
      </c>
      <c r="G6" s="5">
        <v>1</v>
      </c>
      <c r="H6" s="5">
        <v>3</v>
      </c>
    </row>
    <row r="7" spans="1:12" x14ac:dyDescent="0.25">
      <c r="A7">
        <v>6</v>
      </c>
      <c r="B7" t="s">
        <v>30</v>
      </c>
      <c r="C7">
        <v>30</v>
      </c>
      <c r="E7" s="29">
        <v>21</v>
      </c>
      <c r="F7" s="5">
        <v>4</v>
      </c>
      <c r="G7" s="5">
        <v>3</v>
      </c>
      <c r="H7" s="5">
        <v>7</v>
      </c>
    </row>
    <row r="8" spans="1:12" x14ac:dyDescent="0.25">
      <c r="A8">
        <v>7</v>
      </c>
      <c r="B8" t="s">
        <v>30</v>
      </c>
      <c r="C8">
        <v>32</v>
      </c>
      <c r="E8" s="29">
        <v>22</v>
      </c>
      <c r="F8" s="5">
        <v>4</v>
      </c>
      <c r="G8" s="5">
        <v>2</v>
      </c>
      <c r="H8" s="5">
        <v>6</v>
      </c>
    </row>
    <row r="9" spans="1:12" x14ac:dyDescent="0.25">
      <c r="A9">
        <v>8</v>
      </c>
      <c r="B9" t="s">
        <v>30</v>
      </c>
      <c r="C9">
        <v>20</v>
      </c>
      <c r="E9" s="29">
        <v>23</v>
      </c>
      <c r="F9" s="5">
        <v>4</v>
      </c>
      <c r="G9" s="5">
        <v>4</v>
      </c>
      <c r="H9" s="5">
        <v>8</v>
      </c>
    </row>
    <row r="10" spans="1:12" x14ac:dyDescent="0.25">
      <c r="A10">
        <v>9</v>
      </c>
      <c r="B10" t="s">
        <v>30</v>
      </c>
      <c r="C10">
        <v>30</v>
      </c>
      <c r="E10" s="29">
        <v>24</v>
      </c>
      <c r="F10" s="5">
        <v>5</v>
      </c>
      <c r="G10" s="5">
        <v>3</v>
      </c>
      <c r="H10" s="5">
        <v>8</v>
      </c>
    </row>
    <row r="11" spans="1:12" x14ac:dyDescent="0.25">
      <c r="A11">
        <v>10</v>
      </c>
      <c r="B11" t="s">
        <v>30</v>
      </c>
      <c r="C11">
        <v>33</v>
      </c>
      <c r="E11" s="29">
        <v>25</v>
      </c>
      <c r="F11" s="5">
        <v>6</v>
      </c>
      <c r="G11" s="5">
        <v>5</v>
      </c>
      <c r="H11" s="5">
        <v>11</v>
      </c>
    </row>
    <row r="12" spans="1:12" x14ac:dyDescent="0.25">
      <c r="A12">
        <v>11</v>
      </c>
      <c r="B12" t="s">
        <v>30</v>
      </c>
      <c r="C12">
        <v>15</v>
      </c>
      <c r="E12" s="29">
        <v>26</v>
      </c>
      <c r="F12" s="5">
        <v>7</v>
      </c>
      <c r="G12" s="5">
        <v>7</v>
      </c>
      <c r="H12" s="5">
        <v>14</v>
      </c>
    </row>
    <row r="13" spans="1:12" x14ac:dyDescent="0.25">
      <c r="A13">
        <v>12</v>
      </c>
      <c r="B13" t="s">
        <v>30</v>
      </c>
      <c r="C13">
        <v>33</v>
      </c>
      <c r="E13" s="29">
        <v>27</v>
      </c>
      <c r="F13" s="5">
        <v>10</v>
      </c>
      <c r="G13" s="5">
        <v>10</v>
      </c>
      <c r="H13" s="5">
        <v>20</v>
      </c>
    </row>
    <row r="14" spans="1:12" x14ac:dyDescent="0.25">
      <c r="A14">
        <v>13</v>
      </c>
      <c r="B14" t="s">
        <v>30</v>
      </c>
      <c r="C14">
        <v>28</v>
      </c>
      <c r="E14" s="29">
        <v>28</v>
      </c>
      <c r="F14" s="5">
        <v>8</v>
      </c>
      <c r="G14" s="5">
        <v>7</v>
      </c>
      <c r="H14" s="5">
        <v>15</v>
      </c>
    </row>
    <row r="15" spans="1:12" x14ac:dyDescent="0.25">
      <c r="A15">
        <v>14</v>
      </c>
      <c r="B15" t="s">
        <v>30</v>
      </c>
      <c r="C15">
        <v>21</v>
      </c>
      <c r="E15" s="29">
        <v>29</v>
      </c>
      <c r="F15" s="5">
        <v>5</v>
      </c>
      <c r="G15" s="5">
        <v>6</v>
      </c>
      <c r="H15" s="5">
        <v>11</v>
      </c>
    </row>
    <row r="16" spans="1:12" x14ac:dyDescent="0.25">
      <c r="A16">
        <v>15</v>
      </c>
      <c r="B16" t="s">
        <v>30</v>
      </c>
      <c r="C16">
        <v>19</v>
      </c>
      <c r="E16" s="29">
        <v>30</v>
      </c>
      <c r="F16" s="5">
        <v>9</v>
      </c>
      <c r="G16" s="5">
        <v>8</v>
      </c>
      <c r="H16" s="5">
        <v>17</v>
      </c>
    </row>
    <row r="17" spans="1:8" x14ac:dyDescent="0.25">
      <c r="A17">
        <v>16</v>
      </c>
      <c r="B17" t="s">
        <v>30</v>
      </c>
      <c r="C17">
        <v>23</v>
      </c>
      <c r="E17" s="29">
        <v>31</v>
      </c>
      <c r="F17" s="5">
        <v>6</v>
      </c>
      <c r="G17" s="5">
        <v>6</v>
      </c>
      <c r="H17" s="5">
        <v>12</v>
      </c>
    </row>
    <row r="18" spans="1:8" x14ac:dyDescent="0.25">
      <c r="A18">
        <v>17</v>
      </c>
      <c r="B18" t="s">
        <v>30</v>
      </c>
      <c r="C18">
        <v>39</v>
      </c>
      <c r="E18" s="29">
        <v>32</v>
      </c>
      <c r="F18" s="5">
        <v>4</v>
      </c>
      <c r="G18" s="5">
        <v>8</v>
      </c>
      <c r="H18" s="5">
        <v>12</v>
      </c>
    </row>
    <row r="19" spans="1:8" x14ac:dyDescent="0.25">
      <c r="A19">
        <v>18</v>
      </c>
      <c r="B19" t="s">
        <v>30</v>
      </c>
      <c r="C19">
        <v>23</v>
      </c>
      <c r="E19" s="29">
        <v>33</v>
      </c>
      <c r="F19" s="5">
        <v>6</v>
      </c>
      <c r="G19" s="5">
        <v>6</v>
      </c>
      <c r="H19" s="5">
        <v>12</v>
      </c>
    </row>
    <row r="20" spans="1:8" x14ac:dyDescent="0.25">
      <c r="A20">
        <v>19</v>
      </c>
      <c r="B20" t="s">
        <v>30</v>
      </c>
      <c r="C20">
        <v>25</v>
      </c>
      <c r="E20" s="29">
        <v>34</v>
      </c>
      <c r="F20" s="5">
        <v>4</v>
      </c>
      <c r="G20" s="5">
        <v>7</v>
      </c>
      <c r="H20" s="5">
        <v>11</v>
      </c>
    </row>
    <row r="21" spans="1:8" x14ac:dyDescent="0.25">
      <c r="A21">
        <v>20</v>
      </c>
      <c r="B21" t="s">
        <v>30</v>
      </c>
      <c r="C21">
        <v>18</v>
      </c>
      <c r="E21" s="29">
        <v>35</v>
      </c>
      <c r="F21" s="5">
        <v>4</v>
      </c>
      <c r="G21" s="5">
        <v>4</v>
      </c>
      <c r="H21" s="5">
        <v>8</v>
      </c>
    </row>
    <row r="22" spans="1:8" x14ac:dyDescent="0.25">
      <c r="A22">
        <v>21</v>
      </c>
      <c r="B22" t="s">
        <v>30</v>
      </c>
      <c r="C22">
        <v>29</v>
      </c>
      <c r="E22" s="29">
        <v>36</v>
      </c>
      <c r="F22" s="5">
        <v>2</v>
      </c>
      <c r="G22" s="5">
        <v>4</v>
      </c>
      <c r="H22" s="5">
        <v>6</v>
      </c>
    </row>
    <row r="23" spans="1:8" x14ac:dyDescent="0.25">
      <c r="A23">
        <v>22</v>
      </c>
      <c r="B23" t="s">
        <v>30</v>
      </c>
      <c r="C23">
        <v>30</v>
      </c>
      <c r="E23" s="29">
        <v>37</v>
      </c>
      <c r="F23" s="5">
        <v>3</v>
      </c>
      <c r="G23" s="5">
        <v>2</v>
      </c>
      <c r="H23" s="5">
        <v>5</v>
      </c>
    </row>
    <row r="24" spans="1:8" x14ac:dyDescent="0.25">
      <c r="A24">
        <v>23</v>
      </c>
      <c r="B24" t="s">
        <v>30</v>
      </c>
      <c r="C24">
        <v>31</v>
      </c>
      <c r="E24" s="29">
        <v>38</v>
      </c>
      <c r="F24" s="5">
        <v>3</v>
      </c>
      <c r="G24" s="5">
        <v>2</v>
      </c>
      <c r="H24" s="5">
        <v>5</v>
      </c>
    </row>
    <row r="25" spans="1:8" x14ac:dyDescent="0.25">
      <c r="A25">
        <v>24</v>
      </c>
      <c r="B25" t="s">
        <v>30</v>
      </c>
      <c r="C25">
        <v>27</v>
      </c>
      <c r="E25" s="29">
        <v>39</v>
      </c>
      <c r="F25" s="5">
        <v>3</v>
      </c>
      <c r="G25" s="5">
        <v>1</v>
      </c>
      <c r="H25" s="5">
        <v>4</v>
      </c>
    </row>
    <row r="26" spans="1:8" x14ac:dyDescent="0.25">
      <c r="A26">
        <v>25</v>
      </c>
      <c r="B26" t="s">
        <v>30</v>
      </c>
      <c r="C26">
        <v>18</v>
      </c>
      <c r="E26" s="29" t="s">
        <v>21</v>
      </c>
      <c r="F26" s="5">
        <v>100</v>
      </c>
      <c r="G26" s="5">
        <v>100</v>
      </c>
      <c r="H26" s="5">
        <v>200</v>
      </c>
    </row>
    <row r="27" spans="1:8" x14ac:dyDescent="0.25">
      <c r="A27">
        <v>26</v>
      </c>
      <c r="B27" t="s">
        <v>30</v>
      </c>
      <c r="C27">
        <v>25</v>
      </c>
    </row>
    <row r="28" spans="1:8" x14ac:dyDescent="0.25">
      <c r="A28">
        <v>27</v>
      </c>
      <c r="B28" t="s">
        <v>30</v>
      </c>
      <c r="C28">
        <v>21</v>
      </c>
    </row>
    <row r="29" spans="1:8" x14ac:dyDescent="0.25">
      <c r="A29">
        <v>28</v>
      </c>
      <c r="B29" t="s">
        <v>30</v>
      </c>
      <c r="C29">
        <v>37</v>
      </c>
    </row>
    <row r="30" spans="1:8" x14ac:dyDescent="0.25">
      <c r="A30">
        <v>29</v>
      </c>
      <c r="B30" t="s">
        <v>30</v>
      </c>
      <c r="C30">
        <v>22</v>
      </c>
    </row>
    <row r="31" spans="1:8" x14ac:dyDescent="0.25">
      <c r="A31">
        <v>30</v>
      </c>
      <c r="B31" t="s">
        <v>30</v>
      </c>
      <c r="C31">
        <v>33</v>
      </c>
    </row>
    <row r="32" spans="1:8" x14ac:dyDescent="0.25">
      <c r="A32">
        <v>31</v>
      </c>
      <c r="B32" t="s">
        <v>30</v>
      </c>
      <c r="C32">
        <v>27</v>
      </c>
    </row>
    <row r="33" spans="1:3" x14ac:dyDescent="0.25">
      <c r="A33">
        <v>32</v>
      </c>
      <c r="B33" t="s">
        <v>30</v>
      </c>
      <c r="C33">
        <v>26</v>
      </c>
    </row>
    <row r="34" spans="1:3" x14ac:dyDescent="0.25">
      <c r="A34">
        <v>33</v>
      </c>
      <c r="B34" t="s">
        <v>30</v>
      </c>
      <c r="C34">
        <v>36</v>
      </c>
    </row>
    <row r="35" spans="1:3" x14ac:dyDescent="0.25">
      <c r="A35">
        <v>34</v>
      </c>
      <c r="B35" t="s">
        <v>30</v>
      </c>
      <c r="C35">
        <v>38</v>
      </c>
    </row>
    <row r="36" spans="1:3" x14ac:dyDescent="0.25">
      <c r="A36">
        <v>35</v>
      </c>
      <c r="B36" t="s">
        <v>30</v>
      </c>
      <c r="C36">
        <v>34</v>
      </c>
    </row>
    <row r="37" spans="1:3" x14ac:dyDescent="0.25">
      <c r="A37">
        <v>36</v>
      </c>
      <c r="B37" t="s">
        <v>30</v>
      </c>
      <c r="C37">
        <v>34</v>
      </c>
    </row>
    <row r="38" spans="1:3" x14ac:dyDescent="0.25">
      <c r="A38">
        <v>37</v>
      </c>
      <c r="B38" t="s">
        <v>30</v>
      </c>
      <c r="C38">
        <v>34</v>
      </c>
    </row>
    <row r="39" spans="1:3" x14ac:dyDescent="0.25">
      <c r="A39">
        <v>38</v>
      </c>
      <c r="B39" t="s">
        <v>30</v>
      </c>
      <c r="C39">
        <v>24</v>
      </c>
    </row>
    <row r="40" spans="1:3" x14ac:dyDescent="0.25">
      <c r="A40">
        <v>39</v>
      </c>
      <c r="B40" t="s">
        <v>30</v>
      </c>
      <c r="C40">
        <v>30</v>
      </c>
    </row>
    <row r="41" spans="1:3" x14ac:dyDescent="0.25">
      <c r="A41">
        <v>40</v>
      </c>
      <c r="B41" t="s">
        <v>30</v>
      </c>
      <c r="C41">
        <v>29</v>
      </c>
    </row>
    <row r="42" spans="1:3" x14ac:dyDescent="0.25">
      <c r="A42">
        <v>41</v>
      </c>
      <c r="B42" t="s">
        <v>30</v>
      </c>
      <c r="C42">
        <v>36</v>
      </c>
    </row>
    <row r="43" spans="1:3" x14ac:dyDescent="0.25">
      <c r="A43">
        <v>42</v>
      </c>
      <c r="B43" t="s">
        <v>30</v>
      </c>
      <c r="C43">
        <v>32</v>
      </c>
    </row>
    <row r="44" spans="1:3" x14ac:dyDescent="0.25">
      <c r="A44">
        <v>43</v>
      </c>
      <c r="B44" t="s">
        <v>30</v>
      </c>
      <c r="C44">
        <v>33</v>
      </c>
    </row>
    <row r="45" spans="1:3" x14ac:dyDescent="0.25">
      <c r="A45">
        <v>44</v>
      </c>
      <c r="B45" t="s">
        <v>30</v>
      </c>
      <c r="C45">
        <v>22</v>
      </c>
    </row>
    <row r="46" spans="1:3" x14ac:dyDescent="0.25">
      <c r="A46">
        <v>45</v>
      </c>
      <c r="B46" t="s">
        <v>30</v>
      </c>
      <c r="C46">
        <v>32</v>
      </c>
    </row>
    <row r="47" spans="1:3" x14ac:dyDescent="0.25">
      <c r="A47">
        <v>46</v>
      </c>
      <c r="B47" t="s">
        <v>30</v>
      </c>
      <c r="C47">
        <v>29</v>
      </c>
    </row>
    <row r="48" spans="1:3" x14ac:dyDescent="0.25">
      <c r="A48">
        <v>47</v>
      </c>
      <c r="B48" t="s">
        <v>30</v>
      </c>
      <c r="C48">
        <v>31</v>
      </c>
    </row>
    <row r="49" spans="1:3" x14ac:dyDescent="0.25">
      <c r="A49">
        <v>48</v>
      </c>
      <c r="B49" t="s">
        <v>30</v>
      </c>
      <c r="C49">
        <v>28</v>
      </c>
    </row>
    <row r="50" spans="1:3" x14ac:dyDescent="0.25">
      <c r="A50">
        <v>49</v>
      </c>
      <c r="B50" t="s">
        <v>30</v>
      </c>
      <c r="C50">
        <v>26</v>
      </c>
    </row>
    <row r="51" spans="1:3" x14ac:dyDescent="0.25">
      <c r="A51">
        <v>50</v>
      </c>
      <c r="B51" t="s">
        <v>30</v>
      </c>
      <c r="C51">
        <v>23</v>
      </c>
    </row>
    <row r="52" spans="1:3" x14ac:dyDescent="0.25">
      <c r="A52">
        <v>51</v>
      </c>
      <c r="B52" t="s">
        <v>30</v>
      </c>
      <c r="C52">
        <v>38</v>
      </c>
    </row>
    <row r="53" spans="1:3" x14ac:dyDescent="0.25">
      <c r="A53">
        <v>52</v>
      </c>
      <c r="B53" t="s">
        <v>30</v>
      </c>
      <c r="C53">
        <v>31</v>
      </c>
    </row>
    <row r="54" spans="1:3" x14ac:dyDescent="0.25">
      <c r="A54">
        <v>53</v>
      </c>
      <c r="B54" t="s">
        <v>30</v>
      </c>
      <c r="C54">
        <v>28</v>
      </c>
    </row>
    <row r="55" spans="1:3" x14ac:dyDescent="0.25">
      <c r="A55">
        <v>54</v>
      </c>
      <c r="B55" t="s">
        <v>30</v>
      </c>
      <c r="C55">
        <v>32</v>
      </c>
    </row>
    <row r="56" spans="1:3" x14ac:dyDescent="0.25">
      <c r="A56">
        <v>55</v>
      </c>
      <c r="B56" t="s">
        <v>30</v>
      </c>
      <c r="C56">
        <v>24</v>
      </c>
    </row>
    <row r="57" spans="1:3" x14ac:dyDescent="0.25">
      <c r="A57">
        <v>56</v>
      </c>
      <c r="B57" t="s">
        <v>30</v>
      </c>
      <c r="C57">
        <v>27</v>
      </c>
    </row>
    <row r="58" spans="1:3" x14ac:dyDescent="0.25">
      <c r="A58">
        <v>57</v>
      </c>
      <c r="B58" t="s">
        <v>30</v>
      </c>
      <c r="C58">
        <v>27</v>
      </c>
    </row>
    <row r="59" spans="1:3" x14ac:dyDescent="0.25">
      <c r="A59">
        <v>58</v>
      </c>
      <c r="B59" t="s">
        <v>30</v>
      </c>
      <c r="C59">
        <v>33</v>
      </c>
    </row>
    <row r="60" spans="1:3" x14ac:dyDescent="0.25">
      <c r="A60">
        <v>59</v>
      </c>
      <c r="B60" t="s">
        <v>30</v>
      </c>
      <c r="C60">
        <v>32</v>
      </c>
    </row>
    <row r="61" spans="1:3" x14ac:dyDescent="0.25">
      <c r="A61">
        <v>60</v>
      </c>
      <c r="B61" t="s">
        <v>30</v>
      </c>
      <c r="C61">
        <v>35</v>
      </c>
    </row>
    <row r="62" spans="1:3" x14ac:dyDescent="0.25">
      <c r="A62">
        <v>61</v>
      </c>
      <c r="B62" t="s">
        <v>30</v>
      </c>
      <c r="C62">
        <v>23</v>
      </c>
    </row>
    <row r="63" spans="1:3" x14ac:dyDescent="0.25">
      <c r="A63">
        <v>62</v>
      </c>
      <c r="B63" t="s">
        <v>30</v>
      </c>
      <c r="C63">
        <v>30</v>
      </c>
    </row>
    <row r="64" spans="1:3" x14ac:dyDescent="0.25">
      <c r="A64">
        <v>63</v>
      </c>
      <c r="B64" t="s">
        <v>30</v>
      </c>
      <c r="C64">
        <v>27</v>
      </c>
    </row>
    <row r="65" spans="1:3" x14ac:dyDescent="0.25">
      <c r="A65">
        <v>64</v>
      </c>
      <c r="B65" t="s">
        <v>30</v>
      </c>
      <c r="C65">
        <v>30</v>
      </c>
    </row>
    <row r="66" spans="1:3" x14ac:dyDescent="0.25">
      <c r="A66">
        <v>65</v>
      </c>
      <c r="B66" t="s">
        <v>30</v>
      </c>
      <c r="C66">
        <v>26</v>
      </c>
    </row>
    <row r="67" spans="1:3" x14ac:dyDescent="0.25">
      <c r="A67">
        <v>66</v>
      </c>
      <c r="B67" t="s">
        <v>30</v>
      </c>
      <c r="C67">
        <v>28</v>
      </c>
    </row>
    <row r="68" spans="1:3" x14ac:dyDescent="0.25">
      <c r="A68">
        <v>67</v>
      </c>
      <c r="B68" t="s">
        <v>30</v>
      </c>
      <c r="C68">
        <v>26</v>
      </c>
    </row>
    <row r="69" spans="1:3" x14ac:dyDescent="0.25">
      <c r="A69">
        <v>68</v>
      </c>
      <c r="B69" t="s">
        <v>30</v>
      </c>
      <c r="C69">
        <v>35</v>
      </c>
    </row>
    <row r="70" spans="1:3" x14ac:dyDescent="0.25">
      <c r="A70">
        <v>69</v>
      </c>
      <c r="B70" t="s">
        <v>30</v>
      </c>
      <c r="C70">
        <v>33</v>
      </c>
    </row>
    <row r="71" spans="1:3" x14ac:dyDescent="0.25">
      <c r="A71">
        <v>70</v>
      </c>
      <c r="B71" t="s">
        <v>30</v>
      </c>
      <c r="C71">
        <v>24</v>
      </c>
    </row>
    <row r="72" spans="1:3" x14ac:dyDescent="0.25">
      <c r="A72">
        <v>71</v>
      </c>
      <c r="B72" t="s">
        <v>30</v>
      </c>
      <c r="C72">
        <v>27</v>
      </c>
    </row>
    <row r="73" spans="1:3" x14ac:dyDescent="0.25">
      <c r="A73">
        <v>72</v>
      </c>
      <c r="B73" t="s">
        <v>30</v>
      </c>
      <c r="C73">
        <v>30</v>
      </c>
    </row>
    <row r="74" spans="1:3" x14ac:dyDescent="0.25">
      <c r="A74">
        <v>73</v>
      </c>
      <c r="B74" t="s">
        <v>30</v>
      </c>
      <c r="C74">
        <v>35</v>
      </c>
    </row>
    <row r="75" spans="1:3" x14ac:dyDescent="0.25">
      <c r="A75">
        <v>74</v>
      </c>
      <c r="B75" t="s">
        <v>30</v>
      </c>
      <c r="C75">
        <v>34</v>
      </c>
    </row>
    <row r="76" spans="1:3" x14ac:dyDescent="0.25">
      <c r="A76">
        <v>75</v>
      </c>
      <c r="B76" t="s">
        <v>30</v>
      </c>
      <c r="C76">
        <v>29</v>
      </c>
    </row>
    <row r="77" spans="1:3" x14ac:dyDescent="0.25">
      <c r="A77">
        <v>76</v>
      </c>
      <c r="B77" t="s">
        <v>30</v>
      </c>
      <c r="C77">
        <v>31</v>
      </c>
    </row>
    <row r="78" spans="1:3" x14ac:dyDescent="0.25">
      <c r="A78">
        <v>77</v>
      </c>
      <c r="B78" t="s">
        <v>30</v>
      </c>
      <c r="C78">
        <v>25</v>
      </c>
    </row>
    <row r="79" spans="1:3" x14ac:dyDescent="0.25">
      <c r="A79">
        <v>78</v>
      </c>
      <c r="B79" t="s">
        <v>30</v>
      </c>
      <c r="C79">
        <v>30</v>
      </c>
    </row>
    <row r="80" spans="1:3" x14ac:dyDescent="0.25">
      <c r="A80">
        <v>79</v>
      </c>
      <c r="B80" t="s">
        <v>30</v>
      </c>
      <c r="C80">
        <v>26</v>
      </c>
    </row>
    <row r="81" spans="1:3" x14ac:dyDescent="0.25">
      <c r="A81">
        <v>80</v>
      </c>
      <c r="B81" t="s">
        <v>30</v>
      </c>
      <c r="C81">
        <v>29</v>
      </c>
    </row>
    <row r="82" spans="1:3" x14ac:dyDescent="0.25">
      <c r="A82">
        <v>81</v>
      </c>
      <c r="B82" t="s">
        <v>30</v>
      </c>
      <c r="C82">
        <v>28</v>
      </c>
    </row>
    <row r="83" spans="1:3" x14ac:dyDescent="0.25">
      <c r="A83">
        <v>82</v>
      </c>
      <c r="B83" t="s">
        <v>30</v>
      </c>
      <c r="C83">
        <v>27</v>
      </c>
    </row>
    <row r="84" spans="1:3" x14ac:dyDescent="0.25">
      <c r="A84">
        <v>83</v>
      </c>
      <c r="B84" t="s">
        <v>30</v>
      </c>
      <c r="C84">
        <v>25</v>
      </c>
    </row>
    <row r="85" spans="1:3" x14ac:dyDescent="0.25">
      <c r="A85">
        <v>84</v>
      </c>
      <c r="B85" t="s">
        <v>30</v>
      </c>
      <c r="C85">
        <v>27</v>
      </c>
    </row>
    <row r="86" spans="1:3" x14ac:dyDescent="0.25">
      <c r="A86">
        <v>85</v>
      </c>
      <c r="B86" t="s">
        <v>30</v>
      </c>
      <c r="C86">
        <v>32</v>
      </c>
    </row>
    <row r="87" spans="1:3" x14ac:dyDescent="0.25">
      <c r="A87">
        <v>86</v>
      </c>
      <c r="B87" t="s">
        <v>30</v>
      </c>
      <c r="C87">
        <v>34</v>
      </c>
    </row>
    <row r="88" spans="1:3" x14ac:dyDescent="0.25">
      <c r="A88">
        <v>87</v>
      </c>
      <c r="B88" t="s">
        <v>30</v>
      </c>
      <c r="C88">
        <v>34</v>
      </c>
    </row>
    <row r="89" spans="1:3" x14ac:dyDescent="0.25">
      <c r="A89">
        <v>88</v>
      </c>
      <c r="B89" t="s">
        <v>30</v>
      </c>
      <c r="C89">
        <v>28</v>
      </c>
    </row>
    <row r="90" spans="1:3" x14ac:dyDescent="0.25">
      <c r="A90">
        <v>89</v>
      </c>
      <c r="B90" t="s">
        <v>30</v>
      </c>
      <c r="C90">
        <v>34</v>
      </c>
    </row>
    <row r="91" spans="1:3" x14ac:dyDescent="0.25">
      <c r="A91">
        <v>90</v>
      </c>
      <c r="B91" t="s">
        <v>30</v>
      </c>
      <c r="C91">
        <v>37</v>
      </c>
    </row>
    <row r="92" spans="1:3" x14ac:dyDescent="0.25">
      <c r="A92">
        <v>91</v>
      </c>
      <c r="B92" t="s">
        <v>30</v>
      </c>
      <c r="C92">
        <v>31</v>
      </c>
    </row>
    <row r="93" spans="1:3" x14ac:dyDescent="0.25">
      <c r="A93">
        <v>92</v>
      </c>
      <c r="B93" t="s">
        <v>30</v>
      </c>
      <c r="C93">
        <v>36</v>
      </c>
    </row>
    <row r="94" spans="1:3" x14ac:dyDescent="0.25">
      <c r="A94">
        <v>93</v>
      </c>
      <c r="B94" t="s">
        <v>30</v>
      </c>
      <c r="C94">
        <v>31</v>
      </c>
    </row>
    <row r="95" spans="1:3" x14ac:dyDescent="0.25">
      <c r="A95">
        <v>94</v>
      </c>
      <c r="B95" t="s">
        <v>30</v>
      </c>
      <c r="C95">
        <v>32</v>
      </c>
    </row>
    <row r="96" spans="1:3" x14ac:dyDescent="0.25">
      <c r="A96">
        <v>95</v>
      </c>
      <c r="B96" t="s">
        <v>30</v>
      </c>
      <c r="C96">
        <v>27</v>
      </c>
    </row>
    <row r="97" spans="1:3" x14ac:dyDescent="0.25">
      <c r="A97">
        <v>96</v>
      </c>
      <c r="B97" t="s">
        <v>30</v>
      </c>
      <c r="C97">
        <v>25</v>
      </c>
    </row>
    <row r="98" spans="1:3" x14ac:dyDescent="0.25">
      <c r="A98">
        <v>97</v>
      </c>
      <c r="B98" t="s">
        <v>30</v>
      </c>
      <c r="C98">
        <v>29</v>
      </c>
    </row>
    <row r="99" spans="1:3" x14ac:dyDescent="0.25">
      <c r="A99">
        <v>98</v>
      </c>
      <c r="B99" t="s">
        <v>30</v>
      </c>
      <c r="C99">
        <v>26</v>
      </c>
    </row>
    <row r="100" spans="1:3" x14ac:dyDescent="0.25">
      <c r="A100">
        <v>99</v>
      </c>
      <c r="B100" t="s">
        <v>30</v>
      </c>
      <c r="C100">
        <v>26</v>
      </c>
    </row>
    <row r="101" spans="1:3" x14ac:dyDescent="0.25">
      <c r="A101">
        <v>100</v>
      </c>
      <c r="B101" t="s">
        <v>30</v>
      </c>
      <c r="C101">
        <v>32</v>
      </c>
    </row>
    <row r="102" spans="1:3" x14ac:dyDescent="0.25">
      <c r="A102">
        <v>101</v>
      </c>
      <c r="B102" t="s">
        <v>31</v>
      </c>
      <c r="C102">
        <v>26</v>
      </c>
    </row>
    <row r="103" spans="1:3" x14ac:dyDescent="0.25">
      <c r="A103">
        <v>102</v>
      </c>
      <c r="B103" t="s">
        <v>31</v>
      </c>
      <c r="C103">
        <v>38</v>
      </c>
    </row>
    <row r="104" spans="1:3" x14ac:dyDescent="0.25">
      <c r="A104">
        <v>103</v>
      </c>
      <c r="B104" t="s">
        <v>31</v>
      </c>
      <c r="C104">
        <v>30</v>
      </c>
    </row>
    <row r="105" spans="1:3" x14ac:dyDescent="0.25">
      <c r="A105">
        <v>104</v>
      </c>
      <c r="B105" t="s">
        <v>31</v>
      </c>
      <c r="C105">
        <v>39</v>
      </c>
    </row>
    <row r="106" spans="1:3" x14ac:dyDescent="0.25">
      <c r="A106">
        <v>105</v>
      </c>
      <c r="B106" t="s">
        <v>31</v>
      </c>
      <c r="C106">
        <v>28</v>
      </c>
    </row>
    <row r="107" spans="1:3" x14ac:dyDescent="0.25">
      <c r="A107">
        <v>106</v>
      </c>
      <c r="B107" t="s">
        <v>31</v>
      </c>
      <c r="C107">
        <v>31</v>
      </c>
    </row>
    <row r="108" spans="1:3" x14ac:dyDescent="0.25">
      <c r="A108">
        <v>107</v>
      </c>
      <c r="B108" t="s">
        <v>31</v>
      </c>
      <c r="C108">
        <v>31</v>
      </c>
    </row>
    <row r="109" spans="1:3" x14ac:dyDescent="0.25">
      <c r="A109">
        <v>108</v>
      </c>
      <c r="B109" t="s">
        <v>31</v>
      </c>
      <c r="C109">
        <v>26</v>
      </c>
    </row>
    <row r="110" spans="1:3" x14ac:dyDescent="0.25">
      <c r="A110">
        <v>109</v>
      </c>
      <c r="B110" t="s">
        <v>31</v>
      </c>
      <c r="C110">
        <v>26</v>
      </c>
    </row>
    <row r="111" spans="1:3" x14ac:dyDescent="0.25">
      <c r="A111">
        <v>110</v>
      </c>
      <c r="B111" t="s">
        <v>31</v>
      </c>
      <c r="C111">
        <v>27</v>
      </c>
    </row>
    <row r="112" spans="1:3" x14ac:dyDescent="0.25">
      <c r="A112">
        <v>111</v>
      </c>
      <c r="B112" t="s">
        <v>31</v>
      </c>
      <c r="C112">
        <v>35</v>
      </c>
    </row>
    <row r="113" spans="1:3" x14ac:dyDescent="0.25">
      <c r="A113">
        <v>112</v>
      </c>
      <c r="B113" t="s">
        <v>31</v>
      </c>
      <c r="C113">
        <v>28</v>
      </c>
    </row>
    <row r="114" spans="1:3" x14ac:dyDescent="0.25">
      <c r="A114">
        <v>113</v>
      </c>
      <c r="B114" t="s">
        <v>31</v>
      </c>
      <c r="C114">
        <v>35</v>
      </c>
    </row>
    <row r="115" spans="1:3" x14ac:dyDescent="0.25">
      <c r="A115">
        <v>114</v>
      </c>
      <c r="B115" t="s">
        <v>31</v>
      </c>
      <c r="C115">
        <v>28</v>
      </c>
    </row>
    <row r="116" spans="1:3" x14ac:dyDescent="0.25">
      <c r="A116">
        <v>115</v>
      </c>
      <c r="B116" t="s">
        <v>31</v>
      </c>
      <c r="C116">
        <v>24</v>
      </c>
    </row>
    <row r="117" spans="1:3" x14ac:dyDescent="0.25">
      <c r="A117">
        <v>116</v>
      </c>
      <c r="B117" t="s">
        <v>31</v>
      </c>
      <c r="C117">
        <v>24</v>
      </c>
    </row>
    <row r="118" spans="1:3" x14ac:dyDescent="0.25">
      <c r="A118">
        <v>117</v>
      </c>
      <c r="B118" t="s">
        <v>31</v>
      </c>
      <c r="C118">
        <v>22</v>
      </c>
    </row>
    <row r="119" spans="1:3" x14ac:dyDescent="0.25">
      <c r="A119">
        <v>118</v>
      </c>
      <c r="B119" t="s">
        <v>31</v>
      </c>
      <c r="C119">
        <v>25</v>
      </c>
    </row>
    <row r="120" spans="1:3" x14ac:dyDescent="0.25">
      <c r="A120">
        <v>119</v>
      </c>
      <c r="B120" t="s">
        <v>31</v>
      </c>
      <c r="C120">
        <v>32</v>
      </c>
    </row>
    <row r="121" spans="1:3" x14ac:dyDescent="0.25">
      <c r="A121">
        <v>120</v>
      </c>
      <c r="B121" t="s">
        <v>31</v>
      </c>
      <c r="C121">
        <v>22</v>
      </c>
    </row>
    <row r="122" spans="1:3" x14ac:dyDescent="0.25">
      <c r="A122">
        <v>121</v>
      </c>
      <c r="B122" t="s">
        <v>31</v>
      </c>
      <c r="C122">
        <v>32</v>
      </c>
    </row>
    <row r="123" spans="1:3" x14ac:dyDescent="0.25">
      <c r="A123">
        <v>122</v>
      </c>
      <c r="B123" t="s">
        <v>31</v>
      </c>
      <c r="C123">
        <v>27</v>
      </c>
    </row>
    <row r="124" spans="1:3" x14ac:dyDescent="0.25">
      <c r="A124">
        <v>123</v>
      </c>
      <c r="B124" t="s">
        <v>31</v>
      </c>
      <c r="C124">
        <v>28</v>
      </c>
    </row>
    <row r="125" spans="1:3" x14ac:dyDescent="0.25">
      <c r="A125">
        <v>124</v>
      </c>
      <c r="B125" t="s">
        <v>31</v>
      </c>
      <c r="C125">
        <v>28</v>
      </c>
    </row>
    <row r="126" spans="1:3" x14ac:dyDescent="0.25">
      <c r="A126">
        <v>125</v>
      </c>
      <c r="B126" t="s">
        <v>31</v>
      </c>
      <c r="C126">
        <v>33</v>
      </c>
    </row>
    <row r="127" spans="1:3" x14ac:dyDescent="0.25">
      <c r="A127">
        <v>126</v>
      </c>
      <c r="B127" t="s">
        <v>31</v>
      </c>
      <c r="C127">
        <v>31</v>
      </c>
    </row>
    <row r="128" spans="1:3" x14ac:dyDescent="0.25">
      <c r="A128">
        <v>127</v>
      </c>
      <c r="B128" t="s">
        <v>31</v>
      </c>
      <c r="C128">
        <v>32</v>
      </c>
    </row>
    <row r="129" spans="1:3" x14ac:dyDescent="0.25">
      <c r="A129">
        <v>128</v>
      </c>
      <c r="B129" t="s">
        <v>31</v>
      </c>
      <c r="C129">
        <v>27</v>
      </c>
    </row>
    <row r="130" spans="1:3" x14ac:dyDescent="0.25">
      <c r="A130">
        <v>129</v>
      </c>
      <c r="B130" t="s">
        <v>31</v>
      </c>
      <c r="C130">
        <v>29</v>
      </c>
    </row>
    <row r="131" spans="1:3" x14ac:dyDescent="0.25">
      <c r="A131">
        <v>130</v>
      </c>
      <c r="B131" t="s">
        <v>31</v>
      </c>
      <c r="C131">
        <v>37</v>
      </c>
    </row>
    <row r="132" spans="1:3" x14ac:dyDescent="0.25">
      <c r="A132">
        <v>131</v>
      </c>
      <c r="B132" t="s">
        <v>31</v>
      </c>
      <c r="C132">
        <v>36</v>
      </c>
    </row>
    <row r="133" spans="1:3" x14ac:dyDescent="0.25">
      <c r="A133">
        <v>132</v>
      </c>
      <c r="B133" t="s">
        <v>31</v>
      </c>
      <c r="C133">
        <v>18</v>
      </c>
    </row>
    <row r="134" spans="1:3" x14ac:dyDescent="0.25">
      <c r="A134">
        <v>133</v>
      </c>
      <c r="B134" t="s">
        <v>31</v>
      </c>
      <c r="C134">
        <v>28</v>
      </c>
    </row>
    <row r="135" spans="1:3" x14ac:dyDescent="0.25">
      <c r="A135">
        <v>134</v>
      </c>
      <c r="B135" t="s">
        <v>31</v>
      </c>
      <c r="C135">
        <v>27</v>
      </c>
    </row>
    <row r="136" spans="1:3" x14ac:dyDescent="0.25">
      <c r="A136">
        <v>135</v>
      </c>
      <c r="B136" t="s">
        <v>31</v>
      </c>
      <c r="C136">
        <v>26</v>
      </c>
    </row>
    <row r="137" spans="1:3" x14ac:dyDescent="0.25">
      <c r="A137">
        <v>136</v>
      </c>
      <c r="B137" t="s">
        <v>31</v>
      </c>
      <c r="C137">
        <v>33</v>
      </c>
    </row>
    <row r="138" spans="1:3" x14ac:dyDescent="0.25">
      <c r="A138">
        <v>137</v>
      </c>
      <c r="B138" t="s">
        <v>31</v>
      </c>
      <c r="C138">
        <v>26</v>
      </c>
    </row>
    <row r="139" spans="1:3" x14ac:dyDescent="0.25">
      <c r="A139">
        <v>138</v>
      </c>
      <c r="B139" t="s">
        <v>31</v>
      </c>
      <c r="C139">
        <v>32</v>
      </c>
    </row>
    <row r="140" spans="1:3" x14ac:dyDescent="0.25">
      <c r="A140">
        <v>139</v>
      </c>
      <c r="B140" t="s">
        <v>31</v>
      </c>
      <c r="C140">
        <v>21</v>
      </c>
    </row>
    <row r="141" spans="1:3" x14ac:dyDescent="0.25">
      <c r="A141">
        <v>140</v>
      </c>
      <c r="B141" t="s">
        <v>31</v>
      </c>
      <c r="C141">
        <v>20</v>
      </c>
    </row>
    <row r="142" spans="1:3" x14ac:dyDescent="0.25">
      <c r="A142">
        <v>141</v>
      </c>
      <c r="B142" t="s">
        <v>31</v>
      </c>
      <c r="C142">
        <v>25</v>
      </c>
    </row>
    <row r="143" spans="1:3" x14ac:dyDescent="0.25">
      <c r="A143">
        <v>142</v>
      </c>
      <c r="B143" t="s">
        <v>31</v>
      </c>
      <c r="C143">
        <v>25</v>
      </c>
    </row>
    <row r="144" spans="1:3" x14ac:dyDescent="0.25">
      <c r="A144">
        <v>143</v>
      </c>
      <c r="B144" t="s">
        <v>31</v>
      </c>
      <c r="C144">
        <v>27</v>
      </c>
    </row>
    <row r="145" spans="1:3" x14ac:dyDescent="0.25">
      <c r="A145">
        <v>144</v>
      </c>
      <c r="B145" t="s">
        <v>31</v>
      </c>
      <c r="C145">
        <v>27</v>
      </c>
    </row>
    <row r="146" spans="1:3" x14ac:dyDescent="0.25">
      <c r="A146">
        <v>145</v>
      </c>
      <c r="B146" t="s">
        <v>31</v>
      </c>
      <c r="C146">
        <v>39</v>
      </c>
    </row>
    <row r="147" spans="1:3" x14ac:dyDescent="0.25">
      <c r="A147">
        <v>146</v>
      </c>
      <c r="B147" t="s">
        <v>31</v>
      </c>
      <c r="C147">
        <v>23</v>
      </c>
    </row>
    <row r="148" spans="1:3" x14ac:dyDescent="0.25">
      <c r="A148">
        <v>147</v>
      </c>
      <c r="B148" t="s">
        <v>31</v>
      </c>
      <c r="C148">
        <v>37</v>
      </c>
    </row>
    <row r="149" spans="1:3" x14ac:dyDescent="0.25">
      <c r="A149">
        <v>148</v>
      </c>
      <c r="B149" t="s">
        <v>31</v>
      </c>
      <c r="C149">
        <v>27</v>
      </c>
    </row>
    <row r="150" spans="1:3" x14ac:dyDescent="0.25">
      <c r="A150">
        <v>149</v>
      </c>
      <c r="B150" t="s">
        <v>31</v>
      </c>
      <c r="C150">
        <v>25</v>
      </c>
    </row>
    <row r="151" spans="1:3" x14ac:dyDescent="0.25">
      <c r="A151">
        <v>150</v>
      </c>
      <c r="B151" t="s">
        <v>31</v>
      </c>
      <c r="C151">
        <v>21</v>
      </c>
    </row>
    <row r="152" spans="1:3" x14ac:dyDescent="0.25">
      <c r="A152">
        <v>151</v>
      </c>
      <c r="B152" t="s">
        <v>31</v>
      </c>
      <c r="C152">
        <v>34</v>
      </c>
    </row>
    <row r="153" spans="1:3" x14ac:dyDescent="0.25">
      <c r="A153">
        <v>152</v>
      </c>
      <c r="B153" t="s">
        <v>31</v>
      </c>
      <c r="C153">
        <v>23</v>
      </c>
    </row>
    <row r="154" spans="1:3" x14ac:dyDescent="0.25">
      <c r="A154">
        <v>153</v>
      </c>
      <c r="B154" t="s">
        <v>31</v>
      </c>
      <c r="C154">
        <v>30</v>
      </c>
    </row>
    <row r="155" spans="1:3" x14ac:dyDescent="0.25">
      <c r="A155">
        <v>154</v>
      </c>
      <c r="B155" t="s">
        <v>31</v>
      </c>
      <c r="C155">
        <v>22</v>
      </c>
    </row>
    <row r="156" spans="1:3" x14ac:dyDescent="0.25">
      <c r="A156">
        <v>155</v>
      </c>
      <c r="B156" t="s">
        <v>31</v>
      </c>
      <c r="C156">
        <v>27</v>
      </c>
    </row>
    <row r="157" spans="1:3" x14ac:dyDescent="0.25">
      <c r="A157">
        <v>156</v>
      </c>
      <c r="B157" t="s">
        <v>31</v>
      </c>
      <c r="C157">
        <v>30</v>
      </c>
    </row>
    <row r="158" spans="1:3" x14ac:dyDescent="0.25">
      <c r="A158">
        <v>157</v>
      </c>
      <c r="B158" t="s">
        <v>31</v>
      </c>
      <c r="C158">
        <v>33</v>
      </c>
    </row>
    <row r="159" spans="1:3" x14ac:dyDescent="0.25">
      <c r="A159">
        <v>158</v>
      </c>
      <c r="B159" t="s">
        <v>31</v>
      </c>
      <c r="C159">
        <v>33</v>
      </c>
    </row>
    <row r="160" spans="1:3" x14ac:dyDescent="0.25">
      <c r="A160">
        <v>159</v>
      </c>
      <c r="B160" t="s">
        <v>31</v>
      </c>
      <c r="C160">
        <v>39</v>
      </c>
    </row>
    <row r="161" spans="1:3" x14ac:dyDescent="0.25">
      <c r="A161">
        <v>160</v>
      </c>
      <c r="B161" t="s">
        <v>31</v>
      </c>
      <c r="C161">
        <v>29</v>
      </c>
    </row>
    <row r="162" spans="1:3" x14ac:dyDescent="0.25">
      <c r="A162">
        <v>161</v>
      </c>
      <c r="B162" t="s">
        <v>31</v>
      </c>
      <c r="C162">
        <v>33</v>
      </c>
    </row>
    <row r="163" spans="1:3" x14ac:dyDescent="0.25">
      <c r="A163">
        <v>162</v>
      </c>
      <c r="B163" t="s">
        <v>31</v>
      </c>
      <c r="C163">
        <v>30</v>
      </c>
    </row>
    <row r="164" spans="1:3" x14ac:dyDescent="0.25">
      <c r="A164">
        <v>163</v>
      </c>
      <c r="B164" t="s">
        <v>31</v>
      </c>
      <c r="C164">
        <v>24</v>
      </c>
    </row>
    <row r="165" spans="1:3" x14ac:dyDescent="0.25">
      <c r="A165">
        <v>164</v>
      </c>
      <c r="B165" t="s">
        <v>31</v>
      </c>
      <c r="C165">
        <v>30</v>
      </c>
    </row>
    <row r="166" spans="1:3" x14ac:dyDescent="0.25">
      <c r="A166">
        <v>165</v>
      </c>
      <c r="B166" t="s">
        <v>31</v>
      </c>
      <c r="C166">
        <v>27</v>
      </c>
    </row>
    <row r="167" spans="1:3" x14ac:dyDescent="0.25">
      <c r="A167">
        <v>166</v>
      </c>
      <c r="B167" t="s">
        <v>31</v>
      </c>
      <c r="C167">
        <v>27</v>
      </c>
    </row>
    <row r="168" spans="1:3" x14ac:dyDescent="0.25">
      <c r="A168">
        <v>167</v>
      </c>
      <c r="B168" t="s">
        <v>31</v>
      </c>
      <c r="C168">
        <v>34</v>
      </c>
    </row>
    <row r="169" spans="1:3" x14ac:dyDescent="0.25">
      <c r="A169">
        <v>168</v>
      </c>
      <c r="B169" t="s">
        <v>31</v>
      </c>
      <c r="C169">
        <v>31</v>
      </c>
    </row>
    <row r="170" spans="1:3" x14ac:dyDescent="0.25">
      <c r="A170">
        <v>169</v>
      </c>
      <c r="B170" t="s">
        <v>31</v>
      </c>
      <c r="C170">
        <v>34</v>
      </c>
    </row>
    <row r="171" spans="1:3" x14ac:dyDescent="0.25">
      <c r="A171">
        <v>170</v>
      </c>
      <c r="B171" t="s">
        <v>31</v>
      </c>
      <c r="C171">
        <v>25</v>
      </c>
    </row>
    <row r="172" spans="1:3" x14ac:dyDescent="0.25">
      <c r="A172">
        <v>171</v>
      </c>
      <c r="B172" t="s">
        <v>31</v>
      </c>
      <c r="C172">
        <v>29</v>
      </c>
    </row>
    <row r="173" spans="1:3" x14ac:dyDescent="0.25">
      <c r="A173">
        <v>172</v>
      </c>
      <c r="B173" t="s">
        <v>31</v>
      </c>
      <c r="C173">
        <v>28</v>
      </c>
    </row>
    <row r="174" spans="1:3" x14ac:dyDescent="0.25">
      <c r="A174">
        <v>173</v>
      </c>
      <c r="B174" t="s">
        <v>31</v>
      </c>
      <c r="C174">
        <v>24</v>
      </c>
    </row>
    <row r="175" spans="1:3" x14ac:dyDescent="0.25">
      <c r="A175">
        <v>174</v>
      </c>
      <c r="B175" t="s">
        <v>31</v>
      </c>
      <c r="C175">
        <v>34</v>
      </c>
    </row>
    <row r="176" spans="1:3" x14ac:dyDescent="0.25">
      <c r="A176">
        <v>175</v>
      </c>
      <c r="B176" t="s">
        <v>31</v>
      </c>
      <c r="C176">
        <v>33</v>
      </c>
    </row>
    <row r="177" spans="1:3" x14ac:dyDescent="0.25">
      <c r="A177">
        <v>176</v>
      </c>
      <c r="B177" t="s">
        <v>31</v>
      </c>
      <c r="C177">
        <v>26</v>
      </c>
    </row>
    <row r="178" spans="1:3" x14ac:dyDescent="0.25">
      <c r="A178">
        <v>177</v>
      </c>
      <c r="B178" t="s">
        <v>31</v>
      </c>
      <c r="C178">
        <v>26</v>
      </c>
    </row>
    <row r="179" spans="1:3" x14ac:dyDescent="0.25">
      <c r="A179">
        <v>178</v>
      </c>
      <c r="B179" t="s">
        <v>31</v>
      </c>
      <c r="C179">
        <v>20</v>
      </c>
    </row>
    <row r="180" spans="1:3" x14ac:dyDescent="0.25">
      <c r="A180">
        <v>179</v>
      </c>
      <c r="B180" t="s">
        <v>31</v>
      </c>
      <c r="C180">
        <v>25</v>
      </c>
    </row>
    <row r="181" spans="1:3" x14ac:dyDescent="0.25">
      <c r="A181">
        <v>180</v>
      </c>
      <c r="B181" t="s">
        <v>31</v>
      </c>
      <c r="C181">
        <v>23</v>
      </c>
    </row>
    <row r="182" spans="1:3" x14ac:dyDescent="0.25">
      <c r="A182">
        <v>181</v>
      </c>
      <c r="B182" t="s">
        <v>31</v>
      </c>
      <c r="C182">
        <v>30</v>
      </c>
    </row>
    <row r="183" spans="1:3" x14ac:dyDescent="0.25">
      <c r="A183">
        <v>182</v>
      </c>
      <c r="B183" t="s">
        <v>31</v>
      </c>
      <c r="C183">
        <v>23</v>
      </c>
    </row>
    <row r="184" spans="1:3" x14ac:dyDescent="0.25">
      <c r="A184">
        <v>183</v>
      </c>
      <c r="B184" t="s">
        <v>31</v>
      </c>
      <c r="C184">
        <v>30</v>
      </c>
    </row>
    <row r="185" spans="1:3" x14ac:dyDescent="0.25">
      <c r="A185">
        <v>184</v>
      </c>
      <c r="B185" t="s">
        <v>31</v>
      </c>
      <c r="C185">
        <v>37</v>
      </c>
    </row>
    <row r="186" spans="1:3" x14ac:dyDescent="0.25">
      <c r="A186">
        <v>185</v>
      </c>
      <c r="B186" t="s">
        <v>31</v>
      </c>
      <c r="C186">
        <v>30</v>
      </c>
    </row>
    <row r="187" spans="1:3" x14ac:dyDescent="0.25">
      <c r="A187">
        <v>186</v>
      </c>
      <c r="B187" t="s">
        <v>31</v>
      </c>
      <c r="C187">
        <v>28</v>
      </c>
    </row>
    <row r="188" spans="1:3" x14ac:dyDescent="0.25">
      <c r="A188">
        <v>187</v>
      </c>
      <c r="B188" t="s">
        <v>31</v>
      </c>
      <c r="C188">
        <v>29</v>
      </c>
    </row>
    <row r="189" spans="1:3" x14ac:dyDescent="0.25">
      <c r="A189">
        <v>188</v>
      </c>
      <c r="B189" t="s">
        <v>31</v>
      </c>
      <c r="C189">
        <v>35</v>
      </c>
    </row>
    <row r="190" spans="1:3" x14ac:dyDescent="0.25">
      <c r="A190">
        <v>189</v>
      </c>
      <c r="B190" t="s">
        <v>31</v>
      </c>
      <c r="C190">
        <v>31</v>
      </c>
    </row>
    <row r="191" spans="1:3" x14ac:dyDescent="0.25">
      <c r="A191">
        <v>190</v>
      </c>
      <c r="B191" t="s">
        <v>31</v>
      </c>
      <c r="C191">
        <v>21</v>
      </c>
    </row>
    <row r="192" spans="1:3" x14ac:dyDescent="0.25">
      <c r="A192">
        <v>191</v>
      </c>
      <c r="B192" t="s">
        <v>31</v>
      </c>
      <c r="C192">
        <v>35</v>
      </c>
    </row>
    <row r="193" spans="1:3" x14ac:dyDescent="0.25">
      <c r="A193">
        <v>192</v>
      </c>
      <c r="B193" t="s">
        <v>31</v>
      </c>
      <c r="C193">
        <v>38</v>
      </c>
    </row>
    <row r="194" spans="1:3" x14ac:dyDescent="0.25">
      <c r="A194">
        <v>193</v>
      </c>
      <c r="B194" t="s">
        <v>31</v>
      </c>
      <c r="C194">
        <v>38</v>
      </c>
    </row>
    <row r="195" spans="1:3" x14ac:dyDescent="0.25">
      <c r="A195">
        <v>194</v>
      </c>
      <c r="B195" t="s">
        <v>31</v>
      </c>
      <c r="C195">
        <v>21</v>
      </c>
    </row>
    <row r="196" spans="1:3" x14ac:dyDescent="0.25">
      <c r="A196">
        <v>195</v>
      </c>
      <c r="B196" t="s">
        <v>31</v>
      </c>
      <c r="C196">
        <v>29</v>
      </c>
    </row>
    <row r="197" spans="1:3" x14ac:dyDescent="0.25">
      <c r="A197">
        <v>196</v>
      </c>
      <c r="B197" t="s">
        <v>31</v>
      </c>
      <c r="C197">
        <v>22</v>
      </c>
    </row>
    <row r="198" spans="1:3" x14ac:dyDescent="0.25">
      <c r="A198">
        <v>197</v>
      </c>
      <c r="B198" t="s">
        <v>31</v>
      </c>
      <c r="C198">
        <v>36</v>
      </c>
    </row>
    <row r="199" spans="1:3" x14ac:dyDescent="0.25">
      <c r="A199">
        <v>198</v>
      </c>
      <c r="B199" t="s">
        <v>31</v>
      </c>
      <c r="C199">
        <v>24</v>
      </c>
    </row>
    <row r="200" spans="1:3" x14ac:dyDescent="0.25">
      <c r="A200">
        <v>199</v>
      </c>
      <c r="B200" t="s">
        <v>31</v>
      </c>
      <c r="C200">
        <v>30</v>
      </c>
    </row>
    <row r="201" spans="1:3" x14ac:dyDescent="0.25">
      <c r="A201">
        <v>200</v>
      </c>
      <c r="B201" t="s">
        <v>31</v>
      </c>
      <c r="C201">
        <v>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workbookViewId="0">
      <selection activeCell="L13" sqref="L13"/>
    </sheetView>
  </sheetViews>
  <sheetFormatPr defaultRowHeight="15" x14ac:dyDescent="0.25"/>
  <cols>
    <col min="2" max="2" width="11.140625" bestFit="1" customWidth="1"/>
    <col min="3" max="3" width="12.85546875" customWidth="1"/>
    <col min="5" max="5" width="13.7109375" customWidth="1"/>
    <col min="6" max="6" width="9" customWidth="1"/>
    <col min="7" max="7" width="11.42578125" customWidth="1"/>
    <col min="8" max="8" width="11.28515625" bestFit="1" customWidth="1"/>
    <col min="9" max="9" width="3.85546875" customWidth="1"/>
    <col min="10" max="10" width="16.140625" bestFit="1" customWidth="1"/>
  </cols>
  <sheetData>
    <row r="1" spans="1:12" ht="15.75" thickBot="1" x14ac:dyDescent="0.3">
      <c r="A1" s="28" t="s">
        <v>18</v>
      </c>
      <c r="B1" s="28" t="s">
        <v>29</v>
      </c>
      <c r="C1" s="3" t="s">
        <v>19</v>
      </c>
      <c r="E1" t="s">
        <v>20</v>
      </c>
    </row>
    <row r="2" spans="1:12" ht="15.75" thickBot="1" x14ac:dyDescent="0.3">
      <c r="A2">
        <v>1</v>
      </c>
      <c r="B2" t="s">
        <v>30</v>
      </c>
      <c r="C2">
        <v>35</v>
      </c>
      <c r="F2" t="s">
        <v>31</v>
      </c>
      <c r="G2" t="s">
        <v>30</v>
      </c>
      <c r="H2" t="s">
        <v>21</v>
      </c>
      <c r="J2" s="31" t="s">
        <v>29</v>
      </c>
      <c r="K2" s="57" t="s">
        <v>24</v>
      </c>
      <c r="L2" s="32" t="s">
        <v>74</v>
      </c>
    </row>
    <row r="3" spans="1:12" x14ac:dyDescent="0.25">
      <c r="A3">
        <v>2</v>
      </c>
      <c r="B3" t="s">
        <v>30</v>
      </c>
      <c r="C3">
        <v>28</v>
      </c>
      <c r="E3" s="29">
        <v>15</v>
      </c>
      <c r="F3" s="5"/>
      <c r="G3" s="5">
        <v>1</v>
      </c>
      <c r="H3" s="5">
        <v>1</v>
      </c>
      <c r="J3" s="15" t="s">
        <v>23</v>
      </c>
      <c r="K3" s="58">
        <f>_xlfn.STDEV.S(C2:C201)</f>
        <v>6.9941540556935031</v>
      </c>
      <c r="L3" s="33">
        <f>_xlfn.VAR.S(C2:C202)</f>
        <v>48.918190954773877</v>
      </c>
    </row>
    <row r="4" spans="1:12" x14ac:dyDescent="0.25">
      <c r="A4">
        <v>3</v>
      </c>
      <c r="B4" t="s">
        <v>30</v>
      </c>
      <c r="C4">
        <v>27</v>
      </c>
      <c r="E4" s="29">
        <v>18</v>
      </c>
      <c r="F4" s="5"/>
      <c r="G4" s="5">
        <v>2</v>
      </c>
      <c r="H4" s="5">
        <v>2</v>
      </c>
      <c r="J4" s="15" t="s">
        <v>38</v>
      </c>
      <c r="K4" s="58">
        <f>_xlfn.STDEV.S(C2:C101)</f>
        <v>4.9471857115582916</v>
      </c>
      <c r="L4" s="33">
        <f>_xlfn.VAR.S(C2:C101)</f>
        <v>24.474646464646518</v>
      </c>
    </row>
    <row r="5" spans="1:12" ht="15.75" thickBot="1" x14ac:dyDescent="0.3">
      <c r="A5">
        <v>4</v>
      </c>
      <c r="B5" t="s">
        <v>30</v>
      </c>
      <c r="C5">
        <v>36</v>
      </c>
      <c r="E5" s="29">
        <v>19</v>
      </c>
      <c r="F5" s="5"/>
      <c r="G5" s="5">
        <v>1</v>
      </c>
      <c r="H5" s="5">
        <v>1</v>
      </c>
      <c r="J5" s="23" t="s">
        <v>39</v>
      </c>
      <c r="K5" s="59">
        <f>_xlfn.STDEV.S(C102:C201)</f>
        <v>4.9754447544968787</v>
      </c>
      <c r="L5" s="34">
        <f>_xlfn.VAR.S(C102:C201)</f>
        <v>24.755050505050505</v>
      </c>
    </row>
    <row r="6" spans="1:12" x14ac:dyDescent="0.25">
      <c r="A6">
        <v>5</v>
      </c>
      <c r="B6" t="s">
        <v>30</v>
      </c>
      <c r="C6">
        <v>21</v>
      </c>
      <c r="E6" s="29">
        <v>20</v>
      </c>
      <c r="F6" s="5"/>
      <c r="G6" s="5">
        <v>1</v>
      </c>
      <c r="H6" s="5">
        <v>1</v>
      </c>
    </row>
    <row r="7" spans="1:12" x14ac:dyDescent="0.25">
      <c r="A7">
        <v>6</v>
      </c>
      <c r="B7" t="s">
        <v>30</v>
      </c>
      <c r="C7">
        <v>30</v>
      </c>
      <c r="E7" s="29">
        <v>21</v>
      </c>
      <c r="F7" s="5"/>
      <c r="G7" s="5">
        <v>3</v>
      </c>
      <c r="H7" s="5">
        <v>3</v>
      </c>
    </row>
    <row r="8" spans="1:12" x14ac:dyDescent="0.25">
      <c r="A8">
        <v>7</v>
      </c>
      <c r="B8" t="s">
        <v>30</v>
      </c>
      <c r="C8">
        <v>32</v>
      </c>
      <c r="E8" s="29">
        <v>22</v>
      </c>
      <c r="F8" s="5"/>
      <c r="G8" s="5">
        <v>2</v>
      </c>
      <c r="H8" s="5">
        <v>2</v>
      </c>
    </row>
    <row r="9" spans="1:12" x14ac:dyDescent="0.25">
      <c r="A9">
        <v>8</v>
      </c>
      <c r="B9" t="s">
        <v>30</v>
      </c>
      <c r="C9">
        <v>20</v>
      </c>
      <c r="E9" s="29">
        <v>23</v>
      </c>
      <c r="F9" s="5"/>
      <c r="G9" s="5">
        <v>4</v>
      </c>
      <c r="H9" s="5">
        <v>4</v>
      </c>
    </row>
    <row r="10" spans="1:12" x14ac:dyDescent="0.25">
      <c r="A10">
        <v>9</v>
      </c>
      <c r="B10" t="s">
        <v>30</v>
      </c>
      <c r="C10">
        <v>30</v>
      </c>
      <c r="E10" s="29">
        <v>24</v>
      </c>
      <c r="F10" s="5"/>
      <c r="G10" s="5">
        <v>3</v>
      </c>
      <c r="H10" s="5">
        <v>3</v>
      </c>
    </row>
    <row r="11" spans="1:12" x14ac:dyDescent="0.25">
      <c r="A11">
        <v>10</v>
      </c>
      <c r="B11" t="s">
        <v>30</v>
      </c>
      <c r="C11">
        <v>33</v>
      </c>
      <c r="E11" s="29">
        <v>25</v>
      </c>
      <c r="F11" s="5"/>
      <c r="G11" s="5">
        <v>5</v>
      </c>
      <c r="H11" s="5">
        <v>5</v>
      </c>
    </row>
    <row r="12" spans="1:12" x14ac:dyDescent="0.25">
      <c r="A12">
        <v>11</v>
      </c>
      <c r="B12" t="s">
        <v>30</v>
      </c>
      <c r="C12">
        <v>15</v>
      </c>
      <c r="E12" s="29">
        <v>26</v>
      </c>
      <c r="F12" s="5"/>
      <c r="G12" s="5">
        <v>7</v>
      </c>
      <c r="H12" s="5">
        <v>7</v>
      </c>
    </row>
    <row r="13" spans="1:12" x14ac:dyDescent="0.25">
      <c r="A13">
        <v>12</v>
      </c>
      <c r="B13" t="s">
        <v>30</v>
      </c>
      <c r="C13">
        <v>33</v>
      </c>
      <c r="E13" s="29">
        <v>27</v>
      </c>
      <c r="F13" s="5"/>
      <c r="G13" s="5">
        <v>10</v>
      </c>
      <c r="H13" s="5">
        <v>10</v>
      </c>
    </row>
    <row r="14" spans="1:12" x14ac:dyDescent="0.25">
      <c r="A14">
        <v>13</v>
      </c>
      <c r="B14" t="s">
        <v>30</v>
      </c>
      <c r="C14">
        <v>28</v>
      </c>
      <c r="E14" s="29">
        <v>28</v>
      </c>
      <c r="F14" s="5">
        <v>1</v>
      </c>
      <c r="G14" s="5">
        <v>7</v>
      </c>
      <c r="H14" s="5">
        <v>8</v>
      </c>
    </row>
    <row r="15" spans="1:12" x14ac:dyDescent="0.25">
      <c r="A15">
        <v>14</v>
      </c>
      <c r="B15" t="s">
        <v>30</v>
      </c>
      <c r="C15">
        <v>21</v>
      </c>
      <c r="E15" s="29">
        <v>29</v>
      </c>
      <c r="F15" s="5"/>
      <c r="G15" s="5">
        <v>6</v>
      </c>
      <c r="H15" s="5">
        <v>6</v>
      </c>
    </row>
    <row r="16" spans="1:12" x14ac:dyDescent="0.25">
      <c r="A16">
        <v>15</v>
      </c>
      <c r="B16" t="s">
        <v>30</v>
      </c>
      <c r="C16">
        <v>19</v>
      </c>
      <c r="E16" s="29">
        <v>30</v>
      </c>
      <c r="F16" s="5">
        <v>2</v>
      </c>
      <c r="G16" s="5">
        <v>8</v>
      </c>
      <c r="H16" s="5">
        <v>10</v>
      </c>
    </row>
    <row r="17" spans="1:8" x14ac:dyDescent="0.25">
      <c r="A17">
        <v>16</v>
      </c>
      <c r="B17" t="s">
        <v>30</v>
      </c>
      <c r="C17">
        <v>23</v>
      </c>
      <c r="E17" s="29">
        <v>31</v>
      </c>
      <c r="F17" s="5">
        <v>4</v>
      </c>
      <c r="G17" s="5">
        <v>6</v>
      </c>
      <c r="H17" s="5">
        <v>10</v>
      </c>
    </row>
    <row r="18" spans="1:8" x14ac:dyDescent="0.25">
      <c r="A18">
        <v>17</v>
      </c>
      <c r="B18" t="s">
        <v>30</v>
      </c>
      <c r="C18">
        <v>39</v>
      </c>
      <c r="E18" s="29">
        <v>32</v>
      </c>
      <c r="F18" s="5">
        <v>4</v>
      </c>
      <c r="G18" s="5">
        <v>8</v>
      </c>
      <c r="H18" s="5">
        <v>12</v>
      </c>
    </row>
    <row r="19" spans="1:8" x14ac:dyDescent="0.25">
      <c r="A19">
        <v>18</v>
      </c>
      <c r="B19" t="s">
        <v>30</v>
      </c>
      <c r="C19">
        <v>23</v>
      </c>
      <c r="E19" s="29">
        <v>33</v>
      </c>
      <c r="F19" s="5">
        <v>4</v>
      </c>
      <c r="G19" s="5">
        <v>6</v>
      </c>
      <c r="H19" s="5">
        <v>10</v>
      </c>
    </row>
    <row r="20" spans="1:8" x14ac:dyDescent="0.25">
      <c r="A20">
        <v>19</v>
      </c>
      <c r="B20" t="s">
        <v>30</v>
      </c>
      <c r="C20">
        <v>25</v>
      </c>
      <c r="E20" s="29">
        <v>34</v>
      </c>
      <c r="F20" s="5">
        <v>5</v>
      </c>
      <c r="G20" s="5">
        <v>7</v>
      </c>
      <c r="H20" s="5">
        <v>12</v>
      </c>
    </row>
    <row r="21" spans="1:8" x14ac:dyDescent="0.25">
      <c r="A21">
        <v>20</v>
      </c>
      <c r="B21" t="s">
        <v>30</v>
      </c>
      <c r="C21">
        <v>18</v>
      </c>
      <c r="E21" s="29">
        <v>35</v>
      </c>
      <c r="F21" s="5">
        <v>6</v>
      </c>
      <c r="G21" s="5">
        <v>4</v>
      </c>
      <c r="H21" s="5">
        <v>10</v>
      </c>
    </row>
    <row r="22" spans="1:8" x14ac:dyDescent="0.25">
      <c r="A22">
        <v>21</v>
      </c>
      <c r="B22" t="s">
        <v>30</v>
      </c>
      <c r="C22">
        <v>29</v>
      </c>
      <c r="E22" s="29">
        <v>36</v>
      </c>
      <c r="F22" s="5">
        <v>7</v>
      </c>
      <c r="G22" s="5">
        <v>4</v>
      </c>
      <c r="H22" s="5">
        <v>11</v>
      </c>
    </row>
    <row r="23" spans="1:8" x14ac:dyDescent="0.25">
      <c r="A23">
        <v>22</v>
      </c>
      <c r="B23" t="s">
        <v>30</v>
      </c>
      <c r="C23">
        <v>30</v>
      </c>
      <c r="E23" s="29">
        <v>37</v>
      </c>
      <c r="F23" s="5">
        <v>10</v>
      </c>
      <c r="G23" s="5">
        <v>2</v>
      </c>
      <c r="H23" s="5">
        <v>12</v>
      </c>
    </row>
    <row r="24" spans="1:8" x14ac:dyDescent="0.25">
      <c r="A24">
        <v>23</v>
      </c>
      <c r="B24" t="s">
        <v>30</v>
      </c>
      <c r="C24">
        <v>31</v>
      </c>
      <c r="E24" s="29">
        <v>38</v>
      </c>
      <c r="F24" s="5">
        <v>8</v>
      </c>
      <c r="G24" s="5">
        <v>2</v>
      </c>
      <c r="H24" s="5">
        <v>10</v>
      </c>
    </row>
    <row r="25" spans="1:8" x14ac:dyDescent="0.25">
      <c r="A25">
        <v>24</v>
      </c>
      <c r="B25" t="s">
        <v>30</v>
      </c>
      <c r="C25">
        <v>27</v>
      </c>
      <c r="E25" s="29">
        <v>39</v>
      </c>
      <c r="F25" s="5">
        <v>5</v>
      </c>
      <c r="G25" s="5">
        <v>1</v>
      </c>
      <c r="H25" s="5">
        <v>6</v>
      </c>
    </row>
    <row r="26" spans="1:8" x14ac:dyDescent="0.25">
      <c r="A26">
        <v>25</v>
      </c>
      <c r="B26" t="s">
        <v>30</v>
      </c>
      <c r="C26">
        <v>18</v>
      </c>
      <c r="E26" s="29">
        <v>40</v>
      </c>
      <c r="F26" s="5">
        <v>9</v>
      </c>
      <c r="G26" s="5"/>
      <c r="H26" s="5">
        <v>9</v>
      </c>
    </row>
    <row r="27" spans="1:8" x14ac:dyDescent="0.25">
      <c r="A27">
        <v>26</v>
      </c>
      <c r="B27" t="s">
        <v>30</v>
      </c>
      <c r="C27">
        <v>25</v>
      </c>
      <c r="E27" s="29">
        <v>41</v>
      </c>
      <c r="F27" s="5">
        <v>6</v>
      </c>
      <c r="G27" s="5"/>
      <c r="H27" s="5">
        <v>6</v>
      </c>
    </row>
    <row r="28" spans="1:8" x14ac:dyDescent="0.25">
      <c r="A28">
        <v>27</v>
      </c>
      <c r="B28" t="s">
        <v>30</v>
      </c>
      <c r="C28">
        <v>21</v>
      </c>
      <c r="E28" s="29">
        <v>42</v>
      </c>
      <c r="F28" s="5">
        <v>4</v>
      </c>
      <c r="G28" s="5"/>
      <c r="H28" s="5">
        <v>4</v>
      </c>
    </row>
    <row r="29" spans="1:8" x14ac:dyDescent="0.25">
      <c r="A29">
        <v>28</v>
      </c>
      <c r="B29" t="s">
        <v>30</v>
      </c>
      <c r="C29">
        <v>37</v>
      </c>
      <c r="E29" s="29">
        <v>43</v>
      </c>
      <c r="F29" s="5">
        <v>6</v>
      </c>
      <c r="G29" s="5"/>
      <c r="H29" s="5">
        <v>6</v>
      </c>
    </row>
    <row r="30" spans="1:8" x14ac:dyDescent="0.25">
      <c r="A30">
        <v>29</v>
      </c>
      <c r="B30" t="s">
        <v>30</v>
      </c>
      <c r="C30">
        <v>22</v>
      </c>
      <c r="E30" s="29">
        <v>44</v>
      </c>
      <c r="F30" s="5">
        <v>4</v>
      </c>
      <c r="G30" s="5"/>
      <c r="H30" s="5">
        <v>4</v>
      </c>
    </row>
    <row r="31" spans="1:8" x14ac:dyDescent="0.25">
      <c r="A31">
        <v>30</v>
      </c>
      <c r="B31" t="s">
        <v>30</v>
      </c>
      <c r="C31">
        <v>33</v>
      </c>
      <c r="E31" s="29">
        <v>45</v>
      </c>
      <c r="F31" s="5">
        <v>4</v>
      </c>
      <c r="G31" s="5"/>
      <c r="H31" s="5">
        <v>4</v>
      </c>
    </row>
    <row r="32" spans="1:8" x14ac:dyDescent="0.25">
      <c r="A32">
        <v>31</v>
      </c>
      <c r="B32" t="s">
        <v>30</v>
      </c>
      <c r="C32">
        <v>27</v>
      </c>
      <c r="E32" s="29">
        <v>46</v>
      </c>
      <c r="F32" s="5">
        <v>2</v>
      </c>
      <c r="G32" s="5"/>
      <c r="H32" s="5">
        <v>2</v>
      </c>
    </row>
    <row r="33" spans="1:8" x14ac:dyDescent="0.25">
      <c r="A33">
        <v>32</v>
      </c>
      <c r="B33" t="s">
        <v>30</v>
      </c>
      <c r="C33">
        <v>26</v>
      </c>
      <c r="E33" s="29">
        <v>47</v>
      </c>
      <c r="F33" s="5">
        <v>3</v>
      </c>
      <c r="G33" s="5"/>
      <c r="H33" s="5">
        <v>3</v>
      </c>
    </row>
    <row r="34" spans="1:8" x14ac:dyDescent="0.25">
      <c r="A34">
        <v>33</v>
      </c>
      <c r="B34" t="s">
        <v>30</v>
      </c>
      <c r="C34">
        <v>36</v>
      </c>
      <c r="E34" s="29">
        <v>48</v>
      </c>
      <c r="F34" s="5">
        <v>3</v>
      </c>
      <c r="G34" s="5"/>
      <c r="H34" s="5">
        <v>3</v>
      </c>
    </row>
    <row r="35" spans="1:8" x14ac:dyDescent="0.25">
      <c r="A35">
        <v>34</v>
      </c>
      <c r="B35" t="s">
        <v>30</v>
      </c>
      <c r="C35">
        <v>38</v>
      </c>
      <c r="E35" s="29">
        <v>49</v>
      </c>
      <c r="F35" s="5">
        <v>3</v>
      </c>
      <c r="G35" s="5"/>
      <c r="H35" s="5">
        <v>3</v>
      </c>
    </row>
    <row r="36" spans="1:8" x14ac:dyDescent="0.25">
      <c r="A36">
        <v>35</v>
      </c>
      <c r="B36" t="s">
        <v>30</v>
      </c>
      <c r="C36">
        <v>34</v>
      </c>
      <c r="E36" s="29" t="s">
        <v>21</v>
      </c>
      <c r="F36" s="5">
        <v>100</v>
      </c>
      <c r="G36" s="5">
        <v>100</v>
      </c>
      <c r="H36" s="5">
        <v>200</v>
      </c>
    </row>
    <row r="37" spans="1:8" x14ac:dyDescent="0.25">
      <c r="A37">
        <v>36</v>
      </c>
      <c r="B37" t="s">
        <v>30</v>
      </c>
      <c r="C37">
        <v>34</v>
      </c>
    </row>
    <row r="38" spans="1:8" x14ac:dyDescent="0.25">
      <c r="A38">
        <v>37</v>
      </c>
      <c r="B38" t="s">
        <v>30</v>
      </c>
      <c r="C38">
        <v>34</v>
      </c>
    </row>
    <row r="39" spans="1:8" x14ac:dyDescent="0.25">
      <c r="A39">
        <v>38</v>
      </c>
      <c r="B39" t="s">
        <v>30</v>
      </c>
      <c r="C39">
        <v>24</v>
      </c>
    </row>
    <row r="40" spans="1:8" x14ac:dyDescent="0.25">
      <c r="A40">
        <v>39</v>
      </c>
      <c r="B40" t="s">
        <v>30</v>
      </c>
      <c r="C40">
        <v>30</v>
      </c>
    </row>
    <row r="41" spans="1:8" x14ac:dyDescent="0.25">
      <c r="A41">
        <v>40</v>
      </c>
      <c r="B41" t="s">
        <v>30</v>
      </c>
      <c r="C41">
        <v>29</v>
      </c>
    </row>
    <row r="42" spans="1:8" x14ac:dyDescent="0.25">
      <c r="A42">
        <v>41</v>
      </c>
      <c r="B42" t="s">
        <v>30</v>
      </c>
      <c r="C42">
        <v>36</v>
      </c>
    </row>
    <row r="43" spans="1:8" x14ac:dyDescent="0.25">
      <c r="A43">
        <v>42</v>
      </c>
      <c r="B43" t="s">
        <v>30</v>
      </c>
      <c r="C43">
        <v>32</v>
      </c>
    </row>
    <row r="44" spans="1:8" x14ac:dyDescent="0.25">
      <c r="A44">
        <v>43</v>
      </c>
      <c r="B44" t="s">
        <v>30</v>
      </c>
      <c r="C44">
        <v>33</v>
      </c>
    </row>
    <row r="45" spans="1:8" x14ac:dyDescent="0.25">
      <c r="A45">
        <v>44</v>
      </c>
      <c r="B45" t="s">
        <v>30</v>
      </c>
      <c r="C45">
        <v>22</v>
      </c>
    </row>
    <row r="46" spans="1:8" x14ac:dyDescent="0.25">
      <c r="A46">
        <v>45</v>
      </c>
      <c r="B46" t="s">
        <v>30</v>
      </c>
      <c r="C46">
        <v>32</v>
      </c>
    </row>
    <row r="47" spans="1:8" x14ac:dyDescent="0.25">
      <c r="A47">
        <v>46</v>
      </c>
      <c r="B47" t="s">
        <v>30</v>
      </c>
      <c r="C47">
        <v>29</v>
      </c>
    </row>
    <row r="48" spans="1:8" x14ac:dyDescent="0.25">
      <c r="A48">
        <v>47</v>
      </c>
      <c r="B48" t="s">
        <v>30</v>
      </c>
      <c r="C48">
        <v>31</v>
      </c>
    </row>
    <row r="49" spans="1:3" x14ac:dyDescent="0.25">
      <c r="A49">
        <v>48</v>
      </c>
      <c r="B49" t="s">
        <v>30</v>
      </c>
      <c r="C49">
        <v>28</v>
      </c>
    </row>
    <row r="50" spans="1:3" x14ac:dyDescent="0.25">
      <c r="A50">
        <v>49</v>
      </c>
      <c r="B50" t="s">
        <v>30</v>
      </c>
      <c r="C50">
        <v>26</v>
      </c>
    </row>
    <row r="51" spans="1:3" x14ac:dyDescent="0.25">
      <c r="A51">
        <v>50</v>
      </c>
      <c r="B51" t="s">
        <v>30</v>
      </c>
      <c r="C51">
        <v>23</v>
      </c>
    </row>
    <row r="52" spans="1:3" x14ac:dyDescent="0.25">
      <c r="A52">
        <v>51</v>
      </c>
      <c r="B52" t="s">
        <v>30</v>
      </c>
      <c r="C52">
        <v>38</v>
      </c>
    </row>
    <row r="53" spans="1:3" x14ac:dyDescent="0.25">
      <c r="A53">
        <v>52</v>
      </c>
      <c r="B53" t="s">
        <v>30</v>
      </c>
      <c r="C53">
        <v>31</v>
      </c>
    </row>
    <row r="54" spans="1:3" x14ac:dyDescent="0.25">
      <c r="A54">
        <v>53</v>
      </c>
      <c r="B54" t="s">
        <v>30</v>
      </c>
      <c r="C54">
        <v>28</v>
      </c>
    </row>
    <row r="55" spans="1:3" x14ac:dyDescent="0.25">
      <c r="A55">
        <v>54</v>
      </c>
      <c r="B55" t="s">
        <v>30</v>
      </c>
      <c r="C55">
        <v>32</v>
      </c>
    </row>
    <row r="56" spans="1:3" x14ac:dyDescent="0.25">
      <c r="A56">
        <v>55</v>
      </c>
      <c r="B56" t="s">
        <v>30</v>
      </c>
      <c r="C56">
        <v>24</v>
      </c>
    </row>
    <row r="57" spans="1:3" x14ac:dyDescent="0.25">
      <c r="A57">
        <v>56</v>
      </c>
      <c r="B57" t="s">
        <v>30</v>
      </c>
      <c r="C57">
        <v>27</v>
      </c>
    </row>
    <row r="58" spans="1:3" x14ac:dyDescent="0.25">
      <c r="A58">
        <v>57</v>
      </c>
      <c r="B58" t="s">
        <v>30</v>
      </c>
      <c r="C58">
        <v>27</v>
      </c>
    </row>
    <row r="59" spans="1:3" x14ac:dyDescent="0.25">
      <c r="A59">
        <v>58</v>
      </c>
      <c r="B59" t="s">
        <v>30</v>
      </c>
      <c r="C59">
        <v>33</v>
      </c>
    </row>
    <row r="60" spans="1:3" x14ac:dyDescent="0.25">
      <c r="A60">
        <v>59</v>
      </c>
      <c r="B60" t="s">
        <v>30</v>
      </c>
      <c r="C60">
        <v>32</v>
      </c>
    </row>
    <row r="61" spans="1:3" x14ac:dyDescent="0.25">
      <c r="A61">
        <v>60</v>
      </c>
      <c r="B61" t="s">
        <v>30</v>
      </c>
      <c r="C61">
        <v>35</v>
      </c>
    </row>
    <row r="62" spans="1:3" x14ac:dyDescent="0.25">
      <c r="A62">
        <v>61</v>
      </c>
      <c r="B62" t="s">
        <v>30</v>
      </c>
      <c r="C62">
        <v>23</v>
      </c>
    </row>
    <row r="63" spans="1:3" x14ac:dyDescent="0.25">
      <c r="A63">
        <v>62</v>
      </c>
      <c r="B63" t="s">
        <v>30</v>
      </c>
      <c r="C63">
        <v>30</v>
      </c>
    </row>
    <row r="64" spans="1:3" x14ac:dyDescent="0.25">
      <c r="A64">
        <v>63</v>
      </c>
      <c r="B64" t="s">
        <v>30</v>
      </c>
      <c r="C64">
        <v>27</v>
      </c>
    </row>
    <row r="65" spans="1:3" x14ac:dyDescent="0.25">
      <c r="A65">
        <v>64</v>
      </c>
      <c r="B65" t="s">
        <v>30</v>
      </c>
      <c r="C65">
        <v>30</v>
      </c>
    </row>
    <row r="66" spans="1:3" x14ac:dyDescent="0.25">
      <c r="A66">
        <v>65</v>
      </c>
      <c r="B66" t="s">
        <v>30</v>
      </c>
      <c r="C66">
        <v>26</v>
      </c>
    </row>
    <row r="67" spans="1:3" x14ac:dyDescent="0.25">
      <c r="A67">
        <v>66</v>
      </c>
      <c r="B67" t="s">
        <v>30</v>
      </c>
      <c r="C67">
        <v>28</v>
      </c>
    </row>
    <row r="68" spans="1:3" x14ac:dyDescent="0.25">
      <c r="A68">
        <v>67</v>
      </c>
      <c r="B68" t="s">
        <v>30</v>
      </c>
      <c r="C68">
        <v>26</v>
      </c>
    </row>
    <row r="69" spans="1:3" x14ac:dyDescent="0.25">
      <c r="A69">
        <v>68</v>
      </c>
      <c r="B69" t="s">
        <v>30</v>
      </c>
      <c r="C69">
        <v>35</v>
      </c>
    </row>
    <row r="70" spans="1:3" x14ac:dyDescent="0.25">
      <c r="A70">
        <v>69</v>
      </c>
      <c r="B70" t="s">
        <v>30</v>
      </c>
      <c r="C70">
        <v>33</v>
      </c>
    </row>
    <row r="71" spans="1:3" x14ac:dyDescent="0.25">
      <c r="A71">
        <v>70</v>
      </c>
      <c r="B71" t="s">
        <v>30</v>
      </c>
      <c r="C71">
        <v>24</v>
      </c>
    </row>
    <row r="72" spans="1:3" x14ac:dyDescent="0.25">
      <c r="A72">
        <v>71</v>
      </c>
      <c r="B72" t="s">
        <v>30</v>
      </c>
      <c r="C72">
        <v>27</v>
      </c>
    </row>
    <row r="73" spans="1:3" x14ac:dyDescent="0.25">
      <c r="A73">
        <v>72</v>
      </c>
      <c r="B73" t="s">
        <v>30</v>
      </c>
      <c r="C73">
        <v>30</v>
      </c>
    </row>
    <row r="74" spans="1:3" x14ac:dyDescent="0.25">
      <c r="A74">
        <v>73</v>
      </c>
      <c r="B74" t="s">
        <v>30</v>
      </c>
      <c r="C74">
        <v>35</v>
      </c>
    </row>
    <row r="75" spans="1:3" x14ac:dyDescent="0.25">
      <c r="A75">
        <v>74</v>
      </c>
      <c r="B75" t="s">
        <v>30</v>
      </c>
      <c r="C75">
        <v>34</v>
      </c>
    </row>
    <row r="76" spans="1:3" x14ac:dyDescent="0.25">
      <c r="A76">
        <v>75</v>
      </c>
      <c r="B76" t="s">
        <v>30</v>
      </c>
      <c r="C76">
        <v>29</v>
      </c>
    </row>
    <row r="77" spans="1:3" x14ac:dyDescent="0.25">
      <c r="A77">
        <v>76</v>
      </c>
      <c r="B77" t="s">
        <v>30</v>
      </c>
      <c r="C77">
        <v>31</v>
      </c>
    </row>
    <row r="78" spans="1:3" x14ac:dyDescent="0.25">
      <c r="A78">
        <v>77</v>
      </c>
      <c r="B78" t="s">
        <v>30</v>
      </c>
      <c r="C78">
        <v>25</v>
      </c>
    </row>
    <row r="79" spans="1:3" x14ac:dyDescent="0.25">
      <c r="A79">
        <v>78</v>
      </c>
      <c r="B79" t="s">
        <v>30</v>
      </c>
      <c r="C79">
        <v>30</v>
      </c>
    </row>
    <row r="80" spans="1:3" x14ac:dyDescent="0.25">
      <c r="A80">
        <v>79</v>
      </c>
      <c r="B80" t="s">
        <v>30</v>
      </c>
      <c r="C80">
        <v>26</v>
      </c>
    </row>
    <row r="81" spans="1:3" x14ac:dyDescent="0.25">
      <c r="A81">
        <v>80</v>
      </c>
      <c r="B81" t="s">
        <v>30</v>
      </c>
      <c r="C81">
        <v>29</v>
      </c>
    </row>
    <row r="82" spans="1:3" x14ac:dyDescent="0.25">
      <c r="A82">
        <v>81</v>
      </c>
      <c r="B82" t="s">
        <v>30</v>
      </c>
      <c r="C82">
        <v>28</v>
      </c>
    </row>
    <row r="83" spans="1:3" x14ac:dyDescent="0.25">
      <c r="A83">
        <v>82</v>
      </c>
      <c r="B83" t="s">
        <v>30</v>
      </c>
      <c r="C83">
        <v>27</v>
      </c>
    </row>
    <row r="84" spans="1:3" x14ac:dyDescent="0.25">
      <c r="A84">
        <v>83</v>
      </c>
      <c r="B84" t="s">
        <v>30</v>
      </c>
      <c r="C84">
        <v>25</v>
      </c>
    </row>
    <row r="85" spans="1:3" x14ac:dyDescent="0.25">
      <c r="A85">
        <v>84</v>
      </c>
      <c r="B85" t="s">
        <v>30</v>
      </c>
      <c r="C85">
        <v>27</v>
      </c>
    </row>
    <row r="86" spans="1:3" x14ac:dyDescent="0.25">
      <c r="A86">
        <v>85</v>
      </c>
      <c r="B86" t="s">
        <v>30</v>
      </c>
      <c r="C86">
        <v>32</v>
      </c>
    </row>
    <row r="87" spans="1:3" x14ac:dyDescent="0.25">
      <c r="A87">
        <v>86</v>
      </c>
      <c r="B87" t="s">
        <v>30</v>
      </c>
      <c r="C87">
        <v>34</v>
      </c>
    </row>
    <row r="88" spans="1:3" x14ac:dyDescent="0.25">
      <c r="A88">
        <v>87</v>
      </c>
      <c r="B88" t="s">
        <v>30</v>
      </c>
      <c r="C88">
        <v>34</v>
      </c>
    </row>
    <row r="89" spans="1:3" x14ac:dyDescent="0.25">
      <c r="A89">
        <v>88</v>
      </c>
      <c r="B89" t="s">
        <v>30</v>
      </c>
      <c r="C89">
        <v>28</v>
      </c>
    </row>
    <row r="90" spans="1:3" x14ac:dyDescent="0.25">
      <c r="A90">
        <v>89</v>
      </c>
      <c r="B90" t="s">
        <v>30</v>
      </c>
      <c r="C90">
        <v>34</v>
      </c>
    </row>
    <row r="91" spans="1:3" x14ac:dyDescent="0.25">
      <c r="A91">
        <v>90</v>
      </c>
      <c r="B91" t="s">
        <v>30</v>
      </c>
      <c r="C91">
        <v>37</v>
      </c>
    </row>
    <row r="92" spans="1:3" x14ac:dyDescent="0.25">
      <c r="A92">
        <v>91</v>
      </c>
      <c r="B92" t="s">
        <v>30</v>
      </c>
      <c r="C92">
        <v>31</v>
      </c>
    </row>
    <row r="93" spans="1:3" x14ac:dyDescent="0.25">
      <c r="A93">
        <v>92</v>
      </c>
      <c r="B93" t="s">
        <v>30</v>
      </c>
      <c r="C93">
        <v>36</v>
      </c>
    </row>
    <row r="94" spans="1:3" x14ac:dyDescent="0.25">
      <c r="A94">
        <v>93</v>
      </c>
      <c r="B94" t="s">
        <v>30</v>
      </c>
      <c r="C94">
        <v>31</v>
      </c>
    </row>
    <row r="95" spans="1:3" x14ac:dyDescent="0.25">
      <c r="A95">
        <v>94</v>
      </c>
      <c r="B95" t="s">
        <v>30</v>
      </c>
      <c r="C95">
        <v>32</v>
      </c>
    </row>
    <row r="96" spans="1:3" x14ac:dyDescent="0.25">
      <c r="A96">
        <v>95</v>
      </c>
      <c r="B96" t="s">
        <v>30</v>
      </c>
      <c r="C96">
        <v>27</v>
      </c>
    </row>
    <row r="97" spans="1:3" x14ac:dyDescent="0.25">
      <c r="A97">
        <v>96</v>
      </c>
      <c r="B97" t="s">
        <v>30</v>
      </c>
      <c r="C97">
        <v>25</v>
      </c>
    </row>
    <row r="98" spans="1:3" x14ac:dyDescent="0.25">
      <c r="A98">
        <v>97</v>
      </c>
      <c r="B98" t="s">
        <v>30</v>
      </c>
      <c r="C98">
        <v>29</v>
      </c>
    </row>
    <row r="99" spans="1:3" x14ac:dyDescent="0.25">
      <c r="A99">
        <v>98</v>
      </c>
      <c r="B99" t="s">
        <v>30</v>
      </c>
      <c r="C99">
        <v>26</v>
      </c>
    </row>
    <row r="100" spans="1:3" x14ac:dyDescent="0.25">
      <c r="A100">
        <v>99</v>
      </c>
      <c r="B100" t="s">
        <v>30</v>
      </c>
      <c r="C100">
        <v>26</v>
      </c>
    </row>
    <row r="101" spans="1:3" x14ac:dyDescent="0.25">
      <c r="A101">
        <v>100</v>
      </c>
      <c r="B101" t="s">
        <v>30</v>
      </c>
      <c r="C101">
        <v>32</v>
      </c>
    </row>
    <row r="102" spans="1:3" x14ac:dyDescent="0.25">
      <c r="A102">
        <v>101</v>
      </c>
      <c r="B102" t="s">
        <v>31</v>
      </c>
      <c r="C102">
        <v>36</v>
      </c>
    </row>
    <row r="103" spans="1:3" x14ac:dyDescent="0.25">
      <c r="A103">
        <v>102</v>
      </c>
      <c r="B103" t="s">
        <v>31</v>
      </c>
      <c r="C103">
        <v>48</v>
      </c>
    </row>
    <row r="104" spans="1:3" x14ac:dyDescent="0.25">
      <c r="A104">
        <v>103</v>
      </c>
      <c r="B104" t="s">
        <v>31</v>
      </c>
      <c r="C104">
        <v>40</v>
      </c>
    </row>
    <row r="105" spans="1:3" x14ac:dyDescent="0.25">
      <c r="A105">
        <v>104</v>
      </c>
      <c r="B105" t="s">
        <v>31</v>
      </c>
      <c r="C105">
        <v>49</v>
      </c>
    </row>
    <row r="106" spans="1:3" x14ac:dyDescent="0.25">
      <c r="A106">
        <v>105</v>
      </c>
      <c r="B106" t="s">
        <v>31</v>
      </c>
      <c r="C106">
        <v>38</v>
      </c>
    </row>
    <row r="107" spans="1:3" x14ac:dyDescent="0.25">
      <c r="A107">
        <v>106</v>
      </c>
      <c r="B107" t="s">
        <v>31</v>
      </c>
      <c r="C107">
        <v>41</v>
      </c>
    </row>
    <row r="108" spans="1:3" x14ac:dyDescent="0.25">
      <c r="A108">
        <v>107</v>
      </c>
      <c r="B108" t="s">
        <v>31</v>
      </c>
      <c r="C108">
        <v>41</v>
      </c>
    </row>
    <row r="109" spans="1:3" x14ac:dyDescent="0.25">
      <c r="A109">
        <v>108</v>
      </c>
      <c r="B109" t="s">
        <v>31</v>
      </c>
      <c r="C109">
        <v>36</v>
      </c>
    </row>
    <row r="110" spans="1:3" x14ac:dyDescent="0.25">
      <c r="A110">
        <v>109</v>
      </c>
      <c r="B110" t="s">
        <v>31</v>
      </c>
      <c r="C110">
        <v>36</v>
      </c>
    </row>
    <row r="111" spans="1:3" x14ac:dyDescent="0.25">
      <c r="A111">
        <v>110</v>
      </c>
      <c r="B111" t="s">
        <v>31</v>
      </c>
      <c r="C111">
        <v>37</v>
      </c>
    </row>
    <row r="112" spans="1:3" x14ac:dyDescent="0.25">
      <c r="A112">
        <v>111</v>
      </c>
      <c r="B112" t="s">
        <v>31</v>
      </c>
      <c r="C112">
        <v>45</v>
      </c>
    </row>
    <row r="113" spans="1:3" x14ac:dyDescent="0.25">
      <c r="A113">
        <v>112</v>
      </c>
      <c r="B113" t="s">
        <v>31</v>
      </c>
      <c r="C113">
        <v>38</v>
      </c>
    </row>
    <row r="114" spans="1:3" x14ac:dyDescent="0.25">
      <c r="A114">
        <v>113</v>
      </c>
      <c r="B114" t="s">
        <v>31</v>
      </c>
      <c r="C114">
        <v>45</v>
      </c>
    </row>
    <row r="115" spans="1:3" x14ac:dyDescent="0.25">
      <c r="A115">
        <v>114</v>
      </c>
      <c r="B115" t="s">
        <v>31</v>
      </c>
      <c r="C115">
        <v>38</v>
      </c>
    </row>
    <row r="116" spans="1:3" x14ac:dyDescent="0.25">
      <c r="A116">
        <v>115</v>
      </c>
      <c r="B116" t="s">
        <v>31</v>
      </c>
      <c r="C116">
        <v>34</v>
      </c>
    </row>
    <row r="117" spans="1:3" x14ac:dyDescent="0.25">
      <c r="A117">
        <v>116</v>
      </c>
      <c r="B117" t="s">
        <v>31</v>
      </c>
      <c r="C117">
        <v>34</v>
      </c>
    </row>
    <row r="118" spans="1:3" x14ac:dyDescent="0.25">
      <c r="A118">
        <v>117</v>
      </c>
      <c r="B118" t="s">
        <v>31</v>
      </c>
      <c r="C118">
        <v>32</v>
      </c>
    </row>
    <row r="119" spans="1:3" x14ac:dyDescent="0.25">
      <c r="A119">
        <v>118</v>
      </c>
      <c r="B119" t="s">
        <v>31</v>
      </c>
      <c r="C119">
        <v>35</v>
      </c>
    </row>
    <row r="120" spans="1:3" x14ac:dyDescent="0.25">
      <c r="A120">
        <v>119</v>
      </c>
      <c r="B120" t="s">
        <v>31</v>
      </c>
      <c r="C120">
        <v>42</v>
      </c>
    </row>
    <row r="121" spans="1:3" x14ac:dyDescent="0.25">
      <c r="A121">
        <v>120</v>
      </c>
      <c r="B121" t="s">
        <v>31</v>
      </c>
      <c r="C121">
        <v>32</v>
      </c>
    </row>
    <row r="122" spans="1:3" x14ac:dyDescent="0.25">
      <c r="A122">
        <v>121</v>
      </c>
      <c r="B122" t="s">
        <v>31</v>
      </c>
      <c r="C122">
        <v>42</v>
      </c>
    </row>
    <row r="123" spans="1:3" x14ac:dyDescent="0.25">
      <c r="A123">
        <v>122</v>
      </c>
      <c r="B123" t="s">
        <v>31</v>
      </c>
      <c r="C123">
        <v>37</v>
      </c>
    </row>
    <row r="124" spans="1:3" x14ac:dyDescent="0.25">
      <c r="A124">
        <v>123</v>
      </c>
      <c r="B124" t="s">
        <v>31</v>
      </c>
      <c r="C124">
        <v>38</v>
      </c>
    </row>
    <row r="125" spans="1:3" x14ac:dyDescent="0.25">
      <c r="A125">
        <v>124</v>
      </c>
      <c r="B125" t="s">
        <v>31</v>
      </c>
      <c r="C125">
        <v>38</v>
      </c>
    </row>
    <row r="126" spans="1:3" x14ac:dyDescent="0.25">
      <c r="A126">
        <v>125</v>
      </c>
      <c r="B126" t="s">
        <v>31</v>
      </c>
      <c r="C126">
        <v>43</v>
      </c>
    </row>
    <row r="127" spans="1:3" x14ac:dyDescent="0.25">
      <c r="A127">
        <v>126</v>
      </c>
      <c r="B127" t="s">
        <v>31</v>
      </c>
      <c r="C127">
        <v>41</v>
      </c>
    </row>
    <row r="128" spans="1:3" x14ac:dyDescent="0.25">
      <c r="A128">
        <v>127</v>
      </c>
      <c r="B128" t="s">
        <v>31</v>
      </c>
      <c r="C128">
        <v>42</v>
      </c>
    </row>
    <row r="129" spans="1:3" x14ac:dyDescent="0.25">
      <c r="A129">
        <v>128</v>
      </c>
      <c r="B129" t="s">
        <v>31</v>
      </c>
      <c r="C129">
        <v>37</v>
      </c>
    </row>
    <row r="130" spans="1:3" x14ac:dyDescent="0.25">
      <c r="A130">
        <v>129</v>
      </c>
      <c r="B130" t="s">
        <v>31</v>
      </c>
      <c r="C130">
        <v>39</v>
      </c>
    </row>
    <row r="131" spans="1:3" x14ac:dyDescent="0.25">
      <c r="A131">
        <v>130</v>
      </c>
      <c r="B131" t="s">
        <v>31</v>
      </c>
      <c r="C131">
        <v>47</v>
      </c>
    </row>
    <row r="132" spans="1:3" x14ac:dyDescent="0.25">
      <c r="A132">
        <v>131</v>
      </c>
      <c r="B132" t="s">
        <v>31</v>
      </c>
      <c r="C132">
        <v>46</v>
      </c>
    </row>
    <row r="133" spans="1:3" x14ac:dyDescent="0.25">
      <c r="A133">
        <v>132</v>
      </c>
      <c r="B133" t="s">
        <v>31</v>
      </c>
      <c r="C133">
        <v>28</v>
      </c>
    </row>
    <row r="134" spans="1:3" x14ac:dyDescent="0.25">
      <c r="A134">
        <v>133</v>
      </c>
      <c r="B134" t="s">
        <v>31</v>
      </c>
      <c r="C134">
        <v>38</v>
      </c>
    </row>
    <row r="135" spans="1:3" x14ac:dyDescent="0.25">
      <c r="A135">
        <v>134</v>
      </c>
      <c r="B135" t="s">
        <v>31</v>
      </c>
      <c r="C135">
        <v>37</v>
      </c>
    </row>
    <row r="136" spans="1:3" x14ac:dyDescent="0.25">
      <c r="A136">
        <v>135</v>
      </c>
      <c r="B136" t="s">
        <v>31</v>
      </c>
      <c r="C136">
        <v>36</v>
      </c>
    </row>
    <row r="137" spans="1:3" x14ac:dyDescent="0.25">
      <c r="A137">
        <v>136</v>
      </c>
      <c r="B137" t="s">
        <v>31</v>
      </c>
      <c r="C137">
        <v>43</v>
      </c>
    </row>
    <row r="138" spans="1:3" x14ac:dyDescent="0.25">
      <c r="A138">
        <v>137</v>
      </c>
      <c r="B138" t="s">
        <v>31</v>
      </c>
      <c r="C138">
        <v>36</v>
      </c>
    </row>
    <row r="139" spans="1:3" x14ac:dyDescent="0.25">
      <c r="A139">
        <v>138</v>
      </c>
      <c r="B139" t="s">
        <v>31</v>
      </c>
      <c r="C139">
        <v>42</v>
      </c>
    </row>
    <row r="140" spans="1:3" x14ac:dyDescent="0.25">
      <c r="A140">
        <v>139</v>
      </c>
      <c r="B140" t="s">
        <v>31</v>
      </c>
      <c r="C140">
        <v>31</v>
      </c>
    </row>
    <row r="141" spans="1:3" x14ac:dyDescent="0.25">
      <c r="A141">
        <v>140</v>
      </c>
      <c r="B141" t="s">
        <v>31</v>
      </c>
      <c r="C141">
        <v>30</v>
      </c>
    </row>
    <row r="142" spans="1:3" x14ac:dyDescent="0.25">
      <c r="A142">
        <v>141</v>
      </c>
      <c r="B142" t="s">
        <v>31</v>
      </c>
      <c r="C142">
        <v>35</v>
      </c>
    </row>
    <row r="143" spans="1:3" x14ac:dyDescent="0.25">
      <c r="A143">
        <v>142</v>
      </c>
      <c r="B143" t="s">
        <v>31</v>
      </c>
      <c r="C143">
        <v>35</v>
      </c>
    </row>
    <row r="144" spans="1:3" x14ac:dyDescent="0.25">
      <c r="A144">
        <v>143</v>
      </c>
      <c r="B144" t="s">
        <v>31</v>
      </c>
      <c r="C144">
        <v>37</v>
      </c>
    </row>
    <row r="145" spans="1:3" x14ac:dyDescent="0.25">
      <c r="A145">
        <v>144</v>
      </c>
      <c r="B145" t="s">
        <v>31</v>
      </c>
      <c r="C145">
        <v>37</v>
      </c>
    </row>
    <row r="146" spans="1:3" x14ac:dyDescent="0.25">
      <c r="A146">
        <v>145</v>
      </c>
      <c r="B146" t="s">
        <v>31</v>
      </c>
      <c r="C146">
        <v>49</v>
      </c>
    </row>
    <row r="147" spans="1:3" x14ac:dyDescent="0.25">
      <c r="A147">
        <v>146</v>
      </c>
      <c r="B147" t="s">
        <v>31</v>
      </c>
      <c r="C147">
        <v>33</v>
      </c>
    </row>
    <row r="148" spans="1:3" x14ac:dyDescent="0.25">
      <c r="A148">
        <v>147</v>
      </c>
      <c r="B148" t="s">
        <v>31</v>
      </c>
      <c r="C148">
        <v>47</v>
      </c>
    </row>
    <row r="149" spans="1:3" x14ac:dyDescent="0.25">
      <c r="A149">
        <v>148</v>
      </c>
      <c r="B149" t="s">
        <v>31</v>
      </c>
      <c r="C149">
        <v>37</v>
      </c>
    </row>
    <row r="150" spans="1:3" x14ac:dyDescent="0.25">
      <c r="A150">
        <v>149</v>
      </c>
      <c r="B150" t="s">
        <v>31</v>
      </c>
      <c r="C150">
        <v>35</v>
      </c>
    </row>
    <row r="151" spans="1:3" x14ac:dyDescent="0.25">
      <c r="A151">
        <v>150</v>
      </c>
      <c r="B151" t="s">
        <v>31</v>
      </c>
      <c r="C151">
        <v>31</v>
      </c>
    </row>
    <row r="152" spans="1:3" x14ac:dyDescent="0.25">
      <c r="A152">
        <v>151</v>
      </c>
      <c r="B152" t="s">
        <v>31</v>
      </c>
      <c r="C152">
        <v>44</v>
      </c>
    </row>
    <row r="153" spans="1:3" x14ac:dyDescent="0.25">
      <c r="A153">
        <v>152</v>
      </c>
      <c r="B153" t="s">
        <v>31</v>
      </c>
      <c r="C153">
        <v>33</v>
      </c>
    </row>
    <row r="154" spans="1:3" x14ac:dyDescent="0.25">
      <c r="A154">
        <v>153</v>
      </c>
      <c r="B154" t="s">
        <v>31</v>
      </c>
      <c r="C154">
        <v>40</v>
      </c>
    </row>
    <row r="155" spans="1:3" x14ac:dyDescent="0.25">
      <c r="A155">
        <v>154</v>
      </c>
      <c r="B155" t="s">
        <v>31</v>
      </c>
      <c r="C155">
        <v>32</v>
      </c>
    </row>
    <row r="156" spans="1:3" x14ac:dyDescent="0.25">
      <c r="A156">
        <v>155</v>
      </c>
      <c r="B156" t="s">
        <v>31</v>
      </c>
      <c r="C156">
        <v>37</v>
      </c>
    </row>
    <row r="157" spans="1:3" x14ac:dyDescent="0.25">
      <c r="A157">
        <v>156</v>
      </c>
      <c r="B157" t="s">
        <v>31</v>
      </c>
      <c r="C157">
        <v>40</v>
      </c>
    </row>
    <row r="158" spans="1:3" x14ac:dyDescent="0.25">
      <c r="A158">
        <v>157</v>
      </c>
      <c r="B158" t="s">
        <v>31</v>
      </c>
      <c r="C158">
        <v>43</v>
      </c>
    </row>
    <row r="159" spans="1:3" x14ac:dyDescent="0.25">
      <c r="A159">
        <v>158</v>
      </c>
      <c r="B159" t="s">
        <v>31</v>
      </c>
      <c r="C159">
        <v>43</v>
      </c>
    </row>
    <row r="160" spans="1:3" x14ac:dyDescent="0.25">
      <c r="A160">
        <v>159</v>
      </c>
      <c r="B160" t="s">
        <v>31</v>
      </c>
      <c r="C160">
        <v>49</v>
      </c>
    </row>
    <row r="161" spans="1:3" x14ac:dyDescent="0.25">
      <c r="A161">
        <v>160</v>
      </c>
      <c r="B161" t="s">
        <v>31</v>
      </c>
      <c r="C161">
        <v>39</v>
      </c>
    </row>
    <row r="162" spans="1:3" x14ac:dyDescent="0.25">
      <c r="A162">
        <v>161</v>
      </c>
      <c r="B162" t="s">
        <v>31</v>
      </c>
      <c r="C162">
        <v>43</v>
      </c>
    </row>
    <row r="163" spans="1:3" x14ac:dyDescent="0.25">
      <c r="A163">
        <v>162</v>
      </c>
      <c r="B163" t="s">
        <v>31</v>
      </c>
      <c r="C163">
        <v>40</v>
      </c>
    </row>
    <row r="164" spans="1:3" x14ac:dyDescent="0.25">
      <c r="A164">
        <v>163</v>
      </c>
      <c r="B164" t="s">
        <v>31</v>
      </c>
      <c r="C164">
        <v>34</v>
      </c>
    </row>
    <row r="165" spans="1:3" x14ac:dyDescent="0.25">
      <c r="A165">
        <v>164</v>
      </c>
      <c r="B165" t="s">
        <v>31</v>
      </c>
      <c r="C165">
        <v>40</v>
      </c>
    </row>
    <row r="166" spans="1:3" x14ac:dyDescent="0.25">
      <c r="A166">
        <v>165</v>
      </c>
      <c r="B166" t="s">
        <v>31</v>
      </c>
      <c r="C166">
        <v>37</v>
      </c>
    </row>
    <row r="167" spans="1:3" x14ac:dyDescent="0.25">
      <c r="A167">
        <v>166</v>
      </c>
      <c r="B167" t="s">
        <v>31</v>
      </c>
      <c r="C167">
        <v>37</v>
      </c>
    </row>
    <row r="168" spans="1:3" x14ac:dyDescent="0.25">
      <c r="A168">
        <v>167</v>
      </c>
      <c r="B168" t="s">
        <v>31</v>
      </c>
      <c r="C168">
        <v>44</v>
      </c>
    </row>
    <row r="169" spans="1:3" x14ac:dyDescent="0.25">
      <c r="A169">
        <v>168</v>
      </c>
      <c r="B169" t="s">
        <v>31</v>
      </c>
      <c r="C169">
        <v>41</v>
      </c>
    </row>
    <row r="170" spans="1:3" x14ac:dyDescent="0.25">
      <c r="A170">
        <v>169</v>
      </c>
      <c r="B170" t="s">
        <v>31</v>
      </c>
      <c r="C170">
        <v>44</v>
      </c>
    </row>
    <row r="171" spans="1:3" x14ac:dyDescent="0.25">
      <c r="A171">
        <v>170</v>
      </c>
      <c r="B171" t="s">
        <v>31</v>
      </c>
      <c r="C171">
        <v>35</v>
      </c>
    </row>
    <row r="172" spans="1:3" x14ac:dyDescent="0.25">
      <c r="A172">
        <v>171</v>
      </c>
      <c r="B172" t="s">
        <v>31</v>
      </c>
      <c r="C172">
        <v>39</v>
      </c>
    </row>
    <row r="173" spans="1:3" x14ac:dyDescent="0.25">
      <c r="A173">
        <v>172</v>
      </c>
      <c r="B173" t="s">
        <v>31</v>
      </c>
      <c r="C173">
        <v>38</v>
      </c>
    </row>
    <row r="174" spans="1:3" x14ac:dyDescent="0.25">
      <c r="A174">
        <v>173</v>
      </c>
      <c r="B174" t="s">
        <v>31</v>
      </c>
      <c r="C174">
        <v>34</v>
      </c>
    </row>
    <row r="175" spans="1:3" x14ac:dyDescent="0.25">
      <c r="A175">
        <v>174</v>
      </c>
      <c r="B175" t="s">
        <v>31</v>
      </c>
      <c r="C175">
        <v>44</v>
      </c>
    </row>
    <row r="176" spans="1:3" x14ac:dyDescent="0.25">
      <c r="A176">
        <v>175</v>
      </c>
      <c r="B176" t="s">
        <v>31</v>
      </c>
      <c r="C176">
        <v>43</v>
      </c>
    </row>
    <row r="177" spans="1:3" x14ac:dyDescent="0.25">
      <c r="A177">
        <v>176</v>
      </c>
      <c r="B177" t="s">
        <v>31</v>
      </c>
      <c r="C177">
        <v>36</v>
      </c>
    </row>
    <row r="178" spans="1:3" x14ac:dyDescent="0.25">
      <c r="A178">
        <v>177</v>
      </c>
      <c r="B178" t="s">
        <v>31</v>
      </c>
      <c r="C178">
        <v>36</v>
      </c>
    </row>
    <row r="179" spans="1:3" x14ac:dyDescent="0.25">
      <c r="A179">
        <v>178</v>
      </c>
      <c r="B179" t="s">
        <v>31</v>
      </c>
      <c r="C179">
        <v>30</v>
      </c>
    </row>
    <row r="180" spans="1:3" x14ac:dyDescent="0.25">
      <c r="A180">
        <v>179</v>
      </c>
      <c r="B180" t="s">
        <v>31</v>
      </c>
      <c r="C180">
        <v>35</v>
      </c>
    </row>
    <row r="181" spans="1:3" x14ac:dyDescent="0.25">
      <c r="A181">
        <v>180</v>
      </c>
      <c r="B181" t="s">
        <v>31</v>
      </c>
      <c r="C181">
        <v>33</v>
      </c>
    </row>
    <row r="182" spans="1:3" x14ac:dyDescent="0.25">
      <c r="A182">
        <v>181</v>
      </c>
      <c r="B182" t="s">
        <v>31</v>
      </c>
      <c r="C182">
        <v>40</v>
      </c>
    </row>
    <row r="183" spans="1:3" x14ac:dyDescent="0.25">
      <c r="A183">
        <v>182</v>
      </c>
      <c r="B183" t="s">
        <v>31</v>
      </c>
      <c r="C183">
        <v>33</v>
      </c>
    </row>
    <row r="184" spans="1:3" x14ac:dyDescent="0.25">
      <c r="A184">
        <v>183</v>
      </c>
      <c r="B184" t="s">
        <v>31</v>
      </c>
      <c r="C184">
        <v>40</v>
      </c>
    </row>
    <row r="185" spans="1:3" x14ac:dyDescent="0.25">
      <c r="A185">
        <v>184</v>
      </c>
      <c r="B185" t="s">
        <v>31</v>
      </c>
      <c r="C185">
        <v>47</v>
      </c>
    </row>
    <row r="186" spans="1:3" x14ac:dyDescent="0.25">
      <c r="A186">
        <v>185</v>
      </c>
      <c r="B186" t="s">
        <v>31</v>
      </c>
      <c r="C186">
        <v>40</v>
      </c>
    </row>
    <row r="187" spans="1:3" x14ac:dyDescent="0.25">
      <c r="A187">
        <v>186</v>
      </c>
      <c r="B187" t="s">
        <v>31</v>
      </c>
      <c r="C187">
        <v>38</v>
      </c>
    </row>
    <row r="188" spans="1:3" x14ac:dyDescent="0.25">
      <c r="A188">
        <v>187</v>
      </c>
      <c r="B188" t="s">
        <v>31</v>
      </c>
      <c r="C188">
        <v>39</v>
      </c>
    </row>
    <row r="189" spans="1:3" x14ac:dyDescent="0.25">
      <c r="A189">
        <v>188</v>
      </c>
      <c r="B189" t="s">
        <v>31</v>
      </c>
      <c r="C189">
        <v>45</v>
      </c>
    </row>
    <row r="190" spans="1:3" x14ac:dyDescent="0.25">
      <c r="A190">
        <v>189</v>
      </c>
      <c r="B190" t="s">
        <v>31</v>
      </c>
      <c r="C190">
        <v>41</v>
      </c>
    </row>
    <row r="191" spans="1:3" x14ac:dyDescent="0.25">
      <c r="A191">
        <v>190</v>
      </c>
      <c r="B191" t="s">
        <v>31</v>
      </c>
      <c r="C191">
        <v>31</v>
      </c>
    </row>
    <row r="192" spans="1:3" x14ac:dyDescent="0.25">
      <c r="A192">
        <v>191</v>
      </c>
      <c r="B192" t="s">
        <v>31</v>
      </c>
      <c r="C192">
        <v>45</v>
      </c>
    </row>
    <row r="193" spans="1:3" x14ac:dyDescent="0.25">
      <c r="A193">
        <v>192</v>
      </c>
      <c r="B193" t="s">
        <v>31</v>
      </c>
      <c r="C193">
        <v>48</v>
      </c>
    </row>
    <row r="194" spans="1:3" x14ac:dyDescent="0.25">
      <c r="A194">
        <v>193</v>
      </c>
      <c r="B194" t="s">
        <v>31</v>
      </c>
      <c r="C194">
        <v>48</v>
      </c>
    </row>
    <row r="195" spans="1:3" x14ac:dyDescent="0.25">
      <c r="A195">
        <v>194</v>
      </c>
      <c r="B195" t="s">
        <v>31</v>
      </c>
      <c r="C195">
        <v>31</v>
      </c>
    </row>
    <row r="196" spans="1:3" x14ac:dyDescent="0.25">
      <c r="A196">
        <v>195</v>
      </c>
      <c r="B196" t="s">
        <v>31</v>
      </c>
      <c r="C196">
        <v>39</v>
      </c>
    </row>
    <row r="197" spans="1:3" x14ac:dyDescent="0.25">
      <c r="A197">
        <v>196</v>
      </c>
      <c r="B197" t="s">
        <v>31</v>
      </c>
      <c r="C197">
        <v>32</v>
      </c>
    </row>
    <row r="198" spans="1:3" x14ac:dyDescent="0.25">
      <c r="A198">
        <v>197</v>
      </c>
      <c r="B198" t="s">
        <v>31</v>
      </c>
      <c r="C198">
        <v>46</v>
      </c>
    </row>
    <row r="199" spans="1:3" x14ac:dyDescent="0.25">
      <c r="A199">
        <v>198</v>
      </c>
      <c r="B199" t="s">
        <v>31</v>
      </c>
      <c r="C199">
        <v>34</v>
      </c>
    </row>
    <row r="200" spans="1:3" x14ac:dyDescent="0.25">
      <c r="A200">
        <v>199</v>
      </c>
      <c r="B200" t="s">
        <v>31</v>
      </c>
      <c r="C200">
        <v>40</v>
      </c>
    </row>
    <row r="201" spans="1:3" x14ac:dyDescent="0.25">
      <c r="A201">
        <v>200</v>
      </c>
      <c r="B201" t="s">
        <v>31</v>
      </c>
      <c r="C201">
        <v>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G13"/>
  <sheetViews>
    <sheetView workbookViewId="0"/>
  </sheetViews>
  <sheetFormatPr defaultRowHeight="15" x14ac:dyDescent="0.25"/>
  <cols>
    <col min="3" max="3" width="12.42578125" bestFit="1" customWidth="1"/>
    <col min="4" max="4" width="17" bestFit="1" customWidth="1"/>
    <col min="5" max="5" width="22.42578125" bestFit="1" customWidth="1"/>
    <col min="6" max="6" width="11.7109375" bestFit="1" customWidth="1"/>
    <col min="7" max="7" width="25.28515625" bestFit="1" customWidth="1"/>
    <col min="8" max="8" width="9.140625" customWidth="1"/>
  </cols>
  <sheetData>
    <row r="9" spans="4:7" ht="15.75" thickBot="1" x14ac:dyDescent="0.3"/>
    <row r="10" spans="4:7" ht="21.75" thickBot="1" x14ac:dyDescent="0.4">
      <c r="D10" s="90" t="s">
        <v>37</v>
      </c>
      <c r="E10" s="91"/>
      <c r="F10" s="91"/>
      <c r="G10" s="92"/>
    </row>
    <row r="11" spans="4:7" ht="24" thickBot="1" x14ac:dyDescent="0.4">
      <c r="D11" s="53" t="s">
        <v>34</v>
      </c>
      <c r="E11" s="40" t="s">
        <v>76</v>
      </c>
      <c r="F11" s="40"/>
      <c r="G11" s="53" t="s">
        <v>75</v>
      </c>
    </row>
    <row r="12" spans="4:7" ht="23.25" x14ac:dyDescent="0.35">
      <c r="D12" s="41" t="s">
        <v>35</v>
      </c>
      <c r="E12" s="95">
        <v>256</v>
      </c>
      <c r="F12" s="8"/>
      <c r="G12" s="93">
        <v>552</v>
      </c>
    </row>
    <row r="13" spans="4:7" ht="24" thickBot="1" x14ac:dyDescent="0.4">
      <c r="D13" s="42" t="s">
        <v>36</v>
      </c>
      <c r="E13" s="96">
        <v>196</v>
      </c>
      <c r="F13" s="52"/>
      <c r="G13" s="94"/>
    </row>
  </sheetData>
  <mergeCells count="1">
    <mergeCell ref="G12:G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53"/>
  <sheetViews>
    <sheetView zoomScaleNormal="100" workbookViewId="0">
      <selection activeCell="F8" sqref="F8"/>
    </sheetView>
  </sheetViews>
  <sheetFormatPr defaultRowHeight="15" x14ac:dyDescent="0.25"/>
  <cols>
    <col min="1" max="1" width="8.85546875" bestFit="1" customWidth="1"/>
    <col min="2" max="2" width="12.85546875" bestFit="1" customWidth="1"/>
    <col min="3" max="3" width="7.5703125" bestFit="1" customWidth="1"/>
    <col min="4" max="4" width="2.28515625" customWidth="1"/>
    <col min="5" max="5" width="30.7109375" customWidth="1"/>
    <col min="6" max="6" width="7.5703125" style="7" bestFit="1" customWidth="1"/>
    <col min="7" max="7" width="65.7109375" customWidth="1"/>
    <col min="8" max="8" width="18.85546875" bestFit="1" customWidth="1"/>
    <col min="9" max="10" width="18.85546875" customWidth="1"/>
  </cols>
  <sheetData>
    <row r="1" spans="1:12" ht="15.75" thickBot="1" x14ac:dyDescent="0.3">
      <c r="B1" s="81" t="s">
        <v>70</v>
      </c>
      <c r="C1" s="81"/>
      <c r="E1" s="18" t="s">
        <v>1</v>
      </c>
      <c r="F1" s="19">
        <f>DEVSQ(ExpGroup)+DEVSQ(ControlGroup)</f>
        <v>2341.166666666667</v>
      </c>
      <c r="G1" s="20" t="s">
        <v>3</v>
      </c>
    </row>
    <row r="2" spans="1:12" ht="30" x14ac:dyDescent="0.25">
      <c r="B2" s="64" t="s">
        <v>0</v>
      </c>
      <c r="C2" s="66" t="s">
        <v>4</v>
      </c>
      <c r="E2" s="36" t="s">
        <v>27</v>
      </c>
      <c r="F2" s="37">
        <f>(COUNT(ExpGroup)-1)+(COUNT(ControlGroup)-1)</f>
        <v>22</v>
      </c>
      <c r="G2" s="38" t="s">
        <v>28</v>
      </c>
      <c r="L2">
        <f>1/COUNT(ExpGroup)</f>
        <v>8.3333333333333329E-2</v>
      </c>
    </row>
    <row r="3" spans="1:12" ht="30.75" customHeight="1" x14ac:dyDescent="0.25">
      <c r="B3" s="98">
        <v>33.200000000000003</v>
      </c>
      <c r="C3" s="16">
        <v>30</v>
      </c>
      <c r="E3" s="18" t="s">
        <v>25</v>
      </c>
      <c r="F3" s="35">
        <f>Sum_of_Squares_Within/df</f>
        <v>106.41666666666669</v>
      </c>
      <c r="G3" s="20" t="s">
        <v>65</v>
      </c>
      <c r="L3">
        <f>1/COUNT(ControlGroup)</f>
        <v>8.3333333333333329E-2</v>
      </c>
    </row>
    <row r="4" spans="1:12" ht="30" customHeight="1" x14ac:dyDescent="0.25">
      <c r="B4" s="98">
        <v>31.2</v>
      </c>
      <c r="C4" s="16">
        <v>28</v>
      </c>
      <c r="E4" s="18" t="s">
        <v>26</v>
      </c>
      <c r="F4" s="17">
        <f>SQRT(Pooled_Variance*(1/COUNT(ExpGroup)+1/COUNT(ControlGroup)))</f>
        <v>4.211426256164426</v>
      </c>
      <c r="G4" s="20" t="s">
        <v>66</v>
      </c>
      <c r="L4">
        <f>L2+L3</f>
        <v>0.16666666666666666</v>
      </c>
    </row>
    <row r="5" spans="1:12" ht="15.75" thickBot="1" x14ac:dyDescent="0.3">
      <c r="B5" s="98">
        <v>21.2</v>
      </c>
      <c r="C5" s="16">
        <v>30</v>
      </c>
      <c r="E5" s="21" t="s">
        <v>7</v>
      </c>
      <c r="F5" s="17">
        <f>(AVERAGE(ExpGroup)-AVERAGE(ControlGroup))/StdError</f>
        <v>2.3824074608090675</v>
      </c>
      <c r="G5" s="20" t="s">
        <v>72</v>
      </c>
      <c r="H5" s="10"/>
      <c r="K5" s="6"/>
      <c r="L5">
        <f>F3*L4</f>
        <v>17.736111111111114</v>
      </c>
    </row>
    <row r="6" spans="1:12" ht="14.25" customHeight="1" x14ac:dyDescent="0.25">
      <c r="B6" s="98">
        <v>38.200000000000003</v>
      </c>
      <c r="C6" s="16">
        <v>17</v>
      </c>
      <c r="E6" s="74" t="s">
        <v>61</v>
      </c>
      <c r="F6" s="75">
        <f>_xlfn.T.INV(0.95,df)</f>
        <v>1.7171443743802424</v>
      </c>
      <c r="G6" s="79" t="s">
        <v>63</v>
      </c>
      <c r="L6">
        <f>SQRT(L5)</f>
        <v>4.211426256164426</v>
      </c>
    </row>
    <row r="7" spans="1:12" ht="34.5" customHeight="1" thickBot="1" x14ac:dyDescent="0.3">
      <c r="B7" s="98">
        <v>55.2</v>
      </c>
      <c r="C7" s="16">
        <v>10</v>
      </c>
      <c r="E7" s="77" t="s">
        <v>69</v>
      </c>
      <c r="F7" s="80">
        <f>Critical_value_t*StdError</f>
        <v>7.2316269038899899</v>
      </c>
      <c r="G7" s="78" t="s">
        <v>71</v>
      </c>
    </row>
    <row r="8" spans="1:12" x14ac:dyDescent="0.25">
      <c r="B8" s="98">
        <v>49.2</v>
      </c>
      <c r="C8" s="16">
        <v>18</v>
      </c>
      <c r="E8" s="2" t="s">
        <v>50</v>
      </c>
      <c r="F8" s="6">
        <f>_xlfn.T.DIST.RT(t_stat,df)</f>
        <v>1.3134943480151163E-2</v>
      </c>
      <c r="G8" s="22" t="s">
        <v>73</v>
      </c>
      <c r="L8">
        <f>2/12</f>
        <v>0.16666666666666666</v>
      </c>
    </row>
    <row r="9" spans="1:12" x14ac:dyDescent="0.25">
      <c r="B9" s="98">
        <v>22.2</v>
      </c>
      <c r="C9" s="16">
        <v>38</v>
      </c>
      <c r="E9" s="2" t="s">
        <v>50</v>
      </c>
      <c r="F9" s="6">
        <f>_xlfn.T.TEST(ExpGroup,ControlGroup,1,2)</f>
        <v>1.3134943480151163E-2</v>
      </c>
      <c r="G9" s="22" t="s">
        <v>41</v>
      </c>
      <c r="L9">
        <f>F3*(2/12)</f>
        <v>17.736111111111114</v>
      </c>
    </row>
    <row r="10" spans="1:12" x14ac:dyDescent="0.25">
      <c r="B10" s="98">
        <v>34.200000000000003</v>
      </c>
      <c r="C10" s="16">
        <v>43</v>
      </c>
      <c r="L10">
        <f>SQRT(L9)</f>
        <v>4.211426256164426</v>
      </c>
    </row>
    <row r="11" spans="1:12" x14ac:dyDescent="0.25">
      <c r="B11" s="98">
        <v>31.2</v>
      </c>
      <c r="C11" s="16">
        <v>26</v>
      </c>
    </row>
    <row r="12" spans="1:12" x14ac:dyDescent="0.25">
      <c r="B12" s="98">
        <v>48.2</v>
      </c>
      <c r="C12" s="16">
        <v>18</v>
      </c>
    </row>
    <row r="13" spans="1:12" x14ac:dyDescent="0.25">
      <c r="B13" s="98">
        <v>36.200000000000003</v>
      </c>
      <c r="C13" s="16">
        <v>37</v>
      </c>
      <c r="F13"/>
    </row>
    <row r="14" spans="1:12" ht="15.75" thickBot="1" x14ac:dyDescent="0.3">
      <c r="B14" s="99">
        <v>31.2</v>
      </c>
      <c r="C14" s="30">
        <v>16</v>
      </c>
    </row>
    <row r="15" spans="1:12" ht="15.75" thickBot="1" x14ac:dyDescent="0.3"/>
    <row r="16" spans="1:12" x14ac:dyDescent="0.25">
      <c r="A16" s="9" t="s">
        <v>2</v>
      </c>
      <c r="B16" s="86">
        <f>AVERAGE(ExpGroup)</f>
        <v>35.949999999999996</v>
      </c>
      <c r="C16" s="87">
        <f>AVERAGE(ControlGroup)</f>
        <v>25.916666666666668</v>
      </c>
      <c r="D16" s="25"/>
      <c r="E16" s="69" t="s">
        <v>67</v>
      </c>
      <c r="F16" s="88">
        <f>B16-C16</f>
        <v>10.033333333333328</v>
      </c>
    </row>
    <row r="17" spans="1:6" x14ac:dyDescent="0.25">
      <c r="A17" s="15" t="s">
        <v>40</v>
      </c>
      <c r="B17" s="49">
        <f>COUNT(ExpGroup)</f>
        <v>12</v>
      </c>
      <c r="C17" s="68">
        <f>COUNT(ControlGroup)</f>
        <v>12</v>
      </c>
      <c r="D17" s="8"/>
      <c r="E17" s="8"/>
      <c r="F17" s="70"/>
    </row>
    <row r="18" spans="1:6" x14ac:dyDescent="0.25">
      <c r="A18" s="15" t="s">
        <v>5</v>
      </c>
      <c r="B18" s="50">
        <f>_xlfn.STDEV.S(ExpGroup)</f>
        <v>10.384647759597325</v>
      </c>
      <c r="C18" s="67">
        <f>_xlfn.STDEV.S(ControlGroup)</f>
        <v>10.246581100173085</v>
      </c>
      <c r="D18" s="8"/>
      <c r="E18" s="8"/>
      <c r="F18" s="70"/>
    </row>
    <row r="19" spans="1:6" ht="15.75" thickBot="1" x14ac:dyDescent="0.3">
      <c r="A19" s="23" t="s">
        <v>6</v>
      </c>
      <c r="B19" s="51">
        <f>_xlfn.VAR.S(ExpGroup)</f>
        <v>107.84090909090975</v>
      </c>
      <c r="C19" s="71">
        <f>_xlfn.VAR.S(ControlGroup)</f>
        <v>104.99242424242426</v>
      </c>
      <c r="D19" s="52"/>
      <c r="E19" s="52"/>
      <c r="F19" s="72"/>
    </row>
    <row r="23" spans="1:6" x14ac:dyDescent="0.25">
      <c r="F23"/>
    </row>
    <row r="24" spans="1:6" x14ac:dyDescent="0.25">
      <c r="F24"/>
    </row>
    <row r="25" spans="1:6" x14ac:dyDescent="0.25">
      <c r="F25"/>
    </row>
    <row r="53" spans="1:2" x14ac:dyDescent="0.25">
      <c r="A53" s="4"/>
      <c r="B53"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53"/>
  <sheetViews>
    <sheetView zoomScaleNormal="100" workbookViewId="0">
      <selection activeCell="F6" sqref="F6"/>
    </sheetView>
  </sheetViews>
  <sheetFormatPr defaultRowHeight="15" x14ac:dyDescent="0.25"/>
  <cols>
    <col min="1" max="1" width="8.85546875" bestFit="1" customWidth="1"/>
    <col min="2" max="2" width="12.85546875" bestFit="1" customWidth="1"/>
    <col min="3" max="3" width="8.5703125" customWidth="1"/>
    <col min="4" max="4" width="2.28515625" customWidth="1"/>
    <col min="5" max="5" width="30.85546875" customWidth="1"/>
    <col min="6" max="6" width="6.5703125" style="7" bestFit="1" customWidth="1"/>
    <col min="7" max="7" width="66.140625" customWidth="1"/>
    <col min="8" max="8" width="18.85546875" bestFit="1" customWidth="1"/>
  </cols>
  <sheetData>
    <row r="1" spans="1:9" ht="30" x14ac:dyDescent="0.25">
      <c r="B1" s="3" t="s">
        <v>0</v>
      </c>
      <c r="C1" s="3" t="s">
        <v>4</v>
      </c>
      <c r="E1" s="18" t="s">
        <v>1</v>
      </c>
      <c r="F1" s="19">
        <f>DEVSQ(ExpGroup)+DEVSQ(ControlGroup)</f>
        <v>3211.9992211864055</v>
      </c>
      <c r="G1" s="20" t="s">
        <v>3</v>
      </c>
    </row>
    <row r="2" spans="1:9" x14ac:dyDescent="0.25">
      <c r="B2" s="37">
        <v>43.950250972060353</v>
      </c>
      <c r="C2" s="37">
        <v>29.742931455923483</v>
      </c>
      <c r="E2" s="36" t="s">
        <v>27</v>
      </c>
      <c r="F2" s="37">
        <f>(COUNT(ExpGroup)-1)+(COUNT(ControlGroup)-1)</f>
        <v>22</v>
      </c>
      <c r="G2" s="38" t="s">
        <v>28</v>
      </c>
    </row>
    <row r="3" spans="1:9" ht="30.75" customHeight="1" x14ac:dyDescent="0.25">
      <c r="B3" s="37">
        <v>22.309146819646635</v>
      </c>
      <c r="C3" s="37">
        <v>23.35388806069653</v>
      </c>
      <c r="E3" s="18" t="s">
        <v>25</v>
      </c>
      <c r="F3" s="97">
        <f>Sum_of_Squares_Within/df</f>
        <v>145.99996459938208</v>
      </c>
      <c r="G3" s="20" t="s">
        <v>65</v>
      </c>
    </row>
    <row r="4" spans="1:9" ht="30" customHeight="1" x14ac:dyDescent="0.25">
      <c r="B4" s="37">
        <v>55.628332108651847</v>
      </c>
      <c r="C4" s="37">
        <v>40.755762420934296</v>
      </c>
      <c r="E4" s="18" t="s">
        <v>26</v>
      </c>
      <c r="F4" s="17">
        <f>SQRT(Pooled_Variance*(1/COUNT(ExpGroup)+1/COUNT(ControlGroup)))</f>
        <v>4.9328822642781924</v>
      </c>
      <c r="G4" s="20" t="s">
        <v>66</v>
      </c>
    </row>
    <row r="5" spans="1:9" ht="15.75" thickBot="1" x14ac:dyDescent="0.3">
      <c r="B5" s="37">
        <v>56.734017520650482</v>
      </c>
      <c r="C5" s="37">
        <v>28.690081296595483</v>
      </c>
      <c r="E5" s="21" t="s">
        <v>7</v>
      </c>
      <c r="F5" s="17">
        <f>(AVERAGE(ExpGroup)-AVERAGE(ControlGroup))/StdError</f>
        <v>2.0272123809674203</v>
      </c>
      <c r="G5" s="20" t="s">
        <v>72</v>
      </c>
      <c r="H5" s="10"/>
      <c r="I5" s="6"/>
    </row>
    <row r="6" spans="1:9" x14ac:dyDescent="0.25">
      <c r="B6" s="37">
        <v>36.887683719880783</v>
      </c>
      <c r="C6" s="37">
        <v>43.173240248982886</v>
      </c>
      <c r="E6" s="85" t="s">
        <v>61</v>
      </c>
      <c r="F6" s="75">
        <f>_xlfn.T.INV(0.95,df)</f>
        <v>1.7171443743802424</v>
      </c>
      <c r="G6" s="76" t="s">
        <v>63</v>
      </c>
    </row>
    <row r="7" spans="1:9" ht="30.75" thickBot="1" x14ac:dyDescent="0.3">
      <c r="B7" s="37">
        <v>46.667526735693535</v>
      </c>
      <c r="C7" s="37">
        <v>16.865813587518844</v>
      </c>
      <c r="E7" s="77" t="s">
        <v>69</v>
      </c>
      <c r="F7" s="80">
        <f>Critical_value_t*StdError</f>
        <v>8.4704710295853705</v>
      </c>
      <c r="G7" s="78" t="s">
        <v>71</v>
      </c>
    </row>
    <row r="8" spans="1:9" x14ac:dyDescent="0.25">
      <c r="B8" s="37">
        <v>58.970774900264288</v>
      </c>
      <c r="C8" s="37">
        <v>23.353888047050265</v>
      </c>
      <c r="E8" s="2" t="s">
        <v>50</v>
      </c>
      <c r="F8" s="6">
        <f>_xlfn.T.DIST.RT(t_stat,df)</f>
        <v>2.746335560866622E-2</v>
      </c>
      <c r="G8" s="22" t="s">
        <v>73</v>
      </c>
    </row>
    <row r="9" spans="1:9" x14ac:dyDescent="0.25">
      <c r="B9" s="37">
        <v>69.199330884459684</v>
      </c>
      <c r="C9" s="37">
        <v>39.526122503965503</v>
      </c>
      <c r="E9" s="2" t="s">
        <v>50</v>
      </c>
      <c r="F9" s="6">
        <f>_xlfn.T.TEST(ExpGroup,ControlGroup,1,2)</f>
        <v>2.746335560866622E-2</v>
      </c>
      <c r="G9" s="22" t="s">
        <v>77</v>
      </c>
    </row>
    <row r="10" spans="1:9" x14ac:dyDescent="0.25">
      <c r="B10" s="37">
        <v>25.189394025323104</v>
      </c>
      <c r="C10" s="37">
        <v>36.519670218686727</v>
      </c>
    </row>
    <row r="11" spans="1:9" x14ac:dyDescent="0.25">
      <c r="B11" s="37">
        <v>41.784396243604235</v>
      </c>
      <c r="C11" s="37">
        <v>43.173240232366602</v>
      </c>
      <c r="F11"/>
    </row>
    <row r="12" spans="1:9" x14ac:dyDescent="0.25">
      <c r="B12" s="37">
        <v>40.894749826154658</v>
      </c>
      <c r="C12" s="37">
        <v>47.7844967064202</v>
      </c>
      <c r="F12"/>
    </row>
    <row r="13" spans="1:9" x14ac:dyDescent="0.25">
      <c r="B13" s="37">
        <v>41.784396243604235</v>
      </c>
      <c r="C13" s="37">
        <v>47.060865220860741</v>
      </c>
      <c r="F13"/>
    </row>
    <row r="14" spans="1:9" x14ac:dyDescent="0.25">
      <c r="B14" s="37"/>
      <c r="F14"/>
    </row>
    <row r="15" spans="1:9" ht="15.75" thickBot="1" x14ac:dyDescent="0.3">
      <c r="B15" s="37"/>
      <c r="F15"/>
    </row>
    <row r="16" spans="1:9" x14ac:dyDescent="0.25">
      <c r="A16" s="9" t="s">
        <v>2</v>
      </c>
      <c r="B16" s="86">
        <f>AVERAGE(ExpGroup)</f>
        <v>44.999999999999488</v>
      </c>
      <c r="C16" s="87">
        <f>AVERAGE(ControlGroup)</f>
        <v>35.000000000000135</v>
      </c>
      <c r="D16" s="25"/>
      <c r="E16" s="69" t="s">
        <v>67</v>
      </c>
      <c r="F16" s="88">
        <f>B16-C16</f>
        <v>9.9999999999993534</v>
      </c>
    </row>
    <row r="17" spans="1:6" x14ac:dyDescent="0.25">
      <c r="A17" s="15" t="s">
        <v>40</v>
      </c>
      <c r="B17" s="49">
        <f>COUNT(ExpGroup)</f>
        <v>12</v>
      </c>
      <c r="C17" s="68">
        <f>COUNT(ControlGroup)</f>
        <v>12</v>
      </c>
      <c r="D17" s="8"/>
      <c r="E17" s="8"/>
      <c r="F17" s="16"/>
    </row>
    <row r="18" spans="1:6" ht="15.75" thickBot="1" x14ac:dyDescent="0.3">
      <c r="A18" s="23" t="s">
        <v>6</v>
      </c>
      <c r="B18" s="51">
        <f>_xlfn.VAR.S(ExpGroup)</f>
        <v>185.99993565301403</v>
      </c>
      <c r="C18" s="71">
        <f>_xlfn.VAR.S(ControlGroup)</f>
        <v>105.99999354574969</v>
      </c>
      <c r="D18" s="52"/>
      <c r="E18" s="52"/>
      <c r="F18" s="30"/>
    </row>
    <row r="22" spans="1:6" x14ac:dyDescent="0.25">
      <c r="F22"/>
    </row>
    <row r="23" spans="1:6" x14ac:dyDescent="0.25">
      <c r="F23"/>
    </row>
    <row r="24" spans="1:6" x14ac:dyDescent="0.25">
      <c r="F24"/>
    </row>
    <row r="25" spans="1:6" x14ac:dyDescent="0.25">
      <c r="F25"/>
    </row>
    <row r="53" spans="1:2" x14ac:dyDescent="0.25">
      <c r="A53" s="4"/>
      <c r="B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2"/>
  <sheetViews>
    <sheetView workbookViewId="0">
      <selection activeCell="F6" sqref="F6"/>
    </sheetView>
  </sheetViews>
  <sheetFormatPr defaultRowHeight="15" x14ac:dyDescent="0.25"/>
  <cols>
    <col min="1" max="1" width="8.85546875" bestFit="1" customWidth="1"/>
    <col min="2" max="2" width="12.85546875" customWidth="1"/>
    <col min="3" max="3" width="9.5703125" customWidth="1"/>
    <col min="4" max="4" width="2.5703125" customWidth="1"/>
    <col min="5" max="5" width="30.5703125" customWidth="1"/>
    <col min="6" max="6" width="7.42578125" customWidth="1"/>
    <col min="7" max="7" width="66.140625" customWidth="1"/>
  </cols>
  <sheetData>
    <row r="1" spans="2:7" ht="30" x14ac:dyDescent="0.25">
      <c r="B1" s="3" t="s">
        <v>0</v>
      </c>
      <c r="C1" s="3" t="s">
        <v>4</v>
      </c>
      <c r="E1" s="18" t="s">
        <v>1</v>
      </c>
      <c r="F1" s="19">
        <f>DEVSQ(ExpGroup)+DEVSQ(ControlGroup)</f>
        <v>2675.8905881297542</v>
      </c>
      <c r="G1" s="20" t="s">
        <v>3</v>
      </c>
    </row>
    <row r="2" spans="2:7" x14ac:dyDescent="0.25">
      <c r="B2" s="37">
        <v>38.326908550418459</v>
      </c>
      <c r="C2" s="37">
        <v>36.53551727783011</v>
      </c>
      <c r="E2" s="36" t="s">
        <v>27</v>
      </c>
      <c r="F2" s="37">
        <f>(COUNT(ExpGroup)-1)+(COUNT(ControlGroup)-1)</f>
        <v>22</v>
      </c>
      <c r="G2" s="38" t="s">
        <v>28</v>
      </c>
    </row>
    <row r="3" spans="2:7" x14ac:dyDescent="0.25">
      <c r="B3" s="37">
        <v>22</v>
      </c>
      <c r="C3" s="37">
        <v>38.138304612296189</v>
      </c>
      <c r="E3" s="18" t="s">
        <v>25</v>
      </c>
      <c r="F3" s="97">
        <f>Sum_of_Squares_Within/df</f>
        <v>121.63139036953429</v>
      </c>
      <c r="G3" s="20" t="s">
        <v>65</v>
      </c>
    </row>
    <row r="4" spans="2:7" ht="30" x14ac:dyDescent="0.25">
      <c r="B4" s="37">
        <v>68.373086063642091</v>
      </c>
      <c r="C4" s="37">
        <v>39.561730294110973</v>
      </c>
      <c r="E4" s="18" t="s">
        <v>26</v>
      </c>
      <c r="F4" s="17">
        <f>SQRT(Pooled_Variance*(1/COUNT(ExpGroup)+1/COUNT(ControlGroup)))</f>
        <v>4.7755508262699582</v>
      </c>
      <c r="G4" s="20" t="s">
        <v>66</v>
      </c>
    </row>
    <row r="5" spans="2:7" ht="15.75" thickBot="1" x14ac:dyDescent="0.3">
      <c r="B5" s="37">
        <v>61.911490643277915</v>
      </c>
      <c r="C5" s="37">
        <v>36.630015143553798</v>
      </c>
      <c r="E5" s="21" t="s">
        <v>7</v>
      </c>
      <c r="F5" s="17">
        <f>(AVERAGE(ExpGroup)-AVERAGE(ControlGroup))/StdError</f>
        <v>2.0939992817143298</v>
      </c>
      <c r="G5" s="20" t="s">
        <v>72</v>
      </c>
    </row>
    <row r="6" spans="2:7" x14ac:dyDescent="0.25">
      <c r="B6" s="37">
        <v>24.692075638912652</v>
      </c>
      <c r="C6" s="37">
        <v>37.827000499735057</v>
      </c>
      <c r="E6" s="85" t="s">
        <v>61</v>
      </c>
      <c r="F6" s="75">
        <f>_xlfn.T.INV(0.95,df)</f>
        <v>1.7171443743802424</v>
      </c>
      <c r="G6" s="76" t="s">
        <v>63</v>
      </c>
    </row>
    <row r="7" spans="2:7" ht="30.75" thickBot="1" x14ac:dyDescent="0.3">
      <c r="B7" s="37">
        <v>44</v>
      </c>
      <c r="C7" s="37">
        <v>27.794356226500145</v>
      </c>
      <c r="E7" s="77" t="s">
        <v>69</v>
      </c>
      <c r="F7" s="80">
        <f>Critical_value_t*StdError</f>
        <v>8.2003102358963762</v>
      </c>
      <c r="G7" s="78" t="s">
        <v>71</v>
      </c>
    </row>
    <row r="8" spans="2:7" x14ac:dyDescent="0.25">
      <c r="B8" s="37">
        <v>59.795250784444747</v>
      </c>
      <c r="C8" s="37">
        <v>32.575916936241654</v>
      </c>
      <c r="E8" s="2" t="s">
        <v>50</v>
      </c>
      <c r="F8" s="6">
        <f>_xlfn.T.DIST.RT(t_stat,df)</f>
        <v>2.3999978965273169E-2</v>
      </c>
      <c r="G8" s="22" t="s">
        <v>73</v>
      </c>
    </row>
    <row r="9" spans="2:7" x14ac:dyDescent="0.25">
      <c r="B9" s="37">
        <v>61.12369789986861</v>
      </c>
      <c r="C9" s="37">
        <v>39.80019171871205</v>
      </c>
      <c r="E9" s="2" t="s">
        <v>50</v>
      </c>
      <c r="F9" s="6">
        <f>_xlfn.T.TEST(ExpGroup,ControlGroup,1,2)</f>
        <v>2.3999978965273172E-2</v>
      </c>
      <c r="G9" s="22" t="s">
        <v>77</v>
      </c>
    </row>
    <row r="10" spans="2:7" x14ac:dyDescent="0.25">
      <c r="B10" s="37"/>
      <c r="C10" s="37">
        <v>42.107359491390611</v>
      </c>
    </row>
    <row r="11" spans="2:7" x14ac:dyDescent="0.25">
      <c r="B11" s="37"/>
      <c r="C11" s="37">
        <v>40.6832770330467</v>
      </c>
      <c r="E11" s="2"/>
      <c r="F11" s="6"/>
    </row>
    <row r="12" spans="2:7" x14ac:dyDescent="0.25">
      <c r="B12" s="37"/>
      <c r="C12" s="37">
        <v>41.734001299916301</v>
      </c>
    </row>
    <row r="13" spans="2:7" x14ac:dyDescent="0.25">
      <c r="B13" s="37"/>
      <c r="C13" s="37">
        <v>40.843232044920711</v>
      </c>
    </row>
    <row r="14" spans="2:7" x14ac:dyDescent="0.25">
      <c r="B14" s="37"/>
      <c r="C14" s="37">
        <v>23.382048830184193</v>
      </c>
    </row>
    <row r="15" spans="2:7" x14ac:dyDescent="0.25">
      <c r="B15" s="37"/>
      <c r="C15" s="37">
        <v>41.142054938332009</v>
      </c>
    </row>
    <row r="16" spans="2:7" x14ac:dyDescent="0.25">
      <c r="B16" s="37"/>
      <c r="C16" s="37">
        <v>39.561730294110973</v>
      </c>
    </row>
    <row r="17" spans="1:6" x14ac:dyDescent="0.25">
      <c r="B17" s="37"/>
      <c r="C17" s="37">
        <v>42.128282520254494</v>
      </c>
      <c r="E17" s="67" t="s">
        <v>67</v>
      </c>
      <c r="F17" s="67">
        <f>B19-C19</f>
        <v>9.9999999999995666</v>
      </c>
    </row>
    <row r="18" spans="1:6" ht="15.75" thickBot="1" x14ac:dyDescent="0.3">
      <c r="C18" s="1"/>
    </row>
    <row r="19" spans="1:6" x14ac:dyDescent="0.25">
      <c r="A19" s="83" t="s">
        <v>2</v>
      </c>
      <c r="B19" s="86">
        <f>AVERAGE(ExpGroup)</f>
        <v>47.527813697570565</v>
      </c>
      <c r="C19" s="88">
        <f>AVERAGE(ControlGroup)</f>
        <v>37.527813697570998</v>
      </c>
      <c r="D19" s="37"/>
    </row>
    <row r="20" spans="1:6" x14ac:dyDescent="0.25">
      <c r="A20" s="82" t="s">
        <v>40</v>
      </c>
      <c r="B20" s="49">
        <f>COUNT(ExpGroup)</f>
        <v>8</v>
      </c>
      <c r="C20" s="46">
        <f>COUNT(ControlGroup)</f>
        <v>16</v>
      </c>
    </row>
    <row r="21" spans="1:6" ht="15.75" thickBot="1" x14ac:dyDescent="0.3">
      <c r="A21" s="84" t="s">
        <v>6</v>
      </c>
      <c r="B21" s="51">
        <f>_xlfn.VAR.S(ExpGroup)</f>
        <v>320.99942175572193</v>
      </c>
      <c r="C21" s="45">
        <f>_xlfn.VAR.S(ControlGroup)</f>
        <v>28.592975722646223</v>
      </c>
    </row>
    <row r="22" spans="1:6" x14ac:dyDescent="0.25">
      <c r="A22" s="8"/>
      <c r="B22" s="67"/>
      <c r="C22" s="6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21"/>
  <sheetViews>
    <sheetView workbookViewId="0">
      <selection activeCell="E11" sqref="E11"/>
    </sheetView>
  </sheetViews>
  <sheetFormatPr defaultRowHeight="15" x14ac:dyDescent="0.25"/>
  <cols>
    <col min="1" max="1" width="8.85546875" bestFit="1" customWidth="1"/>
    <col min="2" max="2" width="12.85546875" customWidth="1"/>
    <col min="3" max="3" width="9.5703125" customWidth="1"/>
    <col min="4" max="4" width="2.5703125" customWidth="1"/>
    <col min="5" max="5" width="30.140625" customWidth="1"/>
    <col min="6" max="6" width="8" customWidth="1"/>
    <col min="7" max="7" width="66" customWidth="1"/>
    <col min="8" max="8" width="11.5703125" customWidth="1"/>
  </cols>
  <sheetData>
    <row r="1" spans="2:7" ht="30" x14ac:dyDescent="0.25">
      <c r="B1" s="3" t="s">
        <v>0</v>
      </c>
      <c r="C1" s="3" t="s">
        <v>4</v>
      </c>
      <c r="E1" s="18" t="s">
        <v>1</v>
      </c>
      <c r="F1" s="19">
        <f>DEVSQ(ExpGroup)+DEVSQ(ControlGroup)</f>
        <v>4154.1748550455322</v>
      </c>
      <c r="G1" s="20" t="s">
        <v>3</v>
      </c>
    </row>
    <row r="2" spans="2:7" x14ac:dyDescent="0.25">
      <c r="B2">
        <v>40</v>
      </c>
      <c r="C2" s="37">
        <v>57.505590405595868</v>
      </c>
      <c r="E2" s="36" t="s">
        <v>27</v>
      </c>
      <c r="F2" s="37">
        <f>(COUNT(ExpGroup)-1)+(COUNT(ControlGroup)-1)</f>
        <v>22</v>
      </c>
      <c r="G2" s="38" t="s">
        <v>28</v>
      </c>
    </row>
    <row r="3" spans="2:7" ht="30" x14ac:dyDescent="0.25">
      <c r="B3">
        <v>40</v>
      </c>
      <c r="C3" s="37">
        <v>47.541382091374615</v>
      </c>
      <c r="E3" s="18" t="s">
        <v>25</v>
      </c>
      <c r="F3" s="97">
        <f>Sum_of_Squares_Within/df</f>
        <v>188.82612977479693</v>
      </c>
      <c r="G3" s="20" t="s">
        <v>65</v>
      </c>
    </row>
    <row r="4" spans="2:7" ht="30" x14ac:dyDescent="0.25">
      <c r="B4">
        <v>39</v>
      </c>
      <c r="C4" s="37">
        <v>62.286267073781779</v>
      </c>
      <c r="E4" s="18" t="s">
        <v>26</v>
      </c>
      <c r="F4" s="17">
        <f>SQRT(Pooled_Variance*(1/COUNT(ExpGroup)+1/COUNT(ControlGroup)))</f>
        <v>5.9502016211868334</v>
      </c>
      <c r="G4" s="20" t="s">
        <v>66</v>
      </c>
    </row>
    <row r="5" spans="2:7" ht="15.75" thickBot="1" x14ac:dyDescent="0.3">
      <c r="B5">
        <v>49</v>
      </c>
      <c r="C5" s="37">
        <v>45.453057307897069</v>
      </c>
      <c r="E5" s="21" t="s">
        <v>7</v>
      </c>
      <c r="F5" s="17">
        <f>(AVERAGE(ControlGroup)-AVERAGE(ExpGroup))/F4</f>
        <v>1.6175922452322682</v>
      </c>
      <c r="G5" s="20" t="s">
        <v>43</v>
      </c>
    </row>
    <row r="6" spans="2:7" x14ac:dyDescent="0.25">
      <c r="B6">
        <v>47</v>
      </c>
      <c r="C6" s="37">
        <v>79.877890219303211</v>
      </c>
      <c r="E6" s="85" t="s">
        <v>17</v>
      </c>
      <c r="F6" s="75">
        <f>_xlfn.T.INV(0.95,df)</f>
        <v>1.7171443743802424</v>
      </c>
      <c r="G6" s="76" t="s">
        <v>63</v>
      </c>
    </row>
    <row r="7" spans="2:7" ht="30.75" thickBot="1" x14ac:dyDescent="0.3">
      <c r="B7">
        <v>41</v>
      </c>
      <c r="C7" s="37">
        <v>31.744420094690764</v>
      </c>
      <c r="E7" s="77" t="s">
        <v>69</v>
      </c>
      <c r="F7" s="80">
        <f>Critical_value_t*StdError</f>
        <v>10.217355240249169</v>
      </c>
      <c r="G7" s="78" t="s">
        <v>71</v>
      </c>
    </row>
    <row r="8" spans="2:7" x14ac:dyDescent="0.25">
      <c r="B8">
        <v>35</v>
      </c>
      <c r="C8" s="37">
        <v>62.286267073781779</v>
      </c>
      <c r="E8" s="2" t="s">
        <v>50</v>
      </c>
      <c r="F8" s="6">
        <f>_xlfn.T.DIST.RT(t_stat,df)</f>
        <v>5.9999991028837046E-2</v>
      </c>
      <c r="G8" s="22" t="s">
        <v>73</v>
      </c>
    </row>
    <row r="9" spans="2:7" x14ac:dyDescent="0.25">
      <c r="B9">
        <v>40</v>
      </c>
      <c r="C9" s="37">
        <v>63.520330052599981</v>
      </c>
      <c r="E9" s="2" t="s">
        <v>50</v>
      </c>
      <c r="F9" s="6">
        <f>_xlfn.T.TEST(ExpGroup,ControlGroup,1,2)</f>
        <v>5.999999102883706E-2</v>
      </c>
      <c r="G9" s="22" t="s">
        <v>77</v>
      </c>
    </row>
    <row r="10" spans="2:7" x14ac:dyDescent="0.25">
      <c r="C10" s="37">
        <v>62.286267073781779</v>
      </c>
    </row>
    <row r="11" spans="2:7" x14ac:dyDescent="0.25">
      <c r="C11" s="37">
        <v>38.428324466820143</v>
      </c>
      <c r="E11" s="2"/>
      <c r="F11" s="6"/>
    </row>
    <row r="12" spans="2:7" x14ac:dyDescent="0.25">
      <c r="C12" s="37">
        <v>47.541382091374615</v>
      </c>
    </row>
    <row r="13" spans="2:7" x14ac:dyDescent="0.25">
      <c r="C13" s="37">
        <v>22.531031841428373</v>
      </c>
    </row>
    <row r="14" spans="2:7" x14ac:dyDescent="0.25">
      <c r="C14" s="37">
        <v>61.068203214810183</v>
      </c>
    </row>
    <row r="15" spans="2:7" x14ac:dyDescent="0.25">
      <c r="C15" s="37">
        <v>19.796137601897797</v>
      </c>
    </row>
    <row r="16" spans="2:7" x14ac:dyDescent="0.25">
      <c r="C16" s="37">
        <v>62.286267073781779</v>
      </c>
    </row>
    <row r="17" spans="1:6" x14ac:dyDescent="0.25">
      <c r="C17" s="37">
        <v>51.847182317084695</v>
      </c>
      <c r="E17" s="67" t="s">
        <v>67</v>
      </c>
      <c r="F17" s="89">
        <f>C19-B19</f>
        <v>9.6250000000002913</v>
      </c>
    </row>
    <row r="18" spans="1:6" ht="15.75" thickBot="1" x14ac:dyDescent="0.3">
      <c r="C18" s="1"/>
    </row>
    <row r="19" spans="1:6" x14ac:dyDescent="0.25">
      <c r="A19" s="9" t="s">
        <v>2</v>
      </c>
      <c r="B19" s="86">
        <f>AVERAGE(ExpGroup)</f>
        <v>41.375</v>
      </c>
      <c r="C19" s="88">
        <f>AVERAGE(ControlGroup)</f>
        <v>51.000000000000291</v>
      </c>
    </row>
    <row r="20" spans="1:6" x14ac:dyDescent="0.25">
      <c r="A20" s="15" t="s">
        <v>40</v>
      </c>
      <c r="B20" s="49">
        <f>COUNT(ExpGroup)</f>
        <v>8</v>
      </c>
      <c r="C20" s="46">
        <f>COUNT(ControlGroup)</f>
        <v>16</v>
      </c>
    </row>
    <row r="21" spans="1:6" ht="15.75" thickBot="1" x14ac:dyDescent="0.3">
      <c r="A21" s="23" t="s">
        <v>6</v>
      </c>
      <c r="B21" s="51">
        <f>_xlfn.VAR.S(ExpGroup)</f>
        <v>20.267857142857142</v>
      </c>
      <c r="C21" s="45">
        <f>_xlfn.VAR.S(ControlGroup)</f>
        <v>267.4866570030344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24"/>
  <sheetViews>
    <sheetView workbookViewId="0"/>
  </sheetViews>
  <sheetFormatPr defaultRowHeight="15" x14ac:dyDescent="0.25"/>
  <cols>
    <col min="1" max="1" width="8.85546875" bestFit="1" customWidth="1"/>
    <col min="2" max="2" width="20.85546875" customWidth="1"/>
    <col min="3" max="3" width="15.140625" customWidth="1"/>
    <col min="4" max="4" width="2.5703125" customWidth="1"/>
    <col min="5" max="5" width="25.85546875" customWidth="1"/>
    <col min="6" max="6" width="19.140625" bestFit="1" customWidth="1"/>
    <col min="7" max="7" width="14" bestFit="1" customWidth="1"/>
    <col min="10" max="10" width="14.140625" customWidth="1"/>
  </cols>
  <sheetData>
    <row r="1" spans="2:7" ht="17.25" customHeight="1" thickBot="1" x14ac:dyDescent="0.3">
      <c r="B1" s="3" t="s">
        <v>0</v>
      </c>
      <c r="C1" s="3" t="s">
        <v>4</v>
      </c>
      <c r="E1" t="s">
        <v>44</v>
      </c>
    </row>
    <row r="2" spans="2:7" x14ac:dyDescent="0.25">
      <c r="B2" s="37">
        <v>25.637441676037092</v>
      </c>
      <c r="C2" s="37">
        <v>19.897537968472374</v>
      </c>
      <c r="E2" s="26"/>
      <c r="F2" s="26" t="s">
        <v>0</v>
      </c>
      <c r="G2" s="26" t="s">
        <v>4</v>
      </c>
    </row>
    <row r="3" spans="2:7" x14ac:dyDescent="0.25">
      <c r="B3" s="37">
        <v>33.431346442516549</v>
      </c>
      <c r="C3" s="37">
        <v>26.052579005977591</v>
      </c>
      <c r="E3" s="11" t="s">
        <v>2</v>
      </c>
      <c r="F3" s="27">
        <v>35.154585472678811</v>
      </c>
      <c r="G3" s="27">
        <v>27.799999999999809</v>
      </c>
    </row>
    <row r="4" spans="2:7" x14ac:dyDescent="0.25">
      <c r="B4" s="37">
        <v>29.167958513722276</v>
      </c>
      <c r="C4" s="37">
        <v>27.853434694541221</v>
      </c>
      <c r="E4" s="11" t="s">
        <v>6</v>
      </c>
      <c r="F4" s="13">
        <v>137.36294456569885</v>
      </c>
      <c r="G4" s="13">
        <v>24.999993680097639</v>
      </c>
    </row>
    <row r="5" spans="2:7" x14ac:dyDescent="0.25">
      <c r="B5" s="37">
        <v>27.79993714915453</v>
      </c>
      <c r="C5" s="37">
        <v>25.955774682433688</v>
      </c>
      <c r="E5" s="11" t="s">
        <v>8</v>
      </c>
      <c r="F5" s="11">
        <v>8</v>
      </c>
      <c r="G5" s="11">
        <v>16</v>
      </c>
    </row>
    <row r="6" spans="2:7" x14ac:dyDescent="0.25">
      <c r="B6" s="37">
        <v>53.8</v>
      </c>
      <c r="C6" s="37">
        <v>23.406074547245453</v>
      </c>
      <c r="E6" s="11" t="s">
        <v>15</v>
      </c>
      <c r="F6" s="13">
        <v>60.75184168915257</v>
      </c>
      <c r="G6" s="11"/>
    </row>
    <row r="7" spans="2:7" x14ac:dyDescent="0.25">
      <c r="B7" s="37">
        <v>29.8</v>
      </c>
      <c r="C7" s="37">
        <v>28.663139136754005</v>
      </c>
      <c r="E7" s="11" t="s">
        <v>9</v>
      </c>
      <c r="F7" s="11">
        <v>22</v>
      </c>
      <c r="G7" s="11"/>
    </row>
    <row r="8" spans="2:7" x14ac:dyDescent="0.25">
      <c r="B8" s="37">
        <v>27.8</v>
      </c>
      <c r="C8" s="37">
        <v>34.788890416876775</v>
      </c>
      <c r="E8" s="11" t="s">
        <v>10</v>
      </c>
      <c r="F8" s="13">
        <v>2.1791034058909857</v>
      </c>
      <c r="G8" s="11"/>
    </row>
    <row r="9" spans="2:7" x14ac:dyDescent="0.25">
      <c r="B9" s="37">
        <v>53.8</v>
      </c>
      <c r="C9" s="37">
        <v>33.159165621856424</v>
      </c>
      <c r="E9" s="11" t="s">
        <v>11</v>
      </c>
      <c r="F9" s="13">
        <v>2.0157364464246784E-2</v>
      </c>
      <c r="G9" s="11"/>
    </row>
    <row r="10" spans="2:7" x14ac:dyDescent="0.25">
      <c r="B10" s="37"/>
      <c r="C10" s="37">
        <v>29.100747362692761</v>
      </c>
      <c r="E10" s="11" t="s">
        <v>12</v>
      </c>
      <c r="F10" s="13">
        <v>1.7171443743802424</v>
      </c>
      <c r="G10" s="11"/>
    </row>
    <row r="11" spans="2:7" x14ac:dyDescent="0.25">
      <c r="B11" s="37"/>
      <c r="C11" s="37">
        <v>34.592841421132277</v>
      </c>
      <c r="E11" s="11" t="s">
        <v>13</v>
      </c>
      <c r="F11" s="13">
        <v>4.0314728928493568E-2</v>
      </c>
      <c r="G11" s="11"/>
    </row>
    <row r="12" spans="2:7" ht="15.75" thickBot="1" x14ac:dyDescent="0.3">
      <c r="B12" s="37"/>
      <c r="C12" s="37">
        <v>19.773592371556344</v>
      </c>
      <c r="E12" s="12" t="s">
        <v>14</v>
      </c>
      <c r="F12" s="14">
        <v>2.0738730679040258</v>
      </c>
      <c r="G12" s="12"/>
    </row>
    <row r="13" spans="2:7" x14ac:dyDescent="0.25">
      <c r="B13" s="37"/>
      <c r="C13" s="37">
        <v>36.237549140182601</v>
      </c>
    </row>
    <row r="14" spans="2:7" ht="15.75" thickBot="1" x14ac:dyDescent="0.3">
      <c r="B14" s="37"/>
      <c r="C14" s="37">
        <v>27.713038047929668</v>
      </c>
      <c r="E14" t="s">
        <v>45</v>
      </c>
    </row>
    <row r="15" spans="2:7" x14ac:dyDescent="0.25">
      <c r="B15" s="37"/>
      <c r="C15" s="37">
        <v>25.813194724025553</v>
      </c>
      <c r="E15" s="26"/>
      <c r="F15" s="26" t="s">
        <v>0</v>
      </c>
      <c r="G15" s="26" t="s">
        <v>4</v>
      </c>
    </row>
    <row r="16" spans="2:7" x14ac:dyDescent="0.25">
      <c r="B16" s="37"/>
      <c r="C16" s="37">
        <v>23.267260837619641</v>
      </c>
      <c r="E16" s="11" t="s">
        <v>2</v>
      </c>
      <c r="F16" s="27">
        <v>35.154585472678811</v>
      </c>
      <c r="G16" s="27">
        <v>27.799999999999809</v>
      </c>
    </row>
    <row r="17" spans="1:13" ht="15.75" thickBot="1" x14ac:dyDescent="0.3">
      <c r="B17" s="37"/>
      <c r="C17" s="37">
        <v>28.525180020700574</v>
      </c>
      <c r="E17" s="11" t="s">
        <v>6</v>
      </c>
      <c r="F17" s="13">
        <v>137.36294456569885</v>
      </c>
      <c r="G17" s="13">
        <v>24.999993680097639</v>
      </c>
    </row>
    <row r="18" spans="1:13" ht="15.75" thickBot="1" x14ac:dyDescent="0.3">
      <c r="C18" s="1"/>
      <c r="E18" s="11" t="s">
        <v>8</v>
      </c>
      <c r="F18" s="11">
        <v>8</v>
      </c>
      <c r="G18" s="11">
        <v>16</v>
      </c>
      <c r="K18" s="9"/>
      <c r="L18" s="25" t="s">
        <v>48</v>
      </c>
      <c r="M18" s="24"/>
    </row>
    <row r="19" spans="1:13" ht="15.75" thickBot="1" x14ac:dyDescent="0.3">
      <c r="A19" s="9" t="s">
        <v>2</v>
      </c>
      <c r="B19" s="48">
        <f>AVERAGE(ExpGroup)</f>
        <v>35.154585472678811</v>
      </c>
      <c r="C19" s="47">
        <f>AVERAGE(ControlGroup)</f>
        <v>27.799999999999809</v>
      </c>
      <c r="E19" s="11" t="s">
        <v>9</v>
      </c>
      <c r="F19" s="11">
        <v>8</v>
      </c>
      <c r="G19" s="11"/>
      <c r="K19" s="15"/>
      <c r="L19" s="8" t="s">
        <v>49</v>
      </c>
      <c r="M19" s="16"/>
    </row>
    <row r="20" spans="1:13" x14ac:dyDescent="0.25">
      <c r="A20" s="15" t="s">
        <v>40</v>
      </c>
      <c r="B20" s="49">
        <f>COUNT(ExpGroup)</f>
        <v>8</v>
      </c>
      <c r="C20" s="46">
        <f>COUNT(ControlGroup)</f>
        <v>16</v>
      </c>
      <c r="E20" s="11" t="s">
        <v>10</v>
      </c>
      <c r="F20" s="13">
        <v>1.6992452589434062</v>
      </c>
      <c r="G20" s="11"/>
      <c r="K20" s="9" t="s">
        <v>46</v>
      </c>
      <c r="L20" s="25">
        <f>SQRT(B22/B20)</f>
        <v>4.1437142843965917</v>
      </c>
      <c r="M20" s="24">
        <f>SQRT(C22/C20)</f>
        <v>1.249999842002431</v>
      </c>
    </row>
    <row r="21" spans="1:13" x14ac:dyDescent="0.25">
      <c r="A21" s="15" t="s">
        <v>5</v>
      </c>
      <c r="B21" s="50">
        <f>_xlfn.STDEV.S(ExpGroup)</f>
        <v>11.720193879185569</v>
      </c>
      <c r="C21" s="44">
        <f>_xlfn.STDEV.S(ControlGroup)</f>
        <v>4.9999993680097239</v>
      </c>
      <c r="E21" s="11" t="s">
        <v>11</v>
      </c>
      <c r="F21" s="13">
        <v>6.3849327007210188E-2</v>
      </c>
      <c r="G21" s="11"/>
      <c r="K21" s="15" t="s">
        <v>16</v>
      </c>
      <c r="L21" s="8">
        <f>L20/(L20+M20)</f>
        <v>0.76824877761236443</v>
      </c>
      <c r="M21" s="16"/>
    </row>
    <row r="22" spans="1:13" ht="15.75" thickBot="1" x14ac:dyDescent="0.3">
      <c r="A22" s="23" t="s">
        <v>6</v>
      </c>
      <c r="B22" s="51">
        <f>_xlfn.VAR.S(ExpGroup)</f>
        <v>137.36294456569885</v>
      </c>
      <c r="C22" s="45">
        <f>_xlfn.VAR.S(ControlGroup)</f>
        <v>24.999993680097639</v>
      </c>
      <c r="E22" s="11" t="s">
        <v>12</v>
      </c>
      <c r="F22" s="13">
        <v>1.8595480375308981</v>
      </c>
      <c r="G22" s="11"/>
      <c r="K22" s="15" t="s">
        <v>9</v>
      </c>
      <c r="L22" s="8">
        <f>B20-1</f>
        <v>7</v>
      </c>
      <c r="M22" s="16">
        <f>C20-1</f>
        <v>15</v>
      </c>
    </row>
    <row r="23" spans="1:13" ht="15.75" thickBot="1" x14ac:dyDescent="0.3">
      <c r="E23" s="11" t="s">
        <v>13</v>
      </c>
      <c r="F23" s="13">
        <v>0.12769865401442038</v>
      </c>
      <c r="G23" s="11"/>
      <c r="K23" s="23" t="s">
        <v>47</v>
      </c>
      <c r="L23" s="52">
        <f>(L22*M22)/((M22*L21^2)+(L22*L21^2))</f>
        <v>8.0865422960019711</v>
      </c>
      <c r="M23" s="30"/>
    </row>
    <row r="24" spans="1:13" ht="15.75" thickBot="1" x14ac:dyDescent="0.3">
      <c r="E24" s="12" t="s">
        <v>14</v>
      </c>
      <c r="F24" s="14">
        <v>2.3060041352041671</v>
      </c>
      <c r="G24" s="1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12</vt:i4>
      </vt:variant>
      <vt:variant>
        <vt:lpstr>Charts</vt:lpstr>
      </vt:variant>
      <vt:variant>
        <vt:i4>2</vt:i4>
      </vt:variant>
      <vt:variant>
        <vt:lpstr>Named Ranges</vt:lpstr>
      </vt:variant>
      <vt:variant>
        <vt:i4>47</vt:i4>
      </vt:variant>
    </vt:vector>
  </HeadingPairs>
  <TitlesOfParts>
    <vt:vector size="61" baseType="lpstr">
      <vt:lpstr>T Test and Variance</vt:lpstr>
      <vt:lpstr>Plot Yields (No Fert)</vt:lpstr>
      <vt:lpstr>Plot Yields (Fert)</vt:lpstr>
      <vt:lpstr>Variance Between and Within</vt:lpstr>
      <vt:lpstr>t-test, Equal Sample Sizes (D)</vt:lpstr>
      <vt:lpstr>Equal Sample Sizes </vt:lpstr>
      <vt:lpstr>Liberal t-test</vt:lpstr>
      <vt:lpstr>Conservative t-test</vt:lpstr>
      <vt:lpstr>Liberal t-test, (with tool)</vt:lpstr>
      <vt:lpstr>t-test, Equal Sample Sizes (ND)</vt:lpstr>
      <vt:lpstr>Data, Directional test chart</vt:lpstr>
      <vt:lpstr>Data, Nondirectional test chart</vt:lpstr>
      <vt:lpstr>Chart1</vt:lpstr>
      <vt:lpstr>Chart2</vt:lpstr>
      <vt:lpstr>'t-test, Equal Sample Sizes (ND)'!Control_Group</vt:lpstr>
      <vt:lpstr>'Conservative t-test'!ControlGroup</vt:lpstr>
      <vt:lpstr>'Equal Sample Sizes '!ControlGroup</vt:lpstr>
      <vt:lpstr>'Liberal t-test'!ControlGroup</vt:lpstr>
      <vt:lpstr>'Liberal t-test, (with tool)'!ControlGroup</vt:lpstr>
      <vt:lpstr>'t-test, Equal Sample Sizes (D)'!ControlGroup</vt:lpstr>
      <vt:lpstr>'t-test, Equal Sample Sizes (ND)'!ControlGroup</vt:lpstr>
      <vt:lpstr>'Conservative t-test'!Critical_value_t</vt:lpstr>
      <vt:lpstr>'Equal Sample Sizes '!Critical_value_t</vt:lpstr>
      <vt:lpstr>'Liberal t-test'!Critical_value_t</vt:lpstr>
      <vt:lpstr>'t-test, Equal Sample Sizes (D)'!Critical_value_t</vt:lpstr>
      <vt:lpstr>'t-test, Equal Sample Sizes (ND)'!Critical_value_t</vt:lpstr>
      <vt:lpstr>'Conservative t-test'!df</vt:lpstr>
      <vt:lpstr>'Equal Sample Sizes '!df</vt:lpstr>
      <vt:lpstr>'Liberal t-test'!df</vt:lpstr>
      <vt:lpstr>'t-test, Equal Sample Sizes (D)'!df</vt:lpstr>
      <vt:lpstr>'t-test, Equal Sample Sizes (ND)'!df</vt:lpstr>
      <vt:lpstr>'t-test, Equal Sample Sizes (ND)'!Experimental_Group</vt:lpstr>
      <vt:lpstr>'Conservative t-test'!ExpGroup</vt:lpstr>
      <vt:lpstr>'Equal Sample Sizes '!ExpGroup</vt:lpstr>
      <vt:lpstr>'Liberal t-test'!ExpGroup</vt:lpstr>
      <vt:lpstr>'Liberal t-test, (with tool)'!ExpGroup</vt:lpstr>
      <vt:lpstr>'t-test, Equal Sample Sizes (D)'!ExpGroup</vt:lpstr>
      <vt:lpstr>'t-test, Equal Sample Sizes (ND)'!ExpGroup</vt:lpstr>
      <vt:lpstr>'Conservative t-test'!Pooled_Variance</vt:lpstr>
      <vt:lpstr>'Equal Sample Sizes '!Pooled_Variance</vt:lpstr>
      <vt:lpstr>'Liberal t-test'!Pooled_Variance</vt:lpstr>
      <vt:lpstr>'t-test, Equal Sample Sizes (D)'!Pooled_Variance</vt:lpstr>
      <vt:lpstr>'t-test, Equal Sample Sizes (ND)'!Pooled_Variance</vt:lpstr>
      <vt:lpstr>'Equal Sample Sizes '!Print_Area</vt:lpstr>
      <vt:lpstr>'t-test, Equal Sample Sizes (D)'!Print_Area</vt:lpstr>
      <vt:lpstr>'t-test, Equal Sample Sizes (ND)'!Print_Area</vt:lpstr>
      <vt:lpstr>'Conservative t-test'!StdError</vt:lpstr>
      <vt:lpstr>'Equal Sample Sizes '!StdError</vt:lpstr>
      <vt:lpstr>'Liberal t-test'!StdError</vt:lpstr>
      <vt:lpstr>'t-test, Equal Sample Sizes (D)'!StdError</vt:lpstr>
      <vt:lpstr>'t-test, Equal Sample Sizes (ND)'!StdError</vt:lpstr>
      <vt:lpstr>'Conservative t-test'!Sum_of_Squares_Within</vt:lpstr>
      <vt:lpstr>'Equal Sample Sizes '!Sum_of_Squares_Within</vt:lpstr>
      <vt:lpstr>'Liberal t-test'!Sum_of_Squares_Within</vt:lpstr>
      <vt:lpstr>'t-test, Equal Sample Sizes (D)'!Sum_of_Squares_Within</vt:lpstr>
      <vt:lpstr>'t-test, Equal Sample Sizes (ND)'!Sum_of_Squares_Within</vt:lpstr>
      <vt:lpstr>'Conservative t-test'!t_stat</vt:lpstr>
      <vt:lpstr>'Equal Sample Sizes '!t_stat</vt:lpstr>
      <vt:lpstr>'Liberal t-test'!t_stat</vt:lpstr>
      <vt:lpstr>'t-test, Equal Sample Sizes (D)'!t_stat</vt:lpstr>
      <vt:lpstr>'t-test, Equal Sample Sizes (ND)'!t_stat</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C^2</dc:creator>
  <cp:lastModifiedBy>C^2</cp:lastModifiedBy>
  <dcterms:created xsi:type="dcterms:W3CDTF">2010-07-29T22:02:01Z</dcterms:created>
  <dcterms:modified xsi:type="dcterms:W3CDTF">2012-10-27T20:47:05Z</dcterms:modified>
</cp:coreProperties>
</file>