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480" yWindow="90" windowWidth="15600" windowHeight="7965" tabRatio="527" firstSheet="8" activeTab="10"/>
  </bookViews>
  <sheets>
    <sheet name="Overview" sheetId="24" r:id="rId1"/>
    <sheet name="Independent Observations" sheetId="30" r:id="rId2"/>
    <sheet name="Dependent Observations (1)" sheetId="31" r:id="rId3"/>
    <sheet name="Dependent Observations (2)" sheetId="32" r:id="rId4"/>
    <sheet name="Rationale for Dependent Obs" sheetId="33" r:id="rId5"/>
    <sheet name="Types of Dependent Groups" sheetId="29" r:id="rId6"/>
    <sheet name="Dependent Groups t test" sheetId="17" r:id="rId7"/>
    <sheet name="Comparison of t tests" sheetId="26" r:id="rId8"/>
    <sheet name="Overview, T.DIST()" sheetId="34" r:id="rId9"/>
    <sheet name="Overview, T.INV()" sheetId="35" r:id="rId10"/>
    <sheet name="Data Analysis Add-in Tools" sheetId="36" r:id="rId11"/>
    <sheet name="Dependent Groups t test (2)" sheetId="37" r:id="rId12"/>
    <sheet name="Data, Directional test chart" sheetId="38" r:id="rId13"/>
    <sheet name="Data, Nondirectional test chart" sheetId="39" r:id="rId14"/>
    <sheet name="Negative Correlation" sheetId="28" r:id="rId15"/>
  </sheets>
  <externalReferences>
    <externalReference r:id="rId16"/>
    <externalReference r:id="rId17"/>
  </externalReferences>
  <definedNames>
    <definedName name="ControlGroup" localSheetId="6">'Dependent Groups t test'!#REF!</definedName>
    <definedName name="ControlGroup" localSheetId="11">'Dependent Groups t test (2)'!#REF!</definedName>
    <definedName name="Correlation" localSheetId="6">'Dependent Groups t test'!$E$8</definedName>
    <definedName name="Count_A" localSheetId="6">'Dependent Groups t test'!$E$4</definedName>
    <definedName name="Count_B" localSheetId="6">'Dependent Groups t test'!$H$4</definedName>
    <definedName name="CriticalValueAsZ">'[2]Directional z test'!$D$14</definedName>
    <definedName name="ExpGroup" localSheetId="6">'Dependent Groups t test'!$A$2:$A$11</definedName>
    <definedName name="ExpGroup" localSheetId="11">'Dependent Groups t test (2)'!$A$2:$A$11</definedName>
    <definedName name="solver_adj" localSheetId="14" hidden="1">'Negative Correlation'!$B$2:$C$11</definedName>
    <definedName name="solver_cvg" localSheetId="14" hidden="1">0.0001</definedName>
    <definedName name="solver_drv" localSheetId="14" hidden="1">1</definedName>
    <definedName name="solver_eng" localSheetId="14" hidden="1">1</definedName>
    <definedName name="solver_est" localSheetId="14" hidden="1">1</definedName>
    <definedName name="solver_itr" localSheetId="14" hidden="1">2147483647</definedName>
    <definedName name="solver_lhs1" localSheetId="14" hidden="1">'Negative Correlation'!$B$2:$C$11</definedName>
    <definedName name="solver_lhs2" localSheetId="14" hidden="1">'Negative Correlation'!$B$2:$C$11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2</definedName>
    <definedName name="solver_neg" localSheetId="14" hidden="1">1</definedName>
    <definedName name="solver_nod" localSheetId="14" hidden="1">2147483647</definedName>
    <definedName name="solver_num" localSheetId="14" hidden="1">2</definedName>
    <definedName name="solver_nwt" localSheetId="14" hidden="1">1</definedName>
    <definedName name="solver_opt" localSheetId="14" hidden="1">'Negative Correlation'!$E$21</definedName>
    <definedName name="solver_pre" localSheetId="14" hidden="1">0.000001</definedName>
    <definedName name="solver_rbv" localSheetId="14" hidden="1">1</definedName>
    <definedName name="solver_rel1" localSheetId="14" hidden="1">1</definedName>
    <definedName name="solver_rel2" localSheetId="14" hidden="1">3</definedName>
    <definedName name="solver_rhs1" localSheetId="14" hidden="1">45.4</definedName>
    <definedName name="solver_rhs2" localSheetId="14" hidden="1">15.4</definedName>
    <definedName name="solver_rlx" localSheetId="14" hidden="1">2</definedName>
    <definedName name="solver_rsd" localSheetId="14" hidden="1">0</definedName>
    <definedName name="solver_scl" localSheetId="14" hidden="1">1</definedName>
    <definedName name="solver_sho" localSheetId="14" hidden="1">2</definedName>
    <definedName name="solver_ssz" localSheetId="14" hidden="1">100</definedName>
    <definedName name="solver_tim" localSheetId="14" hidden="1">2147483647</definedName>
    <definedName name="solver_tol" localSheetId="14" hidden="1">0.01</definedName>
    <definedName name="solver_typ" localSheetId="14" hidden="1">3</definedName>
    <definedName name="solver_val" localSheetId="14" hidden="1">-0.7</definedName>
    <definedName name="solver_ver" localSheetId="14" hidden="1">3</definedName>
    <definedName name="StdError_1" localSheetId="6">'Dependent Groups t test'!$E$6</definedName>
    <definedName name="StdError_2" localSheetId="6">'Dependent Groups t test'!$H$6</definedName>
    <definedName name="TireA" localSheetId="7">'Comparison of t tests'!$B$2:$B$11</definedName>
    <definedName name="TireA" localSheetId="6">'Dependent Groups t test'!$B$2:$B$11</definedName>
    <definedName name="TireA" localSheetId="11">'Dependent Groups t test (2)'!$B$2:$B$11</definedName>
    <definedName name="TireA" localSheetId="14">'Negative Correlation'!$B$2:$B$11</definedName>
    <definedName name="TireB" localSheetId="7">'Comparison of t tests'!$C$2:$C$11</definedName>
    <definedName name="TireB" localSheetId="6">'Dependent Groups t test'!$C$2:$C$11</definedName>
    <definedName name="TireB" localSheetId="11">'Dependent Groups t test (2)'!$C$2:$C$11</definedName>
    <definedName name="TireB" localSheetId="14">'Negative Correlation'!$C$2:$C$11</definedName>
    <definedName name="Variance_A" localSheetId="6">'Dependent Groups t test'!$E$3</definedName>
    <definedName name="Variance_B" localSheetId="6">'Dependent Groups t test'!$H$3</definedName>
    <definedName name="Z">'[2]Directional z test'!$D$11</definedName>
  </definedNames>
  <calcPr calcId="144315"/>
</workbook>
</file>

<file path=xl/calcChain.xml><?xml version="1.0" encoding="utf-8"?>
<calcChain xmlns="http://schemas.openxmlformats.org/spreadsheetml/2006/main">
  <c r="E535" i="39" l="1"/>
  <c r="E534" i="39"/>
  <c r="E533" i="39"/>
  <c r="E532" i="39"/>
  <c r="E531" i="39"/>
  <c r="E530" i="39"/>
  <c r="E529" i="39"/>
  <c r="E528" i="39"/>
  <c r="E527" i="39"/>
  <c r="B527" i="39"/>
  <c r="E526" i="39"/>
  <c r="B526" i="39"/>
  <c r="E525" i="39"/>
  <c r="B525" i="39"/>
  <c r="E524" i="39"/>
  <c r="B524" i="39"/>
  <c r="E523" i="39"/>
  <c r="B523" i="39"/>
  <c r="E522" i="39"/>
  <c r="B522" i="39"/>
  <c r="E521" i="39"/>
  <c r="B521" i="39"/>
  <c r="E520" i="39"/>
  <c r="B520" i="39"/>
  <c r="E519" i="39"/>
  <c r="B519" i="39"/>
  <c r="E518" i="39"/>
  <c r="B518" i="39"/>
  <c r="E517" i="39"/>
  <c r="B517" i="39"/>
  <c r="E516" i="39"/>
  <c r="B516" i="39"/>
  <c r="E515" i="39"/>
  <c r="B515" i="39"/>
  <c r="E514" i="39"/>
  <c r="B514" i="39"/>
  <c r="E513" i="39"/>
  <c r="B513" i="39"/>
  <c r="E512" i="39"/>
  <c r="B512" i="39"/>
  <c r="E511" i="39"/>
  <c r="B511" i="39"/>
  <c r="E510" i="39"/>
  <c r="B510" i="39"/>
  <c r="E509" i="39"/>
  <c r="B509" i="39"/>
  <c r="E508" i="39"/>
  <c r="B508" i="39"/>
  <c r="E507" i="39"/>
  <c r="B507" i="39"/>
  <c r="E506" i="39"/>
  <c r="B506" i="39"/>
  <c r="E505" i="39"/>
  <c r="B505" i="39"/>
  <c r="E504" i="39"/>
  <c r="B504" i="39"/>
  <c r="E503" i="39"/>
  <c r="B503" i="39"/>
  <c r="E502" i="39"/>
  <c r="B502" i="39"/>
  <c r="E501" i="39"/>
  <c r="B501" i="39"/>
  <c r="E500" i="39"/>
  <c r="B500" i="39"/>
  <c r="E499" i="39"/>
  <c r="B499" i="39"/>
  <c r="E498" i="39"/>
  <c r="B498" i="39"/>
  <c r="E497" i="39"/>
  <c r="B497" i="39"/>
  <c r="E496" i="39"/>
  <c r="B496" i="39"/>
  <c r="E495" i="39"/>
  <c r="B495" i="39"/>
  <c r="E494" i="39"/>
  <c r="B494" i="39"/>
  <c r="E493" i="39"/>
  <c r="B493" i="39"/>
  <c r="E492" i="39"/>
  <c r="B492" i="39"/>
  <c r="E491" i="39"/>
  <c r="B491" i="39"/>
  <c r="E490" i="39"/>
  <c r="B490" i="39"/>
  <c r="E489" i="39"/>
  <c r="B489" i="39"/>
  <c r="E488" i="39"/>
  <c r="B488" i="39"/>
  <c r="E487" i="39"/>
  <c r="B487" i="39"/>
  <c r="E486" i="39"/>
  <c r="B486" i="39"/>
  <c r="E485" i="39"/>
  <c r="B485" i="39"/>
  <c r="E484" i="39"/>
  <c r="B484" i="39"/>
  <c r="E483" i="39"/>
  <c r="B483" i="39"/>
  <c r="E482" i="39"/>
  <c r="B482" i="39"/>
  <c r="E481" i="39"/>
  <c r="B481" i="39"/>
  <c r="E480" i="39"/>
  <c r="B480" i="39"/>
  <c r="E479" i="39"/>
  <c r="C479" i="39"/>
  <c r="B479" i="39"/>
  <c r="E478" i="39"/>
  <c r="C478" i="39"/>
  <c r="B478" i="39"/>
  <c r="E477" i="39"/>
  <c r="C477" i="39"/>
  <c r="B477" i="39"/>
  <c r="E476" i="39"/>
  <c r="C476" i="39"/>
  <c r="B476" i="39"/>
  <c r="E475" i="39"/>
  <c r="C475" i="39"/>
  <c r="B475" i="39"/>
  <c r="E474" i="39"/>
  <c r="C474" i="39"/>
  <c r="B474" i="39"/>
  <c r="E473" i="39"/>
  <c r="C473" i="39"/>
  <c r="B473" i="39"/>
  <c r="E472" i="39"/>
  <c r="C472" i="39"/>
  <c r="B472" i="39"/>
  <c r="E471" i="39"/>
  <c r="C471" i="39"/>
  <c r="B471" i="39"/>
  <c r="E470" i="39"/>
  <c r="C470" i="39"/>
  <c r="B470" i="39"/>
  <c r="E469" i="39"/>
  <c r="C469" i="39"/>
  <c r="B469" i="39"/>
  <c r="E468" i="39"/>
  <c r="C468" i="39"/>
  <c r="B468" i="39"/>
  <c r="E467" i="39"/>
  <c r="C467" i="39"/>
  <c r="B467" i="39"/>
  <c r="E466" i="39"/>
  <c r="C466" i="39"/>
  <c r="B466" i="39"/>
  <c r="E465" i="39"/>
  <c r="C465" i="39"/>
  <c r="B465" i="39"/>
  <c r="E464" i="39"/>
  <c r="C464" i="39"/>
  <c r="B464" i="39"/>
  <c r="E463" i="39"/>
  <c r="C463" i="39"/>
  <c r="B463" i="39"/>
  <c r="E462" i="39"/>
  <c r="C462" i="39"/>
  <c r="B462" i="39"/>
  <c r="E461" i="39"/>
  <c r="C461" i="39"/>
  <c r="B461" i="39"/>
  <c r="E460" i="39"/>
  <c r="C460" i="39"/>
  <c r="B460" i="39"/>
  <c r="E459" i="39"/>
  <c r="C459" i="39"/>
  <c r="B459" i="39"/>
  <c r="E458" i="39"/>
  <c r="C458" i="39"/>
  <c r="B458" i="39"/>
  <c r="E457" i="39"/>
  <c r="C457" i="39"/>
  <c r="B457" i="39"/>
  <c r="E456" i="39"/>
  <c r="C456" i="39"/>
  <c r="B456" i="39"/>
  <c r="E455" i="39"/>
  <c r="C455" i="39"/>
  <c r="B455" i="39"/>
  <c r="E454" i="39"/>
  <c r="C454" i="39"/>
  <c r="B454" i="39"/>
  <c r="E453" i="39"/>
  <c r="C453" i="39"/>
  <c r="B453" i="39"/>
  <c r="E452" i="39"/>
  <c r="C452" i="39"/>
  <c r="B452" i="39"/>
  <c r="E451" i="39"/>
  <c r="C451" i="39"/>
  <c r="B451" i="39"/>
  <c r="E450" i="39"/>
  <c r="C450" i="39"/>
  <c r="B450" i="39"/>
  <c r="E449" i="39"/>
  <c r="C449" i="39"/>
  <c r="B449" i="39"/>
  <c r="E448" i="39"/>
  <c r="C448" i="39"/>
  <c r="B448" i="39"/>
  <c r="E447" i="39"/>
  <c r="C447" i="39"/>
  <c r="B447" i="39"/>
  <c r="E446" i="39"/>
  <c r="C446" i="39"/>
  <c r="B446" i="39"/>
  <c r="E445" i="39"/>
  <c r="C445" i="39"/>
  <c r="B445" i="39"/>
  <c r="E444" i="39"/>
  <c r="C444" i="39"/>
  <c r="B444" i="39"/>
  <c r="E443" i="39"/>
  <c r="C443" i="39"/>
  <c r="B443" i="39"/>
  <c r="E442" i="39"/>
  <c r="C442" i="39"/>
  <c r="B442" i="39"/>
  <c r="E441" i="39"/>
  <c r="C441" i="39"/>
  <c r="B441" i="39"/>
  <c r="E440" i="39"/>
  <c r="C440" i="39"/>
  <c r="B440" i="39"/>
  <c r="E439" i="39"/>
  <c r="C439" i="39"/>
  <c r="B439" i="39"/>
  <c r="E438" i="39"/>
  <c r="C438" i="39"/>
  <c r="B438" i="39"/>
  <c r="E437" i="39"/>
  <c r="C437" i="39"/>
  <c r="B437" i="39"/>
  <c r="E436" i="39"/>
  <c r="C436" i="39"/>
  <c r="B436" i="39"/>
  <c r="E435" i="39"/>
  <c r="C435" i="39"/>
  <c r="B435" i="39"/>
  <c r="E434" i="39"/>
  <c r="C434" i="39"/>
  <c r="B434" i="39"/>
  <c r="E433" i="39"/>
  <c r="C433" i="39"/>
  <c r="B433" i="39"/>
  <c r="E432" i="39"/>
  <c r="C432" i="39"/>
  <c r="B432" i="39"/>
  <c r="E431" i="39"/>
  <c r="C431" i="39"/>
  <c r="B431" i="39"/>
  <c r="E430" i="39"/>
  <c r="C430" i="39"/>
  <c r="B430" i="39"/>
  <c r="H429" i="39"/>
  <c r="G429" i="39"/>
  <c r="E429" i="39"/>
  <c r="C429" i="39"/>
  <c r="B429" i="39"/>
  <c r="G428" i="39"/>
  <c r="E428" i="39"/>
  <c r="C428" i="39"/>
  <c r="H428" i="39" s="1"/>
  <c r="B428" i="39"/>
  <c r="H427" i="39"/>
  <c r="G427" i="39"/>
  <c r="E427" i="39"/>
  <c r="C427" i="39"/>
  <c r="B427" i="39"/>
  <c r="G426" i="39"/>
  <c r="E426" i="39"/>
  <c r="C426" i="39"/>
  <c r="H426" i="39" s="1"/>
  <c r="B426" i="39"/>
  <c r="H425" i="39"/>
  <c r="G425" i="39"/>
  <c r="E425" i="39"/>
  <c r="C425" i="39"/>
  <c r="B425" i="39"/>
  <c r="G424" i="39"/>
  <c r="E424" i="39"/>
  <c r="C424" i="39"/>
  <c r="H424" i="39" s="1"/>
  <c r="B424" i="39"/>
  <c r="H423" i="39"/>
  <c r="G423" i="39"/>
  <c r="E423" i="39"/>
  <c r="C423" i="39"/>
  <c r="B423" i="39"/>
  <c r="G422" i="39"/>
  <c r="E422" i="39"/>
  <c r="C422" i="39"/>
  <c r="H422" i="39" s="1"/>
  <c r="B422" i="39"/>
  <c r="H421" i="39"/>
  <c r="G421" i="39"/>
  <c r="E421" i="39"/>
  <c r="C421" i="39"/>
  <c r="B421" i="39"/>
  <c r="G420" i="39"/>
  <c r="E420" i="39"/>
  <c r="C420" i="39"/>
  <c r="H420" i="39" s="1"/>
  <c r="B420" i="39"/>
  <c r="H419" i="39"/>
  <c r="G419" i="39"/>
  <c r="E419" i="39"/>
  <c r="C419" i="39"/>
  <c r="B419" i="39"/>
  <c r="G418" i="39"/>
  <c r="E418" i="39"/>
  <c r="C418" i="39"/>
  <c r="H418" i="39" s="1"/>
  <c r="B418" i="39"/>
  <c r="H417" i="39"/>
  <c r="G417" i="39"/>
  <c r="E417" i="39"/>
  <c r="C417" i="39"/>
  <c r="B417" i="39"/>
  <c r="G416" i="39"/>
  <c r="E416" i="39"/>
  <c r="C416" i="39"/>
  <c r="H416" i="39" s="1"/>
  <c r="B416" i="39"/>
  <c r="H415" i="39"/>
  <c r="G415" i="39"/>
  <c r="E415" i="39"/>
  <c r="C415" i="39"/>
  <c r="B415" i="39"/>
  <c r="G414" i="39"/>
  <c r="E414" i="39"/>
  <c r="C414" i="39"/>
  <c r="H414" i="39" s="1"/>
  <c r="B414" i="39"/>
  <c r="H413" i="39"/>
  <c r="G413" i="39"/>
  <c r="E413" i="39"/>
  <c r="C413" i="39"/>
  <c r="B413" i="39"/>
  <c r="G412" i="39"/>
  <c r="E412" i="39"/>
  <c r="C412" i="39"/>
  <c r="H412" i="39" s="1"/>
  <c r="B412" i="39"/>
  <c r="H411" i="39"/>
  <c r="G411" i="39"/>
  <c r="E411" i="39"/>
  <c r="C411" i="39"/>
  <c r="B411" i="39"/>
  <c r="G410" i="39"/>
  <c r="E410" i="39"/>
  <c r="C410" i="39"/>
  <c r="H410" i="39" s="1"/>
  <c r="B410" i="39"/>
  <c r="H409" i="39"/>
  <c r="G409" i="39"/>
  <c r="E409" i="39"/>
  <c r="C409" i="39"/>
  <c r="B409" i="39"/>
  <c r="G408" i="39"/>
  <c r="E408" i="39"/>
  <c r="C408" i="39"/>
  <c r="H408" i="39" s="1"/>
  <c r="B408" i="39"/>
  <c r="H407" i="39"/>
  <c r="G407" i="39"/>
  <c r="E407" i="39"/>
  <c r="C407" i="39"/>
  <c r="B407" i="39"/>
  <c r="G406" i="39"/>
  <c r="E406" i="39"/>
  <c r="C406" i="39"/>
  <c r="H406" i="39" s="1"/>
  <c r="B406" i="39"/>
  <c r="H405" i="39"/>
  <c r="G405" i="39"/>
  <c r="E405" i="39"/>
  <c r="C405" i="39"/>
  <c r="B405" i="39"/>
  <c r="G404" i="39"/>
  <c r="E404" i="39"/>
  <c r="C404" i="39"/>
  <c r="H404" i="39" s="1"/>
  <c r="B404" i="39"/>
  <c r="H403" i="39"/>
  <c r="G403" i="39"/>
  <c r="E403" i="39"/>
  <c r="C403" i="39"/>
  <c r="B403" i="39"/>
  <c r="G402" i="39"/>
  <c r="E402" i="39"/>
  <c r="C402" i="39"/>
  <c r="H402" i="39" s="1"/>
  <c r="B402" i="39"/>
  <c r="H401" i="39"/>
  <c r="G401" i="39"/>
  <c r="E401" i="39"/>
  <c r="C401" i="39"/>
  <c r="B401" i="39"/>
  <c r="G400" i="39"/>
  <c r="E400" i="39"/>
  <c r="C400" i="39"/>
  <c r="H400" i="39" s="1"/>
  <c r="B400" i="39"/>
  <c r="H399" i="39"/>
  <c r="G399" i="39"/>
  <c r="E399" i="39"/>
  <c r="C399" i="39"/>
  <c r="B399" i="39"/>
  <c r="G398" i="39"/>
  <c r="E398" i="39"/>
  <c r="C398" i="39"/>
  <c r="H398" i="39" s="1"/>
  <c r="B398" i="39"/>
  <c r="H397" i="39"/>
  <c r="G397" i="39"/>
  <c r="E397" i="39"/>
  <c r="C397" i="39"/>
  <c r="B397" i="39"/>
  <c r="G396" i="39"/>
  <c r="E396" i="39"/>
  <c r="C396" i="39"/>
  <c r="H396" i="39" s="1"/>
  <c r="B396" i="39"/>
  <c r="H395" i="39"/>
  <c r="G395" i="39"/>
  <c r="E395" i="39"/>
  <c r="C395" i="39"/>
  <c r="B395" i="39"/>
  <c r="G394" i="39"/>
  <c r="E394" i="39"/>
  <c r="C394" i="39"/>
  <c r="H394" i="39" s="1"/>
  <c r="B394" i="39"/>
  <c r="H393" i="39"/>
  <c r="G393" i="39"/>
  <c r="E393" i="39"/>
  <c r="C393" i="39"/>
  <c r="B393" i="39"/>
  <c r="G392" i="39"/>
  <c r="E392" i="39"/>
  <c r="C392" i="39"/>
  <c r="H392" i="39" s="1"/>
  <c r="B392" i="39"/>
  <c r="H391" i="39"/>
  <c r="G391" i="39"/>
  <c r="E391" i="39"/>
  <c r="C391" i="39"/>
  <c r="B391" i="39"/>
  <c r="G390" i="39"/>
  <c r="E390" i="39"/>
  <c r="C390" i="39"/>
  <c r="H390" i="39" s="1"/>
  <c r="B390" i="39"/>
  <c r="H389" i="39"/>
  <c r="G389" i="39"/>
  <c r="E389" i="39"/>
  <c r="C389" i="39"/>
  <c r="B389" i="39"/>
  <c r="G388" i="39"/>
  <c r="E388" i="39"/>
  <c r="C388" i="39"/>
  <c r="H388" i="39" s="1"/>
  <c r="B388" i="39"/>
  <c r="H387" i="39"/>
  <c r="G387" i="39"/>
  <c r="E387" i="39"/>
  <c r="C387" i="39"/>
  <c r="B387" i="39"/>
  <c r="G386" i="39"/>
  <c r="E386" i="39"/>
  <c r="C386" i="39"/>
  <c r="H386" i="39" s="1"/>
  <c r="B386" i="39"/>
  <c r="H385" i="39"/>
  <c r="G385" i="39"/>
  <c r="E385" i="39"/>
  <c r="C385" i="39"/>
  <c r="B385" i="39"/>
  <c r="G384" i="39"/>
  <c r="E384" i="39"/>
  <c r="C384" i="39"/>
  <c r="H384" i="39" s="1"/>
  <c r="B384" i="39"/>
  <c r="H383" i="39"/>
  <c r="G383" i="39"/>
  <c r="E383" i="39"/>
  <c r="C383" i="39"/>
  <c r="B383" i="39"/>
  <c r="G382" i="39"/>
  <c r="E382" i="39"/>
  <c r="C382" i="39"/>
  <c r="H382" i="39" s="1"/>
  <c r="B382" i="39"/>
  <c r="H381" i="39"/>
  <c r="G381" i="39"/>
  <c r="E381" i="39"/>
  <c r="C381" i="39"/>
  <c r="B381" i="39"/>
  <c r="G380" i="39"/>
  <c r="E380" i="39"/>
  <c r="C380" i="39"/>
  <c r="H380" i="39" s="1"/>
  <c r="B380" i="39"/>
  <c r="H379" i="39"/>
  <c r="G379" i="39"/>
  <c r="E379" i="39"/>
  <c r="C379" i="39"/>
  <c r="B379" i="39"/>
  <c r="G378" i="39"/>
  <c r="E378" i="39"/>
  <c r="C378" i="39"/>
  <c r="H378" i="39" s="1"/>
  <c r="B378" i="39"/>
  <c r="H377" i="39"/>
  <c r="G377" i="39"/>
  <c r="E377" i="39"/>
  <c r="C377" i="39"/>
  <c r="B377" i="39"/>
  <c r="G376" i="39"/>
  <c r="E376" i="39"/>
  <c r="C376" i="39"/>
  <c r="H376" i="39" s="1"/>
  <c r="B376" i="39"/>
  <c r="H375" i="39"/>
  <c r="G375" i="39"/>
  <c r="E375" i="39"/>
  <c r="C375" i="39"/>
  <c r="B375" i="39"/>
  <c r="G374" i="39"/>
  <c r="E374" i="39"/>
  <c r="C374" i="39"/>
  <c r="H374" i="39" s="1"/>
  <c r="B374" i="39"/>
  <c r="H373" i="39"/>
  <c r="G373" i="39"/>
  <c r="E373" i="39"/>
  <c r="C373" i="39"/>
  <c r="B373" i="39"/>
  <c r="G372" i="39"/>
  <c r="E372" i="39"/>
  <c r="C372" i="39"/>
  <c r="H372" i="39" s="1"/>
  <c r="B372" i="39"/>
  <c r="H371" i="39"/>
  <c r="G371" i="39"/>
  <c r="E371" i="39"/>
  <c r="C371" i="39"/>
  <c r="B371" i="39"/>
  <c r="G370" i="39"/>
  <c r="E370" i="39"/>
  <c r="C370" i="39"/>
  <c r="H370" i="39" s="1"/>
  <c r="B370" i="39"/>
  <c r="H369" i="39"/>
  <c r="G369" i="39"/>
  <c r="E369" i="39"/>
  <c r="C369" i="39"/>
  <c r="B369" i="39"/>
  <c r="G368" i="39"/>
  <c r="E368" i="39"/>
  <c r="C368" i="39"/>
  <c r="H368" i="39" s="1"/>
  <c r="B368" i="39"/>
  <c r="H367" i="39"/>
  <c r="G367" i="39"/>
  <c r="E367" i="39"/>
  <c r="C367" i="39"/>
  <c r="B367" i="39"/>
  <c r="G366" i="39"/>
  <c r="E366" i="39"/>
  <c r="C366" i="39"/>
  <c r="H366" i="39" s="1"/>
  <c r="B366" i="39"/>
  <c r="H365" i="39"/>
  <c r="G365" i="39"/>
  <c r="E365" i="39"/>
  <c r="C365" i="39"/>
  <c r="B365" i="39"/>
  <c r="G364" i="39"/>
  <c r="E364" i="39"/>
  <c r="C364" i="39"/>
  <c r="H364" i="39" s="1"/>
  <c r="B364" i="39"/>
  <c r="H363" i="39"/>
  <c r="G363" i="39"/>
  <c r="E363" i="39"/>
  <c r="C363" i="39"/>
  <c r="B363" i="39"/>
  <c r="G362" i="39"/>
  <c r="E362" i="39"/>
  <c r="C362" i="39"/>
  <c r="H362" i="39" s="1"/>
  <c r="B362" i="39"/>
  <c r="H361" i="39"/>
  <c r="G361" i="39"/>
  <c r="E361" i="39"/>
  <c r="C361" i="39"/>
  <c r="B361" i="39"/>
  <c r="G360" i="39"/>
  <c r="E360" i="39"/>
  <c r="C360" i="39"/>
  <c r="H360" i="39" s="1"/>
  <c r="B360" i="39"/>
  <c r="H359" i="39"/>
  <c r="G359" i="39"/>
  <c r="E359" i="39"/>
  <c r="C359" i="39"/>
  <c r="B359" i="39"/>
  <c r="G358" i="39"/>
  <c r="E358" i="39"/>
  <c r="C358" i="39"/>
  <c r="H358" i="39" s="1"/>
  <c r="B358" i="39"/>
  <c r="H357" i="39"/>
  <c r="G357" i="39"/>
  <c r="E357" i="39"/>
  <c r="C357" i="39"/>
  <c r="B357" i="39"/>
  <c r="G356" i="39"/>
  <c r="E356" i="39"/>
  <c r="C356" i="39"/>
  <c r="H356" i="39" s="1"/>
  <c r="B356" i="39"/>
  <c r="H355" i="39"/>
  <c r="G355" i="39"/>
  <c r="E355" i="39"/>
  <c r="C355" i="39"/>
  <c r="B355" i="39"/>
  <c r="G354" i="39"/>
  <c r="E354" i="39"/>
  <c r="C354" i="39"/>
  <c r="H354" i="39" s="1"/>
  <c r="B354" i="39"/>
  <c r="H353" i="39"/>
  <c r="G353" i="39"/>
  <c r="E353" i="39"/>
  <c r="C353" i="39"/>
  <c r="B353" i="39"/>
  <c r="G352" i="39"/>
  <c r="E352" i="39"/>
  <c r="C352" i="39"/>
  <c r="H352" i="39" s="1"/>
  <c r="B352" i="39"/>
  <c r="H351" i="39"/>
  <c r="G351" i="39"/>
  <c r="E351" i="39"/>
  <c r="C351" i="39"/>
  <c r="B351" i="39"/>
  <c r="G350" i="39"/>
  <c r="E350" i="39"/>
  <c r="C350" i="39"/>
  <c r="H350" i="39" s="1"/>
  <c r="B350" i="39"/>
  <c r="H349" i="39"/>
  <c r="G349" i="39"/>
  <c r="E349" i="39"/>
  <c r="C349" i="39"/>
  <c r="B349" i="39"/>
  <c r="G348" i="39"/>
  <c r="E348" i="39"/>
  <c r="C348" i="39"/>
  <c r="H348" i="39" s="1"/>
  <c r="B348" i="39"/>
  <c r="H347" i="39"/>
  <c r="G347" i="39"/>
  <c r="E347" i="39"/>
  <c r="C347" i="39"/>
  <c r="B347" i="39"/>
  <c r="G346" i="39"/>
  <c r="E346" i="39"/>
  <c r="C346" i="39"/>
  <c r="H346" i="39" s="1"/>
  <c r="B346" i="39"/>
  <c r="H345" i="39"/>
  <c r="G345" i="39"/>
  <c r="E345" i="39"/>
  <c r="C345" i="39"/>
  <c r="B345" i="39"/>
  <c r="G344" i="39"/>
  <c r="E344" i="39"/>
  <c r="C344" i="39"/>
  <c r="H344" i="39" s="1"/>
  <c r="B344" i="39"/>
  <c r="H343" i="39"/>
  <c r="G343" i="39"/>
  <c r="E343" i="39"/>
  <c r="C343" i="39"/>
  <c r="B343" i="39"/>
  <c r="G342" i="39"/>
  <c r="E342" i="39"/>
  <c r="C342" i="39"/>
  <c r="H342" i="39" s="1"/>
  <c r="B342" i="39"/>
  <c r="H341" i="39"/>
  <c r="G341" i="39"/>
  <c r="E341" i="39"/>
  <c r="C341" i="39"/>
  <c r="B341" i="39"/>
  <c r="G340" i="39"/>
  <c r="E340" i="39"/>
  <c r="C340" i="39"/>
  <c r="H340" i="39" s="1"/>
  <c r="B340" i="39"/>
  <c r="H339" i="39"/>
  <c r="G339" i="39"/>
  <c r="E339" i="39"/>
  <c r="C339" i="39"/>
  <c r="B339" i="39"/>
  <c r="G338" i="39"/>
  <c r="E338" i="39"/>
  <c r="C338" i="39"/>
  <c r="H338" i="39" s="1"/>
  <c r="B338" i="39"/>
  <c r="H337" i="39"/>
  <c r="G337" i="39"/>
  <c r="E337" i="39"/>
  <c r="C337" i="39"/>
  <c r="B337" i="39"/>
  <c r="G336" i="39"/>
  <c r="E336" i="39"/>
  <c r="C336" i="39"/>
  <c r="H336" i="39" s="1"/>
  <c r="B336" i="39"/>
  <c r="H335" i="39"/>
  <c r="G335" i="39"/>
  <c r="E335" i="39"/>
  <c r="C335" i="39"/>
  <c r="B335" i="39"/>
  <c r="G334" i="39"/>
  <c r="E334" i="39"/>
  <c r="C334" i="39"/>
  <c r="H334" i="39" s="1"/>
  <c r="B334" i="39"/>
  <c r="H333" i="39"/>
  <c r="G333" i="39"/>
  <c r="E333" i="39"/>
  <c r="C333" i="39"/>
  <c r="B333" i="39"/>
  <c r="G332" i="39"/>
  <c r="E332" i="39"/>
  <c r="C332" i="39"/>
  <c r="H332" i="39" s="1"/>
  <c r="B332" i="39"/>
  <c r="H331" i="39"/>
  <c r="G331" i="39"/>
  <c r="E331" i="39"/>
  <c r="C331" i="39"/>
  <c r="B331" i="39"/>
  <c r="G330" i="39"/>
  <c r="E330" i="39"/>
  <c r="C330" i="39"/>
  <c r="H330" i="39" s="1"/>
  <c r="B330" i="39"/>
  <c r="H329" i="39"/>
  <c r="G329" i="39"/>
  <c r="E329" i="39"/>
  <c r="C329" i="39"/>
  <c r="B329" i="39"/>
  <c r="G328" i="39"/>
  <c r="E328" i="39"/>
  <c r="C328" i="39"/>
  <c r="H328" i="39" s="1"/>
  <c r="B328" i="39"/>
  <c r="H327" i="39"/>
  <c r="G327" i="39"/>
  <c r="E327" i="39"/>
  <c r="C327" i="39"/>
  <c r="B327" i="39"/>
  <c r="G326" i="39"/>
  <c r="E326" i="39"/>
  <c r="C326" i="39"/>
  <c r="H326" i="39" s="1"/>
  <c r="B326" i="39"/>
  <c r="H325" i="39"/>
  <c r="G325" i="39"/>
  <c r="E325" i="39"/>
  <c r="C325" i="39"/>
  <c r="B325" i="39"/>
  <c r="G324" i="39"/>
  <c r="E324" i="39"/>
  <c r="C324" i="39"/>
  <c r="H324" i="39" s="1"/>
  <c r="B324" i="39"/>
  <c r="H323" i="39"/>
  <c r="G323" i="39"/>
  <c r="E323" i="39"/>
  <c r="C323" i="39"/>
  <c r="B323" i="39"/>
  <c r="G322" i="39"/>
  <c r="E322" i="39"/>
  <c r="C322" i="39"/>
  <c r="H322" i="39" s="1"/>
  <c r="B322" i="39"/>
  <c r="H321" i="39"/>
  <c r="G321" i="39"/>
  <c r="E321" i="39"/>
  <c r="C321" i="39"/>
  <c r="B321" i="39"/>
  <c r="G320" i="39"/>
  <c r="E320" i="39"/>
  <c r="C320" i="39"/>
  <c r="H320" i="39" s="1"/>
  <c r="B320" i="39"/>
  <c r="H319" i="39"/>
  <c r="G319" i="39"/>
  <c r="E319" i="39"/>
  <c r="C319" i="39"/>
  <c r="B319" i="39"/>
  <c r="G318" i="39"/>
  <c r="E318" i="39"/>
  <c r="C318" i="39"/>
  <c r="H318" i="39" s="1"/>
  <c r="B318" i="39"/>
  <c r="H317" i="39"/>
  <c r="G317" i="39"/>
  <c r="E317" i="39"/>
  <c r="C317" i="39"/>
  <c r="B317" i="39"/>
  <c r="G316" i="39"/>
  <c r="E316" i="39"/>
  <c r="C316" i="39"/>
  <c r="H316" i="39" s="1"/>
  <c r="B316" i="39"/>
  <c r="H315" i="39"/>
  <c r="G315" i="39"/>
  <c r="E315" i="39"/>
  <c r="C315" i="39"/>
  <c r="B315" i="39"/>
  <c r="G314" i="39"/>
  <c r="E314" i="39"/>
  <c r="C314" i="39"/>
  <c r="H314" i="39" s="1"/>
  <c r="B314" i="39"/>
  <c r="H313" i="39"/>
  <c r="G313" i="39"/>
  <c r="E313" i="39"/>
  <c r="C313" i="39"/>
  <c r="B313" i="39"/>
  <c r="G312" i="39"/>
  <c r="E312" i="39"/>
  <c r="C312" i="39"/>
  <c r="H312" i="39" s="1"/>
  <c r="B312" i="39"/>
  <c r="H311" i="39"/>
  <c r="G311" i="39"/>
  <c r="E311" i="39"/>
  <c r="C311" i="39"/>
  <c r="B311" i="39"/>
  <c r="G310" i="39"/>
  <c r="E310" i="39"/>
  <c r="C310" i="39"/>
  <c r="H310" i="39" s="1"/>
  <c r="B310" i="39"/>
  <c r="H309" i="39"/>
  <c r="G309" i="39"/>
  <c r="E309" i="39"/>
  <c r="C309" i="39"/>
  <c r="B309" i="39"/>
  <c r="G308" i="39"/>
  <c r="E308" i="39"/>
  <c r="C308" i="39"/>
  <c r="H308" i="39" s="1"/>
  <c r="B308" i="39"/>
  <c r="H307" i="39"/>
  <c r="G307" i="39"/>
  <c r="E307" i="39"/>
  <c r="C307" i="39"/>
  <c r="B307" i="39"/>
  <c r="G306" i="39"/>
  <c r="E306" i="39"/>
  <c r="C306" i="39"/>
  <c r="H306" i="39" s="1"/>
  <c r="B306" i="39"/>
  <c r="H305" i="39"/>
  <c r="G305" i="39"/>
  <c r="E305" i="39"/>
  <c r="C305" i="39"/>
  <c r="B305" i="39"/>
  <c r="G304" i="39"/>
  <c r="E304" i="39"/>
  <c r="C304" i="39"/>
  <c r="H304" i="39" s="1"/>
  <c r="B304" i="39"/>
  <c r="H303" i="39"/>
  <c r="G303" i="39"/>
  <c r="E303" i="39"/>
  <c r="C303" i="39"/>
  <c r="B303" i="39"/>
  <c r="G302" i="39"/>
  <c r="E302" i="39"/>
  <c r="C302" i="39"/>
  <c r="H302" i="39" s="1"/>
  <c r="B302" i="39"/>
  <c r="H301" i="39"/>
  <c r="G301" i="39"/>
  <c r="E301" i="39"/>
  <c r="C301" i="39"/>
  <c r="B301" i="39"/>
  <c r="G300" i="39"/>
  <c r="E300" i="39"/>
  <c r="C300" i="39"/>
  <c r="H300" i="39" s="1"/>
  <c r="B300" i="39"/>
  <c r="H299" i="39"/>
  <c r="G299" i="39"/>
  <c r="E299" i="39"/>
  <c r="C299" i="39"/>
  <c r="B299" i="39"/>
  <c r="G298" i="39"/>
  <c r="E298" i="39"/>
  <c r="C298" i="39"/>
  <c r="H298" i="39" s="1"/>
  <c r="B298" i="39"/>
  <c r="H297" i="39"/>
  <c r="G297" i="39"/>
  <c r="E297" i="39"/>
  <c r="C297" i="39"/>
  <c r="B297" i="39"/>
  <c r="G296" i="39"/>
  <c r="E296" i="39"/>
  <c r="C296" i="39"/>
  <c r="H296" i="39" s="1"/>
  <c r="B296" i="39"/>
  <c r="H295" i="39"/>
  <c r="G295" i="39"/>
  <c r="E295" i="39"/>
  <c r="C295" i="39"/>
  <c r="B295" i="39"/>
  <c r="G294" i="39"/>
  <c r="E294" i="39"/>
  <c r="C294" i="39"/>
  <c r="H294" i="39" s="1"/>
  <c r="B294" i="39"/>
  <c r="H293" i="39"/>
  <c r="G293" i="39"/>
  <c r="E293" i="39"/>
  <c r="C293" i="39"/>
  <c r="B293" i="39"/>
  <c r="G292" i="39"/>
  <c r="E292" i="39"/>
  <c r="C292" i="39"/>
  <c r="H292" i="39" s="1"/>
  <c r="B292" i="39"/>
  <c r="H291" i="39"/>
  <c r="G291" i="39"/>
  <c r="E291" i="39"/>
  <c r="C291" i="39"/>
  <c r="B291" i="39"/>
  <c r="G290" i="39"/>
  <c r="E290" i="39"/>
  <c r="C290" i="39"/>
  <c r="H290" i="39" s="1"/>
  <c r="B290" i="39"/>
  <c r="H289" i="39"/>
  <c r="G289" i="39"/>
  <c r="E289" i="39"/>
  <c r="C289" i="39"/>
  <c r="B289" i="39"/>
  <c r="G288" i="39"/>
  <c r="E288" i="39"/>
  <c r="C288" i="39"/>
  <c r="H288" i="39" s="1"/>
  <c r="B288" i="39"/>
  <c r="H287" i="39"/>
  <c r="G287" i="39"/>
  <c r="E287" i="39"/>
  <c r="C287" i="39"/>
  <c r="B287" i="39"/>
  <c r="G286" i="39"/>
  <c r="E286" i="39"/>
  <c r="C286" i="39"/>
  <c r="H286" i="39" s="1"/>
  <c r="B286" i="39"/>
  <c r="H285" i="39"/>
  <c r="G285" i="39"/>
  <c r="E285" i="39"/>
  <c r="C285" i="39"/>
  <c r="B285" i="39"/>
  <c r="G284" i="39"/>
  <c r="E284" i="39"/>
  <c r="F284" i="39" s="1"/>
  <c r="C284" i="39"/>
  <c r="H284" i="39" s="1"/>
  <c r="B284" i="39"/>
  <c r="G283" i="39"/>
  <c r="E283" i="39"/>
  <c r="C283" i="39"/>
  <c r="H283" i="39" s="1"/>
  <c r="B283" i="39"/>
  <c r="E282" i="39"/>
  <c r="C282" i="39"/>
  <c r="B282" i="39"/>
  <c r="E281" i="39"/>
  <c r="C281" i="39"/>
  <c r="B281" i="39"/>
  <c r="E280" i="39"/>
  <c r="C280" i="39"/>
  <c r="B280" i="39"/>
  <c r="E279" i="39"/>
  <c r="D279" i="39"/>
  <c r="C279" i="39"/>
  <c r="B279" i="39"/>
  <c r="E278" i="39"/>
  <c r="C278" i="39"/>
  <c r="B278" i="39"/>
  <c r="E277" i="39"/>
  <c r="C277" i="39"/>
  <c r="B277" i="39"/>
  <c r="E276" i="39"/>
  <c r="C276" i="39"/>
  <c r="B276" i="39"/>
  <c r="E275" i="39"/>
  <c r="C275" i="39"/>
  <c r="B275" i="39"/>
  <c r="E274" i="39"/>
  <c r="C274" i="39"/>
  <c r="B274" i="39"/>
  <c r="E273" i="39"/>
  <c r="C273" i="39"/>
  <c r="B273" i="39"/>
  <c r="E272" i="39"/>
  <c r="C272" i="39"/>
  <c r="B272" i="39"/>
  <c r="E271" i="39"/>
  <c r="C271" i="39"/>
  <c r="B271" i="39"/>
  <c r="E270" i="39"/>
  <c r="C270" i="39"/>
  <c r="B270" i="39"/>
  <c r="E269" i="39"/>
  <c r="C269" i="39"/>
  <c r="B269" i="39"/>
  <c r="E268" i="39"/>
  <c r="C268" i="39"/>
  <c r="B268" i="39"/>
  <c r="E267" i="39"/>
  <c r="C267" i="39"/>
  <c r="B267" i="39"/>
  <c r="E266" i="39"/>
  <c r="C266" i="39"/>
  <c r="B266" i="39"/>
  <c r="E265" i="39"/>
  <c r="C265" i="39"/>
  <c r="B265" i="39"/>
  <c r="E264" i="39"/>
  <c r="C264" i="39"/>
  <c r="B264" i="39"/>
  <c r="E263" i="39"/>
  <c r="C263" i="39"/>
  <c r="B263" i="39"/>
  <c r="E262" i="39"/>
  <c r="C262" i="39"/>
  <c r="B262" i="39"/>
  <c r="E261" i="39"/>
  <c r="C261" i="39"/>
  <c r="B261" i="39"/>
  <c r="E260" i="39"/>
  <c r="C260" i="39"/>
  <c r="B260" i="39"/>
  <c r="E259" i="39"/>
  <c r="C259" i="39"/>
  <c r="B259" i="39"/>
  <c r="E258" i="39"/>
  <c r="C258" i="39"/>
  <c r="B258" i="39"/>
  <c r="E257" i="39"/>
  <c r="C257" i="39"/>
  <c r="B257" i="39"/>
  <c r="E256" i="39"/>
  <c r="C256" i="39"/>
  <c r="B256" i="39"/>
  <c r="E255" i="39"/>
  <c r="C255" i="39"/>
  <c r="B255" i="39"/>
  <c r="E254" i="39"/>
  <c r="C254" i="39"/>
  <c r="B254" i="39"/>
  <c r="E253" i="39"/>
  <c r="C253" i="39"/>
  <c r="B253" i="39"/>
  <c r="E252" i="39"/>
  <c r="C252" i="39"/>
  <c r="B252" i="39"/>
  <c r="E251" i="39"/>
  <c r="C251" i="39"/>
  <c r="B251" i="39"/>
  <c r="E250" i="39"/>
  <c r="C250" i="39"/>
  <c r="B250" i="39"/>
  <c r="E249" i="39"/>
  <c r="C249" i="39"/>
  <c r="B249" i="39"/>
  <c r="E248" i="39"/>
  <c r="C248" i="39"/>
  <c r="B248" i="39"/>
  <c r="E247" i="39"/>
  <c r="C247" i="39"/>
  <c r="B247" i="39"/>
  <c r="E246" i="39"/>
  <c r="C246" i="39"/>
  <c r="B246" i="39"/>
  <c r="E245" i="39"/>
  <c r="C245" i="39"/>
  <c r="B245" i="39"/>
  <c r="E244" i="39"/>
  <c r="C244" i="39"/>
  <c r="B244" i="39"/>
  <c r="E243" i="39"/>
  <c r="C243" i="39"/>
  <c r="B243" i="39"/>
  <c r="E242" i="39"/>
  <c r="C242" i="39"/>
  <c r="B242" i="39"/>
  <c r="E241" i="39"/>
  <c r="C241" i="39"/>
  <c r="B241" i="39"/>
  <c r="E240" i="39"/>
  <c r="C240" i="39"/>
  <c r="B240" i="39"/>
  <c r="E239" i="39"/>
  <c r="C239" i="39"/>
  <c r="B239" i="39"/>
  <c r="E238" i="39"/>
  <c r="C238" i="39"/>
  <c r="B238" i="39"/>
  <c r="E237" i="39"/>
  <c r="C237" i="39"/>
  <c r="B237" i="39"/>
  <c r="E236" i="39"/>
  <c r="C236" i="39"/>
  <c r="B236" i="39"/>
  <c r="E235" i="39"/>
  <c r="C235" i="39"/>
  <c r="B235" i="39"/>
  <c r="E234" i="39"/>
  <c r="C234" i="39"/>
  <c r="B234" i="39"/>
  <c r="E233" i="39"/>
  <c r="C233" i="39"/>
  <c r="B233" i="39"/>
  <c r="E232" i="39"/>
  <c r="C232" i="39"/>
  <c r="B232" i="39"/>
  <c r="E231" i="39"/>
  <c r="C231" i="39"/>
  <c r="B231" i="39"/>
  <c r="E230" i="39"/>
  <c r="C230" i="39"/>
  <c r="B230" i="39"/>
  <c r="E229" i="39"/>
  <c r="C229" i="39"/>
  <c r="D229" i="39" s="1"/>
  <c r="B229" i="39"/>
  <c r="E228" i="39"/>
  <c r="C228" i="39"/>
  <c r="B228" i="39"/>
  <c r="E227" i="39"/>
  <c r="C227" i="39"/>
  <c r="B227" i="39"/>
  <c r="E226" i="39"/>
  <c r="C226" i="39"/>
  <c r="B226" i="39"/>
  <c r="E225" i="39"/>
  <c r="C225" i="39"/>
  <c r="B225" i="39"/>
  <c r="E224" i="39"/>
  <c r="C224" i="39"/>
  <c r="B224" i="39"/>
  <c r="E223" i="39"/>
  <c r="C223" i="39"/>
  <c r="B223" i="39"/>
  <c r="E222" i="39"/>
  <c r="C222" i="39"/>
  <c r="B222" i="39"/>
  <c r="E221" i="39"/>
  <c r="C221" i="39"/>
  <c r="B221" i="39"/>
  <c r="E220" i="39"/>
  <c r="C220" i="39"/>
  <c r="B220" i="39"/>
  <c r="E219" i="39"/>
  <c r="C219" i="39"/>
  <c r="B219" i="39"/>
  <c r="E218" i="39"/>
  <c r="C218" i="39"/>
  <c r="B218" i="39"/>
  <c r="E217" i="39"/>
  <c r="C217" i="39"/>
  <c r="B217" i="39"/>
  <c r="E216" i="39"/>
  <c r="C216" i="39"/>
  <c r="B216" i="39"/>
  <c r="E215" i="39"/>
  <c r="C215" i="39"/>
  <c r="B215" i="39"/>
  <c r="E214" i="39"/>
  <c r="C214" i="39"/>
  <c r="B214" i="39"/>
  <c r="E213" i="39"/>
  <c r="C213" i="39"/>
  <c r="B213" i="39"/>
  <c r="E212" i="39"/>
  <c r="C212" i="39"/>
  <c r="B212" i="39"/>
  <c r="E211" i="39"/>
  <c r="C211" i="39"/>
  <c r="B211" i="39"/>
  <c r="E210" i="39"/>
  <c r="C210" i="39"/>
  <c r="B210" i="39"/>
  <c r="E209" i="39"/>
  <c r="C209" i="39"/>
  <c r="B209" i="39"/>
  <c r="E208" i="39"/>
  <c r="C208" i="39"/>
  <c r="B208" i="39"/>
  <c r="E207" i="39"/>
  <c r="C207" i="39"/>
  <c r="B207" i="39"/>
  <c r="E206" i="39"/>
  <c r="C206" i="39"/>
  <c r="B206" i="39"/>
  <c r="E205" i="39"/>
  <c r="C205" i="39"/>
  <c r="B205" i="39"/>
  <c r="E204" i="39"/>
  <c r="C204" i="39"/>
  <c r="B204" i="39"/>
  <c r="E203" i="39"/>
  <c r="C203" i="39"/>
  <c r="B203" i="39"/>
  <c r="E202" i="39"/>
  <c r="C202" i="39"/>
  <c r="B202" i="39"/>
  <c r="E201" i="39"/>
  <c r="C201" i="39"/>
  <c r="B201" i="39"/>
  <c r="E200" i="39"/>
  <c r="C200" i="39"/>
  <c r="B200" i="39"/>
  <c r="E199" i="39"/>
  <c r="C199" i="39"/>
  <c r="B199" i="39"/>
  <c r="E198" i="39"/>
  <c r="C198" i="39"/>
  <c r="B198" i="39"/>
  <c r="E197" i="39"/>
  <c r="C197" i="39"/>
  <c r="B197" i="39"/>
  <c r="E196" i="39"/>
  <c r="C196" i="39"/>
  <c r="B196" i="39"/>
  <c r="E195" i="39"/>
  <c r="C195" i="39"/>
  <c r="B195" i="39"/>
  <c r="E194" i="39"/>
  <c r="C194" i="39"/>
  <c r="B194" i="39"/>
  <c r="E193" i="39"/>
  <c r="C193" i="39"/>
  <c r="B193" i="39"/>
  <c r="E192" i="39"/>
  <c r="C192" i="39"/>
  <c r="B192" i="39"/>
  <c r="E191" i="39"/>
  <c r="C191" i="39"/>
  <c r="B191" i="39"/>
  <c r="E190" i="39"/>
  <c r="C190" i="39"/>
  <c r="B190" i="39"/>
  <c r="E189" i="39"/>
  <c r="C189" i="39"/>
  <c r="B189" i="39"/>
  <c r="E188" i="39"/>
  <c r="C188" i="39"/>
  <c r="B188" i="39"/>
  <c r="E187" i="39"/>
  <c r="C187" i="39"/>
  <c r="B187" i="39"/>
  <c r="E186" i="39"/>
  <c r="C186" i="39"/>
  <c r="B186" i="39"/>
  <c r="E185" i="39"/>
  <c r="C185" i="39"/>
  <c r="B185" i="39"/>
  <c r="E184" i="39"/>
  <c r="C184" i="39"/>
  <c r="B184" i="39"/>
  <c r="E183" i="39"/>
  <c r="C183" i="39"/>
  <c r="B183" i="39"/>
  <c r="E182" i="39"/>
  <c r="C182" i="39"/>
  <c r="B182" i="39"/>
  <c r="E181" i="39"/>
  <c r="C181" i="39"/>
  <c r="B181" i="39"/>
  <c r="E180" i="39"/>
  <c r="C180" i="39"/>
  <c r="B180" i="39"/>
  <c r="E179" i="39"/>
  <c r="D179" i="39"/>
  <c r="C179" i="39"/>
  <c r="B179" i="39"/>
  <c r="E178" i="39"/>
  <c r="C178" i="39"/>
  <c r="B178" i="39"/>
  <c r="E177" i="39"/>
  <c r="C177" i="39"/>
  <c r="B177" i="39"/>
  <c r="E176" i="39"/>
  <c r="C176" i="39"/>
  <c r="B176" i="39"/>
  <c r="E175" i="39"/>
  <c r="C175" i="39"/>
  <c r="B175" i="39"/>
  <c r="E174" i="39"/>
  <c r="C174" i="39"/>
  <c r="B174" i="39"/>
  <c r="E173" i="39"/>
  <c r="C173" i="39"/>
  <c r="B173" i="39"/>
  <c r="E172" i="39"/>
  <c r="C172" i="39"/>
  <c r="B172" i="39"/>
  <c r="E171" i="39"/>
  <c r="C171" i="39"/>
  <c r="B171" i="39"/>
  <c r="E170" i="39"/>
  <c r="C170" i="39"/>
  <c r="B170" i="39"/>
  <c r="E169" i="39"/>
  <c r="C169" i="39"/>
  <c r="B169" i="39"/>
  <c r="E168" i="39"/>
  <c r="C168" i="39"/>
  <c r="B168" i="39"/>
  <c r="E167" i="39"/>
  <c r="C167" i="39"/>
  <c r="B167" i="39"/>
  <c r="E166" i="39"/>
  <c r="C166" i="39"/>
  <c r="B166" i="39"/>
  <c r="E165" i="39"/>
  <c r="C165" i="39"/>
  <c r="B165" i="39"/>
  <c r="E164" i="39"/>
  <c r="C164" i="39"/>
  <c r="B164" i="39"/>
  <c r="E163" i="39"/>
  <c r="C163" i="39"/>
  <c r="B163" i="39"/>
  <c r="E162" i="39"/>
  <c r="C162" i="39"/>
  <c r="B162" i="39"/>
  <c r="E161" i="39"/>
  <c r="C161" i="39"/>
  <c r="B161" i="39"/>
  <c r="E160" i="39"/>
  <c r="C160" i="39"/>
  <c r="B160" i="39"/>
  <c r="E159" i="39"/>
  <c r="C159" i="39"/>
  <c r="B159" i="39"/>
  <c r="E158" i="39"/>
  <c r="C158" i="39"/>
  <c r="B158" i="39"/>
  <c r="E157" i="39"/>
  <c r="C157" i="39"/>
  <c r="B157" i="39"/>
  <c r="E156" i="39"/>
  <c r="C156" i="39"/>
  <c r="B156" i="39"/>
  <c r="E155" i="39"/>
  <c r="C155" i="39"/>
  <c r="B155" i="39"/>
  <c r="E154" i="39"/>
  <c r="C154" i="39"/>
  <c r="B154" i="39"/>
  <c r="E153" i="39"/>
  <c r="C153" i="39"/>
  <c r="B153" i="39"/>
  <c r="E152" i="39"/>
  <c r="C152" i="39"/>
  <c r="B152" i="39"/>
  <c r="E151" i="39"/>
  <c r="C151" i="39"/>
  <c r="B151" i="39"/>
  <c r="E150" i="39"/>
  <c r="C150" i="39"/>
  <c r="B150" i="39"/>
  <c r="E149" i="39"/>
  <c r="C149" i="39"/>
  <c r="B149" i="39"/>
  <c r="E148" i="39"/>
  <c r="C148" i="39"/>
  <c r="B148" i="39"/>
  <c r="E147" i="39"/>
  <c r="C147" i="39"/>
  <c r="B147" i="39"/>
  <c r="E146" i="39"/>
  <c r="C146" i="39"/>
  <c r="B146" i="39"/>
  <c r="E145" i="39"/>
  <c r="C145" i="39"/>
  <c r="B145" i="39"/>
  <c r="E144" i="39"/>
  <c r="C144" i="39"/>
  <c r="B144" i="39"/>
  <c r="E143" i="39"/>
  <c r="C143" i="39"/>
  <c r="B143" i="39"/>
  <c r="E142" i="39"/>
  <c r="C142" i="39"/>
  <c r="B142" i="39"/>
  <c r="E141" i="39"/>
  <c r="C141" i="39"/>
  <c r="B141" i="39"/>
  <c r="E140" i="39"/>
  <c r="C140" i="39"/>
  <c r="B140" i="39"/>
  <c r="E139" i="39"/>
  <c r="C139" i="39"/>
  <c r="B139" i="39"/>
  <c r="E138" i="39"/>
  <c r="C138" i="39"/>
  <c r="B138" i="39"/>
  <c r="E137" i="39"/>
  <c r="C137" i="39"/>
  <c r="B137" i="39"/>
  <c r="E136" i="39"/>
  <c r="C136" i="39"/>
  <c r="B136" i="39"/>
  <c r="E135" i="39"/>
  <c r="C135" i="39"/>
  <c r="B135" i="39"/>
  <c r="E134" i="39"/>
  <c r="C134" i="39"/>
  <c r="B134" i="39"/>
  <c r="E133" i="39"/>
  <c r="C133" i="39"/>
  <c r="B133" i="39"/>
  <c r="E132" i="39"/>
  <c r="C132" i="39"/>
  <c r="B132" i="39"/>
  <c r="E131" i="39"/>
  <c r="C131" i="39"/>
  <c r="B131" i="39"/>
  <c r="E130" i="39"/>
  <c r="C130" i="39"/>
  <c r="B130" i="39"/>
  <c r="E129" i="39"/>
  <c r="C129" i="39"/>
  <c r="D129" i="39" s="1"/>
  <c r="B129" i="39"/>
  <c r="E128" i="39"/>
  <c r="C128" i="39"/>
  <c r="B128" i="39"/>
  <c r="E127" i="39"/>
  <c r="C127" i="39"/>
  <c r="B127" i="39"/>
  <c r="E126" i="39"/>
  <c r="C126" i="39"/>
  <c r="B126" i="39"/>
  <c r="E125" i="39"/>
  <c r="C125" i="39"/>
  <c r="B125" i="39"/>
  <c r="E124" i="39"/>
  <c r="C124" i="39"/>
  <c r="B124" i="39"/>
  <c r="E123" i="39"/>
  <c r="C123" i="39"/>
  <c r="B123" i="39"/>
  <c r="E122" i="39"/>
  <c r="C122" i="39"/>
  <c r="B122" i="39"/>
  <c r="E121" i="39"/>
  <c r="C121" i="39"/>
  <c r="B121" i="39"/>
  <c r="E120" i="39"/>
  <c r="C120" i="39"/>
  <c r="B120" i="39"/>
  <c r="E119" i="39"/>
  <c r="C119" i="39"/>
  <c r="B119" i="39"/>
  <c r="E118" i="39"/>
  <c r="C118" i="39"/>
  <c r="B118" i="39"/>
  <c r="E117" i="39"/>
  <c r="C117" i="39"/>
  <c r="B117" i="39"/>
  <c r="E116" i="39"/>
  <c r="C116" i="39"/>
  <c r="B116" i="39"/>
  <c r="E115" i="39"/>
  <c r="C115" i="39"/>
  <c r="B115" i="39"/>
  <c r="E114" i="39"/>
  <c r="C114" i="39"/>
  <c r="B114" i="39"/>
  <c r="E113" i="39"/>
  <c r="C113" i="39"/>
  <c r="B113" i="39"/>
  <c r="E112" i="39"/>
  <c r="C112" i="39"/>
  <c r="B112" i="39"/>
  <c r="E111" i="39"/>
  <c r="C111" i="39"/>
  <c r="B111" i="39"/>
  <c r="E110" i="39"/>
  <c r="C110" i="39"/>
  <c r="B110" i="39"/>
  <c r="E109" i="39"/>
  <c r="C109" i="39"/>
  <c r="B109" i="39"/>
  <c r="C108" i="39"/>
  <c r="B108" i="39"/>
  <c r="C107" i="39"/>
  <c r="B107" i="39"/>
  <c r="C106" i="39"/>
  <c r="B106" i="39"/>
  <c r="C105" i="39"/>
  <c r="B105" i="39"/>
  <c r="C104" i="39"/>
  <c r="B104" i="39"/>
  <c r="C103" i="39"/>
  <c r="B103" i="39"/>
  <c r="C102" i="39"/>
  <c r="B102" i="39"/>
  <c r="C101" i="39"/>
  <c r="B101" i="39"/>
  <c r="C100" i="39"/>
  <c r="B100" i="39"/>
  <c r="C99" i="39"/>
  <c r="B99" i="39"/>
  <c r="C98" i="39"/>
  <c r="B98" i="39"/>
  <c r="C97" i="39"/>
  <c r="B97" i="39"/>
  <c r="C96" i="39"/>
  <c r="B96" i="39"/>
  <c r="C95" i="39"/>
  <c r="B95" i="39"/>
  <c r="C94" i="39"/>
  <c r="B94" i="39"/>
  <c r="C93" i="39"/>
  <c r="B93" i="39"/>
  <c r="C92" i="39"/>
  <c r="B92" i="39"/>
  <c r="C91" i="39"/>
  <c r="B91" i="39"/>
  <c r="C90" i="39"/>
  <c r="B90" i="39"/>
  <c r="C89" i="39"/>
  <c r="B89" i="39"/>
  <c r="C88" i="39"/>
  <c r="B88" i="39"/>
  <c r="C87" i="39"/>
  <c r="B87" i="39"/>
  <c r="C86" i="39"/>
  <c r="B86" i="39"/>
  <c r="C85" i="39"/>
  <c r="B85" i="39"/>
  <c r="C84" i="39"/>
  <c r="B84" i="39"/>
  <c r="C83" i="39"/>
  <c r="B83" i="39"/>
  <c r="C82" i="39"/>
  <c r="B82" i="39"/>
  <c r="C81" i="39"/>
  <c r="B81" i="39"/>
  <c r="C80" i="39"/>
  <c r="B80" i="39"/>
  <c r="D79" i="39"/>
  <c r="C79" i="39"/>
  <c r="B79" i="39"/>
  <c r="C78" i="39"/>
  <c r="B78" i="39"/>
  <c r="C77" i="39"/>
  <c r="B77" i="39"/>
  <c r="C76" i="39"/>
  <c r="B76" i="39"/>
  <c r="G75" i="39"/>
  <c r="C75" i="39"/>
  <c r="H75" i="39" s="1"/>
  <c r="B75" i="39"/>
  <c r="G74" i="39"/>
  <c r="C74" i="39"/>
  <c r="H74" i="39" s="1"/>
  <c r="B74" i="39"/>
  <c r="G73" i="39"/>
  <c r="C73" i="39"/>
  <c r="H73" i="39" s="1"/>
  <c r="B73" i="39"/>
  <c r="G72" i="39"/>
  <c r="C72" i="39"/>
  <c r="H72" i="39" s="1"/>
  <c r="B72" i="39"/>
  <c r="G71" i="39"/>
  <c r="C71" i="39"/>
  <c r="H71" i="39" s="1"/>
  <c r="B71" i="39"/>
  <c r="G70" i="39"/>
  <c r="C70" i="39"/>
  <c r="H70" i="39" s="1"/>
  <c r="B70" i="39"/>
  <c r="G69" i="39"/>
  <c r="C69" i="39"/>
  <c r="H69" i="39" s="1"/>
  <c r="B69" i="39"/>
  <c r="G68" i="39"/>
  <c r="C68" i="39"/>
  <c r="H68" i="39" s="1"/>
  <c r="B68" i="39"/>
  <c r="G67" i="39"/>
  <c r="C67" i="39"/>
  <c r="H67" i="39" s="1"/>
  <c r="B67" i="39"/>
  <c r="G66" i="39"/>
  <c r="C66" i="39"/>
  <c r="H66" i="39" s="1"/>
  <c r="B66" i="39"/>
  <c r="G65" i="39"/>
  <c r="C65" i="39"/>
  <c r="H65" i="39" s="1"/>
  <c r="B65" i="39"/>
  <c r="G64" i="39"/>
  <c r="C64" i="39"/>
  <c r="H64" i="39" s="1"/>
  <c r="B64" i="39"/>
  <c r="G63" i="39"/>
  <c r="C63" i="39"/>
  <c r="H63" i="39" s="1"/>
  <c r="B63" i="39"/>
  <c r="G62" i="39"/>
  <c r="C62" i="39"/>
  <c r="H62" i="39" s="1"/>
  <c r="B62" i="39"/>
  <c r="G61" i="39"/>
  <c r="C61" i="39"/>
  <c r="H61" i="39" s="1"/>
  <c r="B61" i="39"/>
  <c r="G60" i="39"/>
  <c r="C60" i="39"/>
  <c r="H60" i="39" s="1"/>
  <c r="B60" i="39"/>
  <c r="G59" i="39"/>
  <c r="C59" i="39"/>
  <c r="H59" i="39" s="1"/>
  <c r="B59" i="39"/>
  <c r="G58" i="39"/>
  <c r="C58" i="39"/>
  <c r="H58" i="39" s="1"/>
  <c r="B58" i="39"/>
  <c r="G57" i="39"/>
  <c r="C57" i="39"/>
  <c r="H57" i="39" s="1"/>
  <c r="B57" i="39"/>
  <c r="G56" i="39"/>
  <c r="C56" i="39"/>
  <c r="H56" i="39" s="1"/>
  <c r="B56" i="39"/>
  <c r="G55" i="39"/>
  <c r="C55" i="39"/>
  <c r="H55" i="39" s="1"/>
  <c r="B55" i="39"/>
  <c r="G54" i="39"/>
  <c r="C54" i="39"/>
  <c r="H54" i="39" s="1"/>
  <c r="B54" i="39"/>
  <c r="G53" i="39"/>
  <c r="C53" i="39"/>
  <c r="H53" i="39" s="1"/>
  <c r="B53" i="39"/>
  <c r="G52" i="39"/>
  <c r="C52" i="39"/>
  <c r="H52" i="39" s="1"/>
  <c r="B52" i="39"/>
  <c r="G51" i="39"/>
  <c r="C51" i="39"/>
  <c r="H51" i="39" s="1"/>
  <c r="B51" i="39"/>
  <c r="G50" i="39"/>
  <c r="C50" i="39"/>
  <c r="H50" i="39" s="1"/>
  <c r="B50" i="39"/>
  <c r="G49" i="39"/>
  <c r="C49" i="39"/>
  <c r="H49" i="39" s="1"/>
  <c r="B49" i="39"/>
  <c r="G48" i="39"/>
  <c r="C48" i="39"/>
  <c r="H48" i="39" s="1"/>
  <c r="B48" i="39"/>
  <c r="G47" i="39"/>
  <c r="C47" i="39"/>
  <c r="H47" i="39" s="1"/>
  <c r="B47" i="39"/>
  <c r="G46" i="39"/>
  <c r="C46" i="39"/>
  <c r="H46" i="39" s="1"/>
  <c r="B46" i="39"/>
  <c r="G45" i="39"/>
  <c r="C45" i="39"/>
  <c r="H45" i="39" s="1"/>
  <c r="B45" i="39"/>
  <c r="G44" i="39"/>
  <c r="C44" i="39"/>
  <c r="H44" i="39" s="1"/>
  <c r="B44" i="39"/>
  <c r="G43" i="39"/>
  <c r="C43" i="39"/>
  <c r="H43" i="39" s="1"/>
  <c r="B43" i="39"/>
  <c r="G42" i="39"/>
  <c r="C42" i="39"/>
  <c r="H42" i="39" s="1"/>
  <c r="B42" i="39"/>
  <c r="G41" i="39"/>
  <c r="C41" i="39"/>
  <c r="H41" i="39" s="1"/>
  <c r="B41" i="39"/>
  <c r="G40" i="39"/>
  <c r="C40" i="39"/>
  <c r="H40" i="39" s="1"/>
  <c r="B40" i="39"/>
  <c r="G39" i="39"/>
  <c r="C39" i="39"/>
  <c r="H39" i="39" s="1"/>
  <c r="B39" i="39"/>
  <c r="G38" i="39"/>
  <c r="C38" i="39"/>
  <c r="H38" i="39" s="1"/>
  <c r="B38" i="39"/>
  <c r="G37" i="39"/>
  <c r="C37" i="39"/>
  <c r="H37" i="39" s="1"/>
  <c r="B37" i="39"/>
  <c r="G36" i="39"/>
  <c r="C36" i="39"/>
  <c r="H36" i="39" s="1"/>
  <c r="B36" i="39"/>
  <c r="G35" i="39"/>
  <c r="C35" i="39"/>
  <c r="H35" i="39" s="1"/>
  <c r="B35" i="39"/>
  <c r="G34" i="39"/>
  <c r="C34" i="39"/>
  <c r="H34" i="39" s="1"/>
  <c r="B34" i="39"/>
  <c r="G33" i="39"/>
  <c r="C33" i="39"/>
  <c r="H33" i="39" s="1"/>
  <c r="B33" i="39"/>
  <c r="G32" i="39"/>
  <c r="C32" i="39"/>
  <c r="H32" i="39" s="1"/>
  <c r="B32" i="39"/>
  <c r="G31" i="39"/>
  <c r="C31" i="39"/>
  <c r="H31" i="39" s="1"/>
  <c r="B31" i="39"/>
  <c r="G30" i="39"/>
  <c r="C30" i="39"/>
  <c r="H30" i="39" s="1"/>
  <c r="B30" i="39"/>
  <c r="G29" i="39"/>
  <c r="C29" i="39"/>
  <c r="H29" i="39" s="1"/>
  <c r="B29" i="39"/>
  <c r="G28" i="39"/>
  <c r="C28" i="39"/>
  <c r="H28" i="39" s="1"/>
  <c r="B28" i="39"/>
  <c r="G27" i="39"/>
  <c r="C27" i="39"/>
  <c r="H27" i="39" s="1"/>
  <c r="B27" i="39"/>
  <c r="G26" i="39"/>
  <c r="C26" i="39"/>
  <c r="H26" i="39" s="1"/>
  <c r="B26" i="39"/>
  <c r="G25" i="39"/>
  <c r="C25" i="39"/>
  <c r="H25" i="39" s="1"/>
  <c r="B25" i="39"/>
  <c r="G24" i="39"/>
  <c r="C24" i="39"/>
  <c r="H24" i="39" s="1"/>
  <c r="B24" i="39"/>
  <c r="G23" i="39"/>
  <c r="C23" i="39"/>
  <c r="H23" i="39" s="1"/>
  <c r="B23" i="39"/>
  <c r="G22" i="39"/>
  <c r="C22" i="39"/>
  <c r="H22" i="39" s="1"/>
  <c r="B22" i="39"/>
  <c r="G21" i="39"/>
  <c r="C21" i="39"/>
  <c r="H21" i="39" s="1"/>
  <c r="B21" i="39"/>
  <c r="G20" i="39"/>
  <c r="C20" i="39"/>
  <c r="H20" i="39" s="1"/>
  <c r="B20" i="39"/>
  <c r="G19" i="39"/>
  <c r="C19" i="39"/>
  <c r="H19" i="39" s="1"/>
  <c r="B19" i="39"/>
  <c r="G18" i="39"/>
  <c r="C18" i="39"/>
  <c r="H18" i="39" s="1"/>
  <c r="B18" i="39"/>
  <c r="G17" i="39"/>
  <c r="C17" i="39"/>
  <c r="H17" i="39" s="1"/>
  <c r="B17" i="39"/>
  <c r="G16" i="39"/>
  <c r="C16" i="39"/>
  <c r="H16" i="39" s="1"/>
  <c r="B16" i="39"/>
  <c r="G15" i="39"/>
  <c r="C15" i="39"/>
  <c r="H15" i="39" s="1"/>
  <c r="B15" i="39"/>
  <c r="G14" i="39"/>
  <c r="C14" i="39"/>
  <c r="H14" i="39" s="1"/>
  <c r="B14" i="39"/>
  <c r="G13" i="39"/>
  <c r="C13" i="39"/>
  <c r="H13" i="39" s="1"/>
  <c r="B13" i="39"/>
  <c r="G12" i="39"/>
  <c r="C12" i="39"/>
  <c r="H12" i="39" s="1"/>
  <c r="B12" i="39"/>
  <c r="G11" i="39"/>
  <c r="C11" i="39"/>
  <c r="H11" i="39" s="1"/>
  <c r="B11" i="39"/>
  <c r="G10" i="39"/>
  <c r="C10" i="39"/>
  <c r="H10" i="39" s="1"/>
  <c r="B10" i="39"/>
  <c r="G9" i="39"/>
  <c r="C9" i="39"/>
  <c r="H9" i="39" s="1"/>
  <c r="B9" i="39"/>
  <c r="G8" i="39"/>
  <c r="C8" i="39"/>
  <c r="H8" i="39" s="1"/>
  <c r="B8" i="39"/>
  <c r="G7" i="39"/>
  <c r="C7" i="39"/>
  <c r="H7" i="39" s="1"/>
  <c r="B7" i="39"/>
  <c r="G6" i="39"/>
  <c r="C6" i="39"/>
  <c r="H6" i="39" s="1"/>
  <c r="B6" i="39"/>
  <c r="G5" i="39"/>
  <c r="C5" i="39"/>
  <c r="H5" i="39" s="1"/>
  <c r="B5" i="39"/>
  <c r="G4" i="39"/>
  <c r="C4" i="39"/>
  <c r="H4" i="39" s="1"/>
  <c r="B4" i="39"/>
  <c r="G3" i="39"/>
  <c r="C3" i="39"/>
  <c r="H3" i="39" s="1"/>
  <c r="B3" i="39"/>
  <c r="G2" i="39"/>
  <c r="C2" i="39"/>
  <c r="H2" i="39" s="1"/>
  <c r="B2" i="39"/>
  <c r="E535" i="38"/>
  <c r="E534" i="38"/>
  <c r="E533" i="38"/>
  <c r="E532" i="38"/>
  <c r="E531" i="38"/>
  <c r="E530" i="38"/>
  <c r="E529" i="38"/>
  <c r="E528" i="38"/>
  <c r="E527" i="38"/>
  <c r="B527" i="38"/>
  <c r="E526" i="38"/>
  <c r="B526" i="38"/>
  <c r="E525" i="38"/>
  <c r="B525" i="38"/>
  <c r="E524" i="38"/>
  <c r="B524" i="38"/>
  <c r="E523" i="38"/>
  <c r="B523" i="38"/>
  <c r="E522" i="38"/>
  <c r="B522" i="38"/>
  <c r="E521" i="38"/>
  <c r="B521" i="38"/>
  <c r="E520" i="38"/>
  <c r="B520" i="38"/>
  <c r="E519" i="38"/>
  <c r="B519" i="38"/>
  <c r="E518" i="38"/>
  <c r="B518" i="38"/>
  <c r="E517" i="38"/>
  <c r="B517" i="38"/>
  <c r="E516" i="38"/>
  <c r="B516" i="38"/>
  <c r="E515" i="38"/>
  <c r="B515" i="38"/>
  <c r="E514" i="38"/>
  <c r="B514" i="38"/>
  <c r="E513" i="38"/>
  <c r="B513" i="38"/>
  <c r="E512" i="38"/>
  <c r="B512" i="38"/>
  <c r="E511" i="38"/>
  <c r="B511" i="38"/>
  <c r="E510" i="38"/>
  <c r="B510" i="38"/>
  <c r="E509" i="38"/>
  <c r="B509" i="38"/>
  <c r="E508" i="38"/>
  <c r="B508" i="38"/>
  <c r="E507" i="38"/>
  <c r="B507" i="38"/>
  <c r="E506" i="38"/>
  <c r="B506" i="38"/>
  <c r="E505" i="38"/>
  <c r="B505" i="38"/>
  <c r="E504" i="38"/>
  <c r="B504" i="38"/>
  <c r="E503" i="38"/>
  <c r="B503" i="38"/>
  <c r="E502" i="38"/>
  <c r="B502" i="38"/>
  <c r="E501" i="38"/>
  <c r="B501" i="38"/>
  <c r="E500" i="38"/>
  <c r="B500" i="38"/>
  <c r="E499" i="38"/>
  <c r="B499" i="38"/>
  <c r="E498" i="38"/>
  <c r="B498" i="38"/>
  <c r="E497" i="38"/>
  <c r="B497" i="38"/>
  <c r="E496" i="38"/>
  <c r="B496" i="38"/>
  <c r="E495" i="38"/>
  <c r="B495" i="38"/>
  <c r="E494" i="38"/>
  <c r="B494" i="38"/>
  <c r="E493" i="38"/>
  <c r="B493" i="38"/>
  <c r="E492" i="38"/>
  <c r="B492" i="38"/>
  <c r="E491" i="38"/>
  <c r="B491" i="38"/>
  <c r="E490" i="38"/>
  <c r="B490" i="38"/>
  <c r="E489" i="38"/>
  <c r="B489" i="38"/>
  <c r="E488" i="38"/>
  <c r="B488" i="38"/>
  <c r="E487" i="38"/>
  <c r="B487" i="38"/>
  <c r="E486" i="38"/>
  <c r="B486" i="38"/>
  <c r="E485" i="38"/>
  <c r="B485" i="38"/>
  <c r="E484" i="38"/>
  <c r="B484" i="38"/>
  <c r="E483" i="38"/>
  <c r="B483" i="38"/>
  <c r="E482" i="38"/>
  <c r="B482" i="38"/>
  <c r="E481" i="38"/>
  <c r="B481" i="38"/>
  <c r="E480" i="38"/>
  <c r="B480" i="38"/>
  <c r="E479" i="38"/>
  <c r="C479" i="38"/>
  <c r="B479" i="38"/>
  <c r="E478" i="38"/>
  <c r="C478" i="38"/>
  <c r="B478" i="38"/>
  <c r="E477" i="38"/>
  <c r="C477" i="38"/>
  <c r="B477" i="38"/>
  <c r="E476" i="38"/>
  <c r="C476" i="38"/>
  <c r="B476" i="38"/>
  <c r="E475" i="38"/>
  <c r="C475" i="38"/>
  <c r="B475" i="38"/>
  <c r="E474" i="38"/>
  <c r="C474" i="38"/>
  <c r="B474" i="38"/>
  <c r="E473" i="38"/>
  <c r="C473" i="38"/>
  <c r="B473" i="38"/>
  <c r="E472" i="38"/>
  <c r="C472" i="38"/>
  <c r="B472" i="38"/>
  <c r="E471" i="38"/>
  <c r="C471" i="38"/>
  <c r="B471" i="38"/>
  <c r="E470" i="38"/>
  <c r="C470" i="38"/>
  <c r="B470" i="38"/>
  <c r="E469" i="38"/>
  <c r="C469" i="38"/>
  <c r="B469" i="38"/>
  <c r="E468" i="38"/>
  <c r="C468" i="38"/>
  <c r="B468" i="38"/>
  <c r="E467" i="38"/>
  <c r="C467" i="38"/>
  <c r="B467" i="38"/>
  <c r="E466" i="38"/>
  <c r="C466" i="38"/>
  <c r="B466" i="38"/>
  <c r="E465" i="38"/>
  <c r="C465" i="38"/>
  <c r="B465" i="38"/>
  <c r="E464" i="38"/>
  <c r="C464" i="38"/>
  <c r="B464" i="38"/>
  <c r="E463" i="38"/>
  <c r="C463" i="38"/>
  <c r="B463" i="38"/>
  <c r="E462" i="38"/>
  <c r="C462" i="38"/>
  <c r="B462" i="38"/>
  <c r="E461" i="38"/>
  <c r="C461" i="38"/>
  <c r="B461" i="38"/>
  <c r="E460" i="38"/>
  <c r="C460" i="38"/>
  <c r="B460" i="38"/>
  <c r="E459" i="38"/>
  <c r="C459" i="38"/>
  <c r="B459" i="38"/>
  <c r="E458" i="38"/>
  <c r="C458" i="38"/>
  <c r="B458" i="38"/>
  <c r="E457" i="38"/>
  <c r="C457" i="38"/>
  <c r="B457" i="38"/>
  <c r="E456" i="38"/>
  <c r="C456" i="38"/>
  <c r="B456" i="38"/>
  <c r="E455" i="38"/>
  <c r="C455" i="38"/>
  <c r="B455" i="38"/>
  <c r="E454" i="38"/>
  <c r="C454" i="38"/>
  <c r="B454" i="38"/>
  <c r="E453" i="38"/>
  <c r="C453" i="38"/>
  <c r="B453" i="38"/>
  <c r="E452" i="38"/>
  <c r="C452" i="38"/>
  <c r="B452" i="38"/>
  <c r="E451" i="38"/>
  <c r="C451" i="38"/>
  <c r="B451" i="38"/>
  <c r="E450" i="38"/>
  <c r="C450" i="38"/>
  <c r="B450" i="38"/>
  <c r="E449" i="38"/>
  <c r="C449" i="38"/>
  <c r="B449" i="38"/>
  <c r="E448" i="38"/>
  <c r="C448" i="38"/>
  <c r="B448" i="38"/>
  <c r="E447" i="38"/>
  <c r="C447" i="38"/>
  <c r="B447" i="38"/>
  <c r="E446" i="38"/>
  <c r="C446" i="38"/>
  <c r="B446" i="38"/>
  <c r="E445" i="38"/>
  <c r="C445" i="38"/>
  <c r="B445" i="38"/>
  <c r="E444" i="38"/>
  <c r="C444" i="38"/>
  <c r="B444" i="38"/>
  <c r="E443" i="38"/>
  <c r="C443" i="38"/>
  <c r="B443" i="38"/>
  <c r="E442" i="38"/>
  <c r="C442" i="38"/>
  <c r="B442" i="38"/>
  <c r="E441" i="38"/>
  <c r="C441" i="38"/>
  <c r="B441" i="38"/>
  <c r="E440" i="38"/>
  <c r="C440" i="38"/>
  <c r="B440" i="38"/>
  <c r="E439" i="38"/>
  <c r="C439" i="38"/>
  <c r="B439" i="38"/>
  <c r="E438" i="38"/>
  <c r="C438" i="38"/>
  <c r="B438" i="38"/>
  <c r="E437" i="38"/>
  <c r="C437" i="38"/>
  <c r="B437" i="38"/>
  <c r="E436" i="38"/>
  <c r="C436" i="38"/>
  <c r="B436" i="38"/>
  <c r="E435" i="38"/>
  <c r="C435" i="38"/>
  <c r="B435" i="38"/>
  <c r="E434" i="38"/>
  <c r="C434" i="38"/>
  <c r="B434" i="38"/>
  <c r="E433" i="38"/>
  <c r="C433" i="38"/>
  <c r="B433" i="38"/>
  <c r="E432" i="38"/>
  <c r="C432" i="38"/>
  <c r="B432" i="38"/>
  <c r="E431" i="38"/>
  <c r="C431" i="38"/>
  <c r="B431" i="38"/>
  <c r="E430" i="38"/>
  <c r="C430" i="38"/>
  <c r="B430" i="38"/>
  <c r="G429" i="38"/>
  <c r="E429" i="38"/>
  <c r="C429" i="38"/>
  <c r="H429" i="38" s="1"/>
  <c r="B429" i="38"/>
  <c r="H428" i="38"/>
  <c r="G428" i="38"/>
  <c r="E428" i="38"/>
  <c r="C428" i="38"/>
  <c r="B428" i="38"/>
  <c r="G427" i="38"/>
  <c r="E427" i="38"/>
  <c r="C427" i="38"/>
  <c r="H427" i="38" s="1"/>
  <c r="B427" i="38"/>
  <c r="H426" i="38"/>
  <c r="G426" i="38"/>
  <c r="E426" i="38"/>
  <c r="C426" i="38"/>
  <c r="B426" i="38"/>
  <c r="G425" i="38"/>
  <c r="E425" i="38"/>
  <c r="C425" i="38"/>
  <c r="H425" i="38" s="1"/>
  <c r="B425" i="38"/>
  <c r="H424" i="38"/>
  <c r="G424" i="38"/>
  <c r="E424" i="38"/>
  <c r="C424" i="38"/>
  <c r="B424" i="38"/>
  <c r="G423" i="38"/>
  <c r="E423" i="38"/>
  <c r="C423" i="38"/>
  <c r="H423" i="38" s="1"/>
  <c r="B423" i="38"/>
  <c r="H422" i="38"/>
  <c r="G422" i="38"/>
  <c r="E422" i="38"/>
  <c r="C422" i="38"/>
  <c r="B422" i="38"/>
  <c r="G421" i="38"/>
  <c r="E421" i="38"/>
  <c r="C421" i="38"/>
  <c r="H421" i="38" s="1"/>
  <c r="B421" i="38"/>
  <c r="H420" i="38"/>
  <c r="G420" i="38"/>
  <c r="E420" i="38"/>
  <c r="C420" i="38"/>
  <c r="B420" i="38"/>
  <c r="G419" i="38"/>
  <c r="E419" i="38"/>
  <c r="C419" i="38"/>
  <c r="H419" i="38" s="1"/>
  <c r="B419" i="38"/>
  <c r="H418" i="38"/>
  <c r="G418" i="38"/>
  <c r="E418" i="38"/>
  <c r="C418" i="38"/>
  <c r="B418" i="38"/>
  <c r="G417" i="38"/>
  <c r="E417" i="38"/>
  <c r="C417" i="38"/>
  <c r="H417" i="38" s="1"/>
  <c r="B417" i="38"/>
  <c r="H416" i="38"/>
  <c r="G416" i="38"/>
  <c r="E416" i="38"/>
  <c r="C416" i="38"/>
  <c r="B416" i="38"/>
  <c r="G415" i="38"/>
  <c r="E415" i="38"/>
  <c r="C415" i="38"/>
  <c r="H415" i="38" s="1"/>
  <c r="B415" i="38"/>
  <c r="H414" i="38"/>
  <c r="G414" i="38"/>
  <c r="E414" i="38"/>
  <c r="C414" i="38"/>
  <c r="B414" i="38"/>
  <c r="G413" i="38"/>
  <c r="E413" i="38"/>
  <c r="C413" i="38"/>
  <c r="H413" i="38" s="1"/>
  <c r="B413" i="38"/>
  <c r="H412" i="38"/>
  <c r="G412" i="38"/>
  <c r="E412" i="38"/>
  <c r="C412" i="38"/>
  <c r="B412" i="38"/>
  <c r="G411" i="38"/>
  <c r="E411" i="38"/>
  <c r="C411" i="38"/>
  <c r="H411" i="38" s="1"/>
  <c r="B411" i="38"/>
  <c r="H410" i="38"/>
  <c r="G410" i="38"/>
  <c r="E410" i="38"/>
  <c r="C410" i="38"/>
  <c r="B410" i="38"/>
  <c r="G409" i="38"/>
  <c r="E409" i="38"/>
  <c r="C409" i="38"/>
  <c r="H409" i="38" s="1"/>
  <c r="B409" i="38"/>
  <c r="H408" i="38"/>
  <c r="G408" i="38"/>
  <c r="E408" i="38"/>
  <c r="C408" i="38"/>
  <c r="B408" i="38"/>
  <c r="G407" i="38"/>
  <c r="E407" i="38"/>
  <c r="C407" i="38"/>
  <c r="H407" i="38" s="1"/>
  <c r="B407" i="38"/>
  <c r="H406" i="38"/>
  <c r="G406" i="38"/>
  <c r="E406" i="38"/>
  <c r="C406" i="38"/>
  <c r="B406" i="38"/>
  <c r="G405" i="38"/>
  <c r="E405" i="38"/>
  <c r="C405" i="38"/>
  <c r="H405" i="38" s="1"/>
  <c r="B405" i="38"/>
  <c r="H404" i="38"/>
  <c r="G404" i="38"/>
  <c r="E404" i="38"/>
  <c r="C404" i="38"/>
  <c r="B404" i="38"/>
  <c r="G403" i="38"/>
  <c r="E403" i="38"/>
  <c r="C403" i="38"/>
  <c r="H403" i="38" s="1"/>
  <c r="B403" i="38"/>
  <c r="H402" i="38"/>
  <c r="G402" i="38"/>
  <c r="E402" i="38"/>
  <c r="C402" i="38"/>
  <c r="B402" i="38"/>
  <c r="G401" i="38"/>
  <c r="E401" i="38"/>
  <c r="C401" i="38"/>
  <c r="H401" i="38" s="1"/>
  <c r="B401" i="38"/>
  <c r="H400" i="38"/>
  <c r="G400" i="38"/>
  <c r="E400" i="38"/>
  <c r="C400" i="38"/>
  <c r="B400" i="38"/>
  <c r="G399" i="38"/>
  <c r="E399" i="38"/>
  <c r="C399" i="38"/>
  <c r="H399" i="38" s="1"/>
  <c r="B399" i="38"/>
  <c r="H398" i="38"/>
  <c r="G398" i="38"/>
  <c r="E398" i="38"/>
  <c r="C398" i="38"/>
  <c r="B398" i="38"/>
  <c r="G397" i="38"/>
  <c r="E397" i="38"/>
  <c r="C397" i="38"/>
  <c r="H397" i="38" s="1"/>
  <c r="B397" i="38"/>
  <c r="H396" i="38"/>
  <c r="G396" i="38"/>
  <c r="E396" i="38"/>
  <c r="C396" i="38"/>
  <c r="B396" i="38"/>
  <c r="G395" i="38"/>
  <c r="E395" i="38"/>
  <c r="C395" i="38"/>
  <c r="H395" i="38" s="1"/>
  <c r="B395" i="38"/>
  <c r="H394" i="38"/>
  <c r="G394" i="38"/>
  <c r="E394" i="38"/>
  <c r="C394" i="38"/>
  <c r="B394" i="38"/>
  <c r="G393" i="38"/>
  <c r="E393" i="38"/>
  <c r="C393" i="38"/>
  <c r="H393" i="38" s="1"/>
  <c r="B393" i="38"/>
  <c r="G392" i="38"/>
  <c r="E392" i="38"/>
  <c r="C392" i="38"/>
  <c r="H392" i="38" s="1"/>
  <c r="B392" i="38"/>
  <c r="H391" i="38"/>
  <c r="G391" i="38"/>
  <c r="E391" i="38"/>
  <c r="C391" i="38"/>
  <c r="B391" i="38"/>
  <c r="G390" i="38"/>
  <c r="E390" i="38"/>
  <c r="C390" i="38"/>
  <c r="H390" i="38" s="1"/>
  <c r="B390" i="38"/>
  <c r="H389" i="38"/>
  <c r="G389" i="38"/>
  <c r="E389" i="38"/>
  <c r="C389" i="38"/>
  <c r="B389" i="38"/>
  <c r="G388" i="38"/>
  <c r="E388" i="38"/>
  <c r="C388" i="38"/>
  <c r="H388" i="38" s="1"/>
  <c r="B388" i="38"/>
  <c r="H387" i="38"/>
  <c r="G387" i="38"/>
  <c r="E387" i="38"/>
  <c r="C387" i="38"/>
  <c r="B387" i="38"/>
  <c r="G386" i="38"/>
  <c r="E386" i="38"/>
  <c r="C386" i="38"/>
  <c r="H386" i="38" s="1"/>
  <c r="B386" i="38"/>
  <c r="H385" i="38"/>
  <c r="G385" i="38"/>
  <c r="E385" i="38"/>
  <c r="C385" i="38"/>
  <c r="B385" i="38"/>
  <c r="G384" i="38"/>
  <c r="E384" i="38"/>
  <c r="C384" i="38"/>
  <c r="H384" i="38" s="1"/>
  <c r="B384" i="38"/>
  <c r="H383" i="38"/>
  <c r="G383" i="38"/>
  <c r="E383" i="38"/>
  <c r="C383" i="38"/>
  <c r="B383" i="38"/>
  <c r="G382" i="38"/>
  <c r="E382" i="38"/>
  <c r="C382" i="38"/>
  <c r="H382" i="38" s="1"/>
  <c r="B382" i="38"/>
  <c r="H381" i="38"/>
  <c r="G381" i="38"/>
  <c r="E381" i="38"/>
  <c r="C381" i="38"/>
  <c r="B381" i="38"/>
  <c r="G380" i="38"/>
  <c r="E380" i="38"/>
  <c r="C380" i="38"/>
  <c r="H380" i="38" s="1"/>
  <c r="B380" i="38"/>
  <c r="H379" i="38"/>
  <c r="G379" i="38"/>
  <c r="E379" i="38"/>
  <c r="C379" i="38"/>
  <c r="B379" i="38"/>
  <c r="G378" i="38"/>
  <c r="E378" i="38"/>
  <c r="C378" i="38"/>
  <c r="H378" i="38" s="1"/>
  <c r="B378" i="38"/>
  <c r="H377" i="38"/>
  <c r="G377" i="38"/>
  <c r="E377" i="38"/>
  <c r="C377" i="38"/>
  <c r="B377" i="38"/>
  <c r="G376" i="38"/>
  <c r="E376" i="38"/>
  <c r="C376" i="38"/>
  <c r="H376" i="38" s="1"/>
  <c r="B376" i="38"/>
  <c r="H375" i="38"/>
  <c r="G375" i="38"/>
  <c r="E375" i="38"/>
  <c r="C375" i="38"/>
  <c r="B375" i="38"/>
  <c r="G374" i="38"/>
  <c r="E374" i="38"/>
  <c r="C374" i="38"/>
  <c r="H374" i="38" s="1"/>
  <c r="B374" i="38"/>
  <c r="H373" i="38"/>
  <c r="G373" i="38"/>
  <c r="E373" i="38"/>
  <c r="C373" i="38"/>
  <c r="B373" i="38"/>
  <c r="G372" i="38"/>
  <c r="E372" i="38"/>
  <c r="C372" i="38"/>
  <c r="H372" i="38" s="1"/>
  <c r="B372" i="38"/>
  <c r="H371" i="38"/>
  <c r="G371" i="38"/>
  <c r="E371" i="38"/>
  <c r="C371" i="38"/>
  <c r="B371" i="38"/>
  <c r="G370" i="38"/>
  <c r="E370" i="38"/>
  <c r="C370" i="38"/>
  <c r="H370" i="38" s="1"/>
  <c r="B370" i="38"/>
  <c r="H369" i="38"/>
  <c r="G369" i="38"/>
  <c r="E369" i="38"/>
  <c r="C369" i="38"/>
  <c r="B369" i="38"/>
  <c r="G368" i="38"/>
  <c r="E368" i="38"/>
  <c r="C368" i="38"/>
  <c r="H368" i="38" s="1"/>
  <c r="B368" i="38"/>
  <c r="H367" i="38"/>
  <c r="G367" i="38"/>
  <c r="E367" i="38"/>
  <c r="C367" i="38"/>
  <c r="B367" i="38"/>
  <c r="G366" i="38"/>
  <c r="E366" i="38"/>
  <c r="C366" i="38"/>
  <c r="H366" i="38" s="1"/>
  <c r="B366" i="38"/>
  <c r="H365" i="38"/>
  <c r="G365" i="38"/>
  <c r="E365" i="38"/>
  <c r="C365" i="38"/>
  <c r="B365" i="38"/>
  <c r="G364" i="38"/>
  <c r="E364" i="38"/>
  <c r="C364" i="38"/>
  <c r="H364" i="38" s="1"/>
  <c r="B364" i="38"/>
  <c r="H363" i="38"/>
  <c r="G363" i="38"/>
  <c r="E363" i="38"/>
  <c r="C363" i="38"/>
  <c r="B363" i="38"/>
  <c r="G362" i="38"/>
  <c r="E362" i="38"/>
  <c r="C362" i="38"/>
  <c r="H362" i="38" s="1"/>
  <c r="B362" i="38"/>
  <c r="H361" i="38"/>
  <c r="G361" i="38"/>
  <c r="E361" i="38"/>
  <c r="C361" i="38"/>
  <c r="B361" i="38"/>
  <c r="G360" i="38"/>
  <c r="E360" i="38"/>
  <c r="C360" i="38"/>
  <c r="H360" i="38" s="1"/>
  <c r="B360" i="38"/>
  <c r="H359" i="38"/>
  <c r="G359" i="38"/>
  <c r="E359" i="38"/>
  <c r="C359" i="38"/>
  <c r="B359" i="38"/>
  <c r="G358" i="38"/>
  <c r="E358" i="38"/>
  <c r="C358" i="38"/>
  <c r="H358" i="38" s="1"/>
  <c r="B358" i="38"/>
  <c r="H357" i="38"/>
  <c r="G357" i="38"/>
  <c r="E357" i="38"/>
  <c r="C357" i="38"/>
  <c r="B357" i="38"/>
  <c r="G356" i="38"/>
  <c r="E356" i="38"/>
  <c r="C356" i="38"/>
  <c r="H356" i="38" s="1"/>
  <c r="B356" i="38"/>
  <c r="H355" i="38"/>
  <c r="G355" i="38"/>
  <c r="E355" i="38"/>
  <c r="C355" i="38"/>
  <c r="B355" i="38"/>
  <c r="G354" i="38"/>
  <c r="E354" i="38"/>
  <c r="C354" i="38"/>
  <c r="H354" i="38" s="1"/>
  <c r="B354" i="38"/>
  <c r="H353" i="38"/>
  <c r="G353" i="38"/>
  <c r="E353" i="38"/>
  <c r="C353" i="38"/>
  <c r="B353" i="38"/>
  <c r="G352" i="38"/>
  <c r="E352" i="38"/>
  <c r="C352" i="38"/>
  <c r="H352" i="38" s="1"/>
  <c r="B352" i="38"/>
  <c r="H351" i="38"/>
  <c r="G351" i="38"/>
  <c r="E351" i="38"/>
  <c r="C351" i="38"/>
  <c r="B351" i="38"/>
  <c r="G350" i="38"/>
  <c r="E350" i="38"/>
  <c r="C350" i="38"/>
  <c r="H350" i="38" s="1"/>
  <c r="B350" i="38"/>
  <c r="H349" i="38"/>
  <c r="G349" i="38"/>
  <c r="E349" i="38"/>
  <c r="C349" i="38"/>
  <c r="B349" i="38"/>
  <c r="G348" i="38"/>
  <c r="E348" i="38"/>
  <c r="C348" i="38"/>
  <c r="H348" i="38" s="1"/>
  <c r="B348" i="38"/>
  <c r="H347" i="38"/>
  <c r="G347" i="38"/>
  <c r="E347" i="38"/>
  <c r="C347" i="38"/>
  <c r="B347" i="38"/>
  <c r="G346" i="38"/>
  <c r="E346" i="38"/>
  <c r="C346" i="38"/>
  <c r="H346" i="38" s="1"/>
  <c r="B346" i="38"/>
  <c r="H345" i="38"/>
  <c r="G345" i="38"/>
  <c r="E345" i="38"/>
  <c r="C345" i="38"/>
  <c r="B345" i="38"/>
  <c r="G344" i="38"/>
  <c r="E344" i="38"/>
  <c r="C344" i="38"/>
  <c r="H344" i="38" s="1"/>
  <c r="B344" i="38"/>
  <c r="H343" i="38"/>
  <c r="G343" i="38"/>
  <c r="E343" i="38"/>
  <c r="C343" i="38"/>
  <c r="B343" i="38"/>
  <c r="G342" i="38"/>
  <c r="E342" i="38"/>
  <c r="C342" i="38"/>
  <c r="H342" i="38" s="1"/>
  <c r="B342" i="38"/>
  <c r="H341" i="38"/>
  <c r="G341" i="38"/>
  <c r="E341" i="38"/>
  <c r="C341" i="38"/>
  <c r="B341" i="38"/>
  <c r="G340" i="38"/>
  <c r="E340" i="38"/>
  <c r="C340" i="38"/>
  <c r="H340" i="38" s="1"/>
  <c r="B340" i="38"/>
  <c r="H339" i="38"/>
  <c r="G339" i="38"/>
  <c r="E339" i="38"/>
  <c r="C339" i="38"/>
  <c r="B339" i="38"/>
  <c r="G338" i="38"/>
  <c r="E338" i="38"/>
  <c r="C338" i="38"/>
  <c r="H338" i="38" s="1"/>
  <c r="B338" i="38"/>
  <c r="H337" i="38"/>
  <c r="G337" i="38"/>
  <c r="E337" i="38"/>
  <c r="C337" i="38"/>
  <c r="B337" i="38"/>
  <c r="G336" i="38"/>
  <c r="E336" i="38"/>
  <c r="C336" i="38"/>
  <c r="H336" i="38" s="1"/>
  <c r="B336" i="38"/>
  <c r="H335" i="38"/>
  <c r="G335" i="38"/>
  <c r="E335" i="38"/>
  <c r="C335" i="38"/>
  <c r="B335" i="38"/>
  <c r="G334" i="38"/>
  <c r="E334" i="38"/>
  <c r="C334" i="38"/>
  <c r="H334" i="38" s="1"/>
  <c r="B334" i="38"/>
  <c r="H333" i="38"/>
  <c r="G333" i="38"/>
  <c r="E333" i="38"/>
  <c r="C333" i="38"/>
  <c r="B333" i="38"/>
  <c r="G332" i="38"/>
  <c r="E332" i="38"/>
  <c r="C332" i="38"/>
  <c r="H332" i="38" s="1"/>
  <c r="B332" i="38"/>
  <c r="H331" i="38"/>
  <c r="G331" i="38"/>
  <c r="E331" i="38"/>
  <c r="C331" i="38"/>
  <c r="B331" i="38"/>
  <c r="G330" i="38"/>
  <c r="E330" i="38"/>
  <c r="C330" i="38"/>
  <c r="H330" i="38" s="1"/>
  <c r="B330" i="38"/>
  <c r="H329" i="38"/>
  <c r="G329" i="38"/>
  <c r="E329" i="38"/>
  <c r="C329" i="38"/>
  <c r="B329" i="38"/>
  <c r="G328" i="38"/>
  <c r="E328" i="38"/>
  <c r="C328" i="38"/>
  <c r="H328" i="38" s="1"/>
  <c r="B328" i="38"/>
  <c r="H327" i="38"/>
  <c r="G327" i="38"/>
  <c r="E327" i="38"/>
  <c r="C327" i="38"/>
  <c r="B327" i="38"/>
  <c r="G326" i="38"/>
  <c r="E326" i="38"/>
  <c r="C326" i="38"/>
  <c r="H326" i="38" s="1"/>
  <c r="B326" i="38"/>
  <c r="H325" i="38"/>
  <c r="G325" i="38"/>
  <c r="E325" i="38"/>
  <c r="C325" i="38"/>
  <c r="B325" i="38"/>
  <c r="G324" i="38"/>
  <c r="E324" i="38"/>
  <c r="C324" i="38"/>
  <c r="H324" i="38" s="1"/>
  <c r="B324" i="38"/>
  <c r="H323" i="38"/>
  <c r="G323" i="38"/>
  <c r="E323" i="38"/>
  <c r="C323" i="38"/>
  <c r="B323" i="38"/>
  <c r="G322" i="38"/>
  <c r="E322" i="38"/>
  <c r="C322" i="38"/>
  <c r="H322" i="38" s="1"/>
  <c r="B322" i="38"/>
  <c r="H321" i="38"/>
  <c r="G321" i="38"/>
  <c r="E321" i="38"/>
  <c r="C321" i="38"/>
  <c r="B321" i="38"/>
  <c r="G320" i="38"/>
  <c r="E320" i="38"/>
  <c r="C320" i="38"/>
  <c r="H320" i="38" s="1"/>
  <c r="B320" i="38"/>
  <c r="H319" i="38"/>
  <c r="G319" i="38"/>
  <c r="E319" i="38"/>
  <c r="C319" i="38"/>
  <c r="B319" i="38"/>
  <c r="G318" i="38"/>
  <c r="E318" i="38"/>
  <c r="C318" i="38"/>
  <c r="H318" i="38" s="1"/>
  <c r="B318" i="38"/>
  <c r="H317" i="38"/>
  <c r="G317" i="38"/>
  <c r="E317" i="38"/>
  <c r="C317" i="38"/>
  <c r="B317" i="38"/>
  <c r="G316" i="38"/>
  <c r="E316" i="38"/>
  <c r="C316" i="38"/>
  <c r="H316" i="38" s="1"/>
  <c r="B316" i="38"/>
  <c r="H315" i="38"/>
  <c r="G315" i="38"/>
  <c r="E315" i="38"/>
  <c r="C315" i="38"/>
  <c r="B315" i="38"/>
  <c r="G314" i="38"/>
  <c r="E314" i="38"/>
  <c r="C314" i="38"/>
  <c r="H314" i="38" s="1"/>
  <c r="B314" i="38"/>
  <c r="H313" i="38"/>
  <c r="G313" i="38"/>
  <c r="E313" i="38"/>
  <c r="C313" i="38"/>
  <c r="B313" i="38"/>
  <c r="G312" i="38"/>
  <c r="E312" i="38"/>
  <c r="C312" i="38"/>
  <c r="H312" i="38" s="1"/>
  <c r="B312" i="38"/>
  <c r="H311" i="38"/>
  <c r="G311" i="38"/>
  <c r="E311" i="38"/>
  <c r="C311" i="38"/>
  <c r="B311" i="38"/>
  <c r="G310" i="38"/>
  <c r="E310" i="38"/>
  <c r="C310" i="38"/>
  <c r="H310" i="38" s="1"/>
  <c r="B310" i="38"/>
  <c r="H309" i="38"/>
  <c r="G309" i="38"/>
  <c r="E309" i="38"/>
  <c r="C309" i="38"/>
  <c r="B309" i="38"/>
  <c r="G308" i="38"/>
  <c r="E308" i="38"/>
  <c r="C308" i="38"/>
  <c r="H308" i="38" s="1"/>
  <c r="B308" i="38"/>
  <c r="H307" i="38"/>
  <c r="G307" i="38"/>
  <c r="E307" i="38"/>
  <c r="C307" i="38"/>
  <c r="B307" i="38"/>
  <c r="G306" i="38"/>
  <c r="E306" i="38"/>
  <c r="C306" i="38"/>
  <c r="H306" i="38" s="1"/>
  <c r="B306" i="38"/>
  <c r="H305" i="38"/>
  <c r="G305" i="38"/>
  <c r="E305" i="38"/>
  <c r="C305" i="38"/>
  <c r="B305" i="38"/>
  <c r="G304" i="38"/>
  <c r="E304" i="38"/>
  <c r="C304" i="38"/>
  <c r="H304" i="38" s="1"/>
  <c r="B304" i="38"/>
  <c r="H303" i="38"/>
  <c r="G303" i="38"/>
  <c r="E303" i="38"/>
  <c r="C303" i="38"/>
  <c r="B303" i="38"/>
  <c r="G302" i="38"/>
  <c r="E302" i="38"/>
  <c r="C302" i="38"/>
  <c r="H302" i="38" s="1"/>
  <c r="B302" i="38"/>
  <c r="H301" i="38"/>
  <c r="G301" i="38"/>
  <c r="E301" i="38"/>
  <c r="C301" i="38"/>
  <c r="B301" i="38"/>
  <c r="G300" i="38"/>
  <c r="E300" i="38"/>
  <c r="C300" i="38"/>
  <c r="H300" i="38" s="1"/>
  <c r="B300" i="38"/>
  <c r="H299" i="38"/>
  <c r="G299" i="38"/>
  <c r="E299" i="38"/>
  <c r="C299" i="38"/>
  <c r="B299" i="38"/>
  <c r="G298" i="38"/>
  <c r="E298" i="38"/>
  <c r="C298" i="38"/>
  <c r="H298" i="38" s="1"/>
  <c r="B298" i="38"/>
  <c r="H297" i="38"/>
  <c r="G297" i="38"/>
  <c r="E297" i="38"/>
  <c r="C297" i="38"/>
  <c r="B297" i="38"/>
  <c r="G296" i="38"/>
  <c r="E296" i="38"/>
  <c r="C296" i="38"/>
  <c r="H296" i="38" s="1"/>
  <c r="B296" i="38"/>
  <c r="H295" i="38"/>
  <c r="G295" i="38"/>
  <c r="E295" i="38"/>
  <c r="C295" i="38"/>
  <c r="B295" i="38"/>
  <c r="G294" i="38"/>
  <c r="E294" i="38"/>
  <c r="C294" i="38"/>
  <c r="H294" i="38" s="1"/>
  <c r="B294" i="38"/>
  <c r="H293" i="38"/>
  <c r="G293" i="38"/>
  <c r="E293" i="38"/>
  <c r="C293" i="38"/>
  <c r="B293" i="38"/>
  <c r="G292" i="38"/>
  <c r="E292" i="38"/>
  <c r="C292" i="38"/>
  <c r="H292" i="38" s="1"/>
  <c r="B292" i="38"/>
  <c r="H291" i="38"/>
  <c r="G291" i="38"/>
  <c r="E291" i="38"/>
  <c r="C291" i="38"/>
  <c r="B291" i="38"/>
  <c r="G290" i="38"/>
  <c r="E290" i="38"/>
  <c r="C290" i="38"/>
  <c r="H290" i="38" s="1"/>
  <c r="B290" i="38"/>
  <c r="H289" i="38"/>
  <c r="G289" i="38"/>
  <c r="E289" i="38"/>
  <c r="C289" i="38"/>
  <c r="B289" i="38"/>
  <c r="G288" i="38"/>
  <c r="E288" i="38"/>
  <c r="C288" i="38"/>
  <c r="H288" i="38" s="1"/>
  <c r="B288" i="38"/>
  <c r="H287" i="38"/>
  <c r="G287" i="38"/>
  <c r="E287" i="38"/>
  <c r="C287" i="38"/>
  <c r="B287" i="38"/>
  <c r="G286" i="38"/>
  <c r="E286" i="38"/>
  <c r="C286" i="38"/>
  <c r="H286" i="38" s="1"/>
  <c r="B286" i="38"/>
  <c r="H285" i="38"/>
  <c r="G285" i="38"/>
  <c r="E285" i="38"/>
  <c r="C285" i="38"/>
  <c r="B285" i="38"/>
  <c r="G284" i="38"/>
  <c r="E284" i="38"/>
  <c r="F284" i="38" s="1"/>
  <c r="C284" i="38"/>
  <c r="H284" i="38" s="1"/>
  <c r="B284" i="38"/>
  <c r="G283" i="38"/>
  <c r="E283" i="38"/>
  <c r="C283" i="38"/>
  <c r="H283" i="38" s="1"/>
  <c r="B283" i="38"/>
  <c r="H282" i="38"/>
  <c r="G282" i="38"/>
  <c r="E282" i="38"/>
  <c r="C282" i="38"/>
  <c r="B282" i="38"/>
  <c r="G281" i="38"/>
  <c r="E281" i="38"/>
  <c r="C281" i="38"/>
  <c r="H281" i="38" s="1"/>
  <c r="B281" i="38"/>
  <c r="H280" i="38"/>
  <c r="G280" i="38"/>
  <c r="E280" i="38"/>
  <c r="C280" i="38"/>
  <c r="B280" i="38"/>
  <c r="G279" i="38"/>
  <c r="E279" i="38"/>
  <c r="D279" i="38"/>
  <c r="C279" i="38"/>
  <c r="H279" i="38" s="1"/>
  <c r="B279" i="38"/>
  <c r="G278" i="38"/>
  <c r="E278" i="38"/>
  <c r="C278" i="38"/>
  <c r="H278" i="38" s="1"/>
  <c r="B278" i="38"/>
  <c r="H277" i="38"/>
  <c r="G277" i="38"/>
  <c r="E277" i="38"/>
  <c r="C277" i="38"/>
  <c r="B277" i="38"/>
  <c r="G276" i="38"/>
  <c r="E276" i="38"/>
  <c r="C276" i="38"/>
  <c r="H276" i="38" s="1"/>
  <c r="B276" i="38"/>
  <c r="H275" i="38"/>
  <c r="G275" i="38"/>
  <c r="E275" i="38"/>
  <c r="C275" i="38"/>
  <c r="B275" i="38"/>
  <c r="G274" i="38"/>
  <c r="E274" i="38"/>
  <c r="C274" i="38"/>
  <c r="H274" i="38" s="1"/>
  <c r="B274" i="38"/>
  <c r="H273" i="38"/>
  <c r="G273" i="38"/>
  <c r="E273" i="38"/>
  <c r="C273" i="38"/>
  <c r="B273" i="38"/>
  <c r="G272" i="38"/>
  <c r="E272" i="38"/>
  <c r="C272" i="38"/>
  <c r="H272" i="38" s="1"/>
  <c r="B272" i="38"/>
  <c r="H271" i="38"/>
  <c r="G271" i="38"/>
  <c r="E271" i="38"/>
  <c r="C271" i="38"/>
  <c r="B271" i="38"/>
  <c r="G270" i="38"/>
  <c r="E270" i="38"/>
  <c r="C270" i="38"/>
  <c r="H270" i="38" s="1"/>
  <c r="B270" i="38"/>
  <c r="H269" i="38"/>
  <c r="G269" i="38"/>
  <c r="E269" i="38"/>
  <c r="C269" i="38"/>
  <c r="B269" i="38"/>
  <c r="G268" i="38"/>
  <c r="E268" i="38"/>
  <c r="C268" i="38"/>
  <c r="H268" i="38" s="1"/>
  <c r="B268" i="38"/>
  <c r="H267" i="38"/>
  <c r="G267" i="38"/>
  <c r="E267" i="38"/>
  <c r="C267" i="38"/>
  <c r="B267" i="38"/>
  <c r="G266" i="38"/>
  <c r="E266" i="38"/>
  <c r="C266" i="38"/>
  <c r="H266" i="38" s="1"/>
  <c r="B266" i="38"/>
  <c r="H265" i="38"/>
  <c r="G265" i="38"/>
  <c r="E265" i="38"/>
  <c r="C265" i="38"/>
  <c r="B265" i="38"/>
  <c r="E264" i="38"/>
  <c r="C264" i="38"/>
  <c r="B264" i="38"/>
  <c r="E263" i="38"/>
  <c r="C263" i="38"/>
  <c r="B263" i="38"/>
  <c r="E262" i="38"/>
  <c r="C262" i="38"/>
  <c r="B262" i="38"/>
  <c r="E261" i="38"/>
  <c r="C261" i="38"/>
  <c r="B261" i="38"/>
  <c r="E260" i="38"/>
  <c r="C260" i="38"/>
  <c r="B260" i="38"/>
  <c r="E259" i="38"/>
  <c r="C259" i="38"/>
  <c r="B259" i="38"/>
  <c r="E258" i="38"/>
  <c r="C258" i="38"/>
  <c r="B258" i="38"/>
  <c r="E257" i="38"/>
  <c r="C257" i="38"/>
  <c r="B257" i="38"/>
  <c r="E256" i="38"/>
  <c r="C256" i="38"/>
  <c r="B256" i="38"/>
  <c r="E255" i="38"/>
  <c r="C255" i="38"/>
  <c r="B255" i="38"/>
  <c r="E254" i="38"/>
  <c r="C254" i="38"/>
  <c r="B254" i="38"/>
  <c r="E253" i="38"/>
  <c r="C253" i="38"/>
  <c r="B253" i="38"/>
  <c r="E252" i="38"/>
  <c r="C252" i="38"/>
  <c r="B252" i="38"/>
  <c r="E251" i="38"/>
  <c r="C251" i="38"/>
  <c r="B251" i="38"/>
  <c r="E250" i="38"/>
  <c r="C250" i="38"/>
  <c r="B250" i="38"/>
  <c r="E249" i="38"/>
  <c r="C249" i="38"/>
  <c r="B249" i="38"/>
  <c r="E248" i="38"/>
  <c r="C248" i="38"/>
  <c r="B248" i="38"/>
  <c r="E247" i="38"/>
  <c r="C247" i="38"/>
  <c r="B247" i="38"/>
  <c r="E246" i="38"/>
  <c r="C246" i="38"/>
  <c r="B246" i="38"/>
  <c r="E245" i="38"/>
  <c r="C245" i="38"/>
  <c r="B245" i="38"/>
  <c r="E244" i="38"/>
  <c r="C244" i="38"/>
  <c r="B244" i="38"/>
  <c r="E243" i="38"/>
  <c r="C243" i="38"/>
  <c r="B243" i="38"/>
  <c r="E242" i="38"/>
  <c r="C242" i="38"/>
  <c r="B242" i="38"/>
  <c r="E241" i="38"/>
  <c r="C241" i="38"/>
  <c r="B241" i="38"/>
  <c r="E240" i="38"/>
  <c r="C240" i="38"/>
  <c r="B240" i="38"/>
  <c r="E239" i="38"/>
  <c r="C239" i="38"/>
  <c r="B239" i="38"/>
  <c r="E238" i="38"/>
  <c r="C238" i="38"/>
  <c r="B238" i="38"/>
  <c r="E237" i="38"/>
  <c r="C237" i="38"/>
  <c r="B237" i="38"/>
  <c r="E236" i="38"/>
  <c r="C236" i="38"/>
  <c r="B236" i="38"/>
  <c r="E235" i="38"/>
  <c r="C235" i="38"/>
  <c r="B235" i="38"/>
  <c r="E234" i="38"/>
  <c r="C234" i="38"/>
  <c r="B234" i="38"/>
  <c r="E233" i="38"/>
  <c r="C233" i="38"/>
  <c r="B233" i="38"/>
  <c r="E232" i="38"/>
  <c r="C232" i="38"/>
  <c r="B232" i="38"/>
  <c r="E231" i="38"/>
  <c r="C231" i="38"/>
  <c r="B231" i="38"/>
  <c r="E230" i="38"/>
  <c r="C230" i="38"/>
  <c r="B230" i="38"/>
  <c r="E229" i="38"/>
  <c r="C229" i="38"/>
  <c r="D229" i="38" s="1"/>
  <c r="B229" i="38"/>
  <c r="E228" i="38"/>
  <c r="C228" i="38"/>
  <c r="B228" i="38"/>
  <c r="E227" i="38"/>
  <c r="C227" i="38"/>
  <c r="B227" i="38"/>
  <c r="E226" i="38"/>
  <c r="C226" i="38"/>
  <c r="B226" i="38"/>
  <c r="E225" i="38"/>
  <c r="C225" i="38"/>
  <c r="B225" i="38"/>
  <c r="E224" i="38"/>
  <c r="C224" i="38"/>
  <c r="B224" i="38"/>
  <c r="E223" i="38"/>
  <c r="C223" i="38"/>
  <c r="B223" i="38"/>
  <c r="E222" i="38"/>
  <c r="C222" i="38"/>
  <c r="B222" i="38"/>
  <c r="E221" i="38"/>
  <c r="C221" i="38"/>
  <c r="B221" i="38"/>
  <c r="E220" i="38"/>
  <c r="C220" i="38"/>
  <c r="B220" i="38"/>
  <c r="E219" i="38"/>
  <c r="C219" i="38"/>
  <c r="B219" i="38"/>
  <c r="E218" i="38"/>
  <c r="C218" i="38"/>
  <c r="B218" i="38"/>
  <c r="E217" i="38"/>
  <c r="C217" i="38"/>
  <c r="B217" i="38"/>
  <c r="E216" i="38"/>
  <c r="C216" i="38"/>
  <c r="B216" i="38"/>
  <c r="E215" i="38"/>
  <c r="C215" i="38"/>
  <c r="B215" i="38"/>
  <c r="E214" i="38"/>
  <c r="C214" i="38"/>
  <c r="B214" i="38"/>
  <c r="E213" i="38"/>
  <c r="C213" i="38"/>
  <c r="B213" i="38"/>
  <c r="E212" i="38"/>
  <c r="C212" i="38"/>
  <c r="B212" i="38"/>
  <c r="E211" i="38"/>
  <c r="C211" i="38"/>
  <c r="B211" i="38"/>
  <c r="E210" i="38"/>
  <c r="C210" i="38"/>
  <c r="B210" i="38"/>
  <c r="E209" i="38"/>
  <c r="C209" i="38"/>
  <c r="B209" i="38"/>
  <c r="E208" i="38"/>
  <c r="C208" i="38"/>
  <c r="B208" i="38"/>
  <c r="E207" i="38"/>
  <c r="C207" i="38"/>
  <c r="B207" i="38"/>
  <c r="E206" i="38"/>
  <c r="C206" i="38"/>
  <c r="B206" i="38"/>
  <c r="E205" i="38"/>
  <c r="C205" i="38"/>
  <c r="B205" i="38"/>
  <c r="E204" i="38"/>
  <c r="C204" i="38"/>
  <c r="B204" i="38"/>
  <c r="E203" i="38"/>
  <c r="C203" i="38"/>
  <c r="B203" i="38"/>
  <c r="E202" i="38"/>
  <c r="C202" i="38"/>
  <c r="B202" i="38"/>
  <c r="E201" i="38"/>
  <c r="C201" i="38"/>
  <c r="B201" i="38"/>
  <c r="E200" i="38"/>
  <c r="C200" i="38"/>
  <c r="B200" i="38"/>
  <c r="E199" i="38"/>
  <c r="C199" i="38"/>
  <c r="B199" i="38"/>
  <c r="E198" i="38"/>
  <c r="C198" i="38"/>
  <c r="B198" i="38"/>
  <c r="E197" i="38"/>
  <c r="C197" i="38"/>
  <c r="B197" i="38"/>
  <c r="E196" i="38"/>
  <c r="C196" i="38"/>
  <c r="B196" i="38"/>
  <c r="E195" i="38"/>
  <c r="C195" i="38"/>
  <c r="B195" i="38"/>
  <c r="E194" i="38"/>
  <c r="C194" i="38"/>
  <c r="B194" i="38"/>
  <c r="E193" i="38"/>
  <c r="C193" i="38"/>
  <c r="B193" i="38"/>
  <c r="E192" i="38"/>
  <c r="C192" i="38"/>
  <c r="B192" i="38"/>
  <c r="E191" i="38"/>
  <c r="C191" i="38"/>
  <c r="B191" i="38"/>
  <c r="E190" i="38"/>
  <c r="C190" i="38"/>
  <c r="B190" i="38"/>
  <c r="E189" i="38"/>
  <c r="C189" i="38"/>
  <c r="B189" i="38"/>
  <c r="E188" i="38"/>
  <c r="C188" i="38"/>
  <c r="B188" i="38"/>
  <c r="E187" i="38"/>
  <c r="C187" i="38"/>
  <c r="B187" i="38"/>
  <c r="E186" i="38"/>
  <c r="C186" i="38"/>
  <c r="B186" i="38"/>
  <c r="E185" i="38"/>
  <c r="C185" i="38"/>
  <c r="B185" i="38"/>
  <c r="E184" i="38"/>
  <c r="C184" i="38"/>
  <c r="B184" i="38"/>
  <c r="E183" i="38"/>
  <c r="C183" i="38"/>
  <c r="B183" i="38"/>
  <c r="E182" i="38"/>
  <c r="C182" i="38"/>
  <c r="B182" i="38"/>
  <c r="E181" i="38"/>
  <c r="C181" i="38"/>
  <c r="B181" i="38"/>
  <c r="E180" i="38"/>
  <c r="C180" i="38"/>
  <c r="B180" i="38"/>
  <c r="E179" i="38"/>
  <c r="D179" i="38"/>
  <c r="C179" i="38"/>
  <c r="B179" i="38"/>
  <c r="E178" i="38"/>
  <c r="C178" i="38"/>
  <c r="B178" i="38"/>
  <c r="E177" i="38"/>
  <c r="C177" i="38"/>
  <c r="B177" i="38"/>
  <c r="E176" i="38"/>
  <c r="C176" i="38"/>
  <c r="B176" i="38"/>
  <c r="E175" i="38"/>
  <c r="C175" i="38"/>
  <c r="B175" i="38"/>
  <c r="E174" i="38"/>
  <c r="C174" i="38"/>
  <c r="B174" i="38"/>
  <c r="E173" i="38"/>
  <c r="C173" i="38"/>
  <c r="B173" i="38"/>
  <c r="E172" i="38"/>
  <c r="C172" i="38"/>
  <c r="B172" i="38"/>
  <c r="E171" i="38"/>
  <c r="C171" i="38"/>
  <c r="B171" i="38"/>
  <c r="E170" i="38"/>
  <c r="C170" i="38"/>
  <c r="B170" i="38"/>
  <c r="E169" i="38"/>
  <c r="C169" i="38"/>
  <c r="B169" i="38"/>
  <c r="E168" i="38"/>
  <c r="C168" i="38"/>
  <c r="B168" i="38"/>
  <c r="E167" i="38"/>
  <c r="C167" i="38"/>
  <c r="B167" i="38"/>
  <c r="E166" i="38"/>
  <c r="C166" i="38"/>
  <c r="B166" i="38"/>
  <c r="E165" i="38"/>
  <c r="C165" i="38"/>
  <c r="B165" i="38"/>
  <c r="E164" i="38"/>
  <c r="C164" i="38"/>
  <c r="B164" i="38"/>
  <c r="E163" i="38"/>
  <c r="C163" i="38"/>
  <c r="B163" i="38"/>
  <c r="E162" i="38"/>
  <c r="C162" i="38"/>
  <c r="B162" i="38"/>
  <c r="E161" i="38"/>
  <c r="C161" i="38"/>
  <c r="B161" i="38"/>
  <c r="E160" i="38"/>
  <c r="C160" i="38"/>
  <c r="B160" i="38"/>
  <c r="E159" i="38"/>
  <c r="C159" i="38"/>
  <c r="B159" i="38"/>
  <c r="E158" i="38"/>
  <c r="C158" i="38"/>
  <c r="B158" i="38"/>
  <c r="E157" i="38"/>
  <c r="C157" i="38"/>
  <c r="B157" i="38"/>
  <c r="E156" i="38"/>
  <c r="C156" i="38"/>
  <c r="B156" i="38"/>
  <c r="E155" i="38"/>
  <c r="C155" i="38"/>
  <c r="B155" i="38"/>
  <c r="E154" i="38"/>
  <c r="C154" i="38"/>
  <c r="B154" i="38"/>
  <c r="E153" i="38"/>
  <c r="C153" i="38"/>
  <c r="B153" i="38"/>
  <c r="E152" i="38"/>
  <c r="C152" i="38"/>
  <c r="B152" i="38"/>
  <c r="E151" i="38"/>
  <c r="C151" i="38"/>
  <c r="B151" i="38"/>
  <c r="E150" i="38"/>
  <c r="C150" i="38"/>
  <c r="B150" i="38"/>
  <c r="E149" i="38"/>
  <c r="C149" i="38"/>
  <c r="B149" i="38"/>
  <c r="E148" i="38"/>
  <c r="C148" i="38"/>
  <c r="B148" i="38"/>
  <c r="E147" i="38"/>
  <c r="C147" i="38"/>
  <c r="B147" i="38"/>
  <c r="E146" i="38"/>
  <c r="C146" i="38"/>
  <c r="B146" i="38"/>
  <c r="E145" i="38"/>
  <c r="C145" i="38"/>
  <c r="B145" i="38"/>
  <c r="E144" i="38"/>
  <c r="C144" i="38"/>
  <c r="B144" i="38"/>
  <c r="E143" i="38"/>
  <c r="C143" i="38"/>
  <c r="B143" i="38"/>
  <c r="E142" i="38"/>
  <c r="C142" i="38"/>
  <c r="B142" i="38"/>
  <c r="E141" i="38"/>
  <c r="C141" i="38"/>
  <c r="B141" i="38"/>
  <c r="E140" i="38"/>
  <c r="C140" i="38"/>
  <c r="B140" i="38"/>
  <c r="E139" i="38"/>
  <c r="C139" i="38"/>
  <c r="B139" i="38"/>
  <c r="E138" i="38"/>
  <c r="C138" i="38"/>
  <c r="B138" i="38"/>
  <c r="E137" i="38"/>
  <c r="C137" i="38"/>
  <c r="B137" i="38"/>
  <c r="E136" i="38"/>
  <c r="C136" i="38"/>
  <c r="B136" i="38"/>
  <c r="E135" i="38"/>
  <c r="C135" i="38"/>
  <c r="B135" i="38"/>
  <c r="E134" i="38"/>
  <c r="C134" i="38"/>
  <c r="B134" i="38"/>
  <c r="E133" i="38"/>
  <c r="C133" i="38"/>
  <c r="B133" i="38"/>
  <c r="E132" i="38"/>
  <c r="C132" i="38"/>
  <c r="B132" i="38"/>
  <c r="E131" i="38"/>
  <c r="C131" i="38"/>
  <c r="B131" i="38"/>
  <c r="E130" i="38"/>
  <c r="C130" i="38"/>
  <c r="B130" i="38"/>
  <c r="E129" i="38"/>
  <c r="C129" i="38"/>
  <c r="D129" i="38" s="1"/>
  <c r="B129" i="38"/>
  <c r="E128" i="38"/>
  <c r="C128" i="38"/>
  <c r="B128" i="38"/>
  <c r="E127" i="38"/>
  <c r="C127" i="38"/>
  <c r="B127" i="38"/>
  <c r="E126" i="38"/>
  <c r="C126" i="38"/>
  <c r="B126" i="38"/>
  <c r="E125" i="38"/>
  <c r="C125" i="38"/>
  <c r="B125" i="38"/>
  <c r="E124" i="38"/>
  <c r="C124" i="38"/>
  <c r="B124" i="38"/>
  <c r="E123" i="38"/>
  <c r="C123" i="38"/>
  <c r="B123" i="38"/>
  <c r="E122" i="38"/>
  <c r="C122" i="38"/>
  <c r="B122" i="38"/>
  <c r="E121" i="38"/>
  <c r="C121" i="38"/>
  <c r="B121" i="38"/>
  <c r="E120" i="38"/>
  <c r="C120" i="38"/>
  <c r="B120" i="38"/>
  <c r="E119" i="38"/>
  <c r="C119" i="38"/>
  <c r="B119" i="38"/>
  <c r="E118" i="38"/>
  <c r="C118" i="38"/>
  <c r="B118" i="38"/>
  <c r="E117" i="38"/>
  <c r="C117" i="38"/>
  <c r="B117" i="38"/>
  <c r="E116" i="38"/>
  <c r="C116" i="38"/>
  <c r="B116" i="38"/>
  <c r="E115" i="38"/>
  <c r="C115" i="38"/>
  <c r="B115" i="38"/>
  <c r="E114" i="38"/>
  <c r="C114" i="38"/>
  <c r="B114" i="38"/>
  <c r="E113" i="38"/>
  <c r="C113" i="38"/>
  <c r="B113" i="38"/>
  <c r="E112" i="38"/>
  <c r="C112" i="38"/>
  <c r="B112" i="38"/>
  <c r="E111" i="38"/>
  <c r="C111" i="38"/>
  <c r="B111" i="38"/>
  <c r="E110" i="38"/>
  <c r="C110" i="38"/>
  <c r="B110" i="38"/>
  <c r="E109" i="38"/>
  <c r="C109" i="38"/>
  <c r="B109" i="38"/>
  <c r="C108" i="38"/>
  <c r="B108" i="38"/>
  <c r="C107" i="38"/>
  <c r="B107" i="38"/>
  <c r="C106" i="38"/>
  <c r="B106" i="38"/>
  <c r="C105" i="38"/>
  <c r="B105" i="38"/>
  <c r="C104" i="38"/>
  <c r="B104" i="38"/>
  <c r="C103" i="38"/>
  <c r="B103" i="38"/>
  <c r="C102" i="38"/>
  <c r="B102" i="38"/>
  <c r="C101" i="38"/>
  <c r="B101" i="38"/>
  <c r="C100" i="38"/>
  <c r="B100" i="38"/>
  <c r="C99" i="38"/>
  <c r="B99" i="38"/>
  <c r="C98" i="38"/>
  <c r="B98" i="38"/>
  <c r="C97" i="38"/>
  <c r="B97" i="38"/>
  <c r="C96" i="38"/>
  <c r="B96" i="38"/>
  <c r="C95" i="38"/>
  <c r="B95" i="38"/>
  <c r="C94" i="38"/>
  <c r="B94" i="38"/>
  <c r="C93" i="38"/>
  <c r="B93" i="38"/>
  <c r="C92" i="38"/>
  <c r="B92" i="38"/>
  <c r="C91" i="38"/>
  <c r="B91" i="38"/>
  <c r="C90" i="38"/>
  <c r="B90" i="38"/>
  <c r="C89" i="38"/>
  <c r="B89" i="38"/>
  <c r="C88" i="38"/>
  <c r="B88" i="38"/>
  <c r="C87" i="38"/>
  <c r="B87" i="38"/>
  <c r="C86" i="38"/>
  <c r="B86" i="38"/>
  <c r="C85" i="38"/>
  <c r="B85" i="38"/>
  <c r="C84" i="38"/>
  <c r="B84" i="38"/>
  <c r="C83" i="38"/>
  <c r="B83" i="38"/>
  <c r="C82" i="38"/>
  <c r="B82" i="38"/>
  <c r="C81" i="38"/>
  <c r="B81" i="38"/>
  <c r="C80" i="38"/>
  <c r="B80" i="38"/>
  <c r="D79" i="38"/>
  <c r="C79" i="38"/>
  <c r="B79" i="38"/>
  <c r="C78" i="38"/>
  <c r="B78" i="38"/>
  <c r="C77" i="38"/>
  <c r="B77" i="38"/>
  <c r="C76" i="38"/>
  <c r="B76" i="38"/>
  <c r="C75" i="38"/>
  <c r="B75" i="38"/>
  <c r="C74" i="38"/>
  <c r="B74" i="38"/>
  <c r="C73" i="38"/>
  <c r="B73" i="38"/>
  <c r="C72" i="38"/>
  <c r="B72" i="38"/>
  <c r="C71" i="38"/>
  <c r="B71" i="38"/>
  <c r="C70" i="38"/>
  <c r="B70" i="38"/>
  <c r="C69" i="38"/>
  <c r="B69" i="38"/>
  <c r="C68" i="38"/>
  <c r="B68" i="38"/>
  <c r="C67" i="38"/>
  <c r="B67" i="38"/>
  <c r="C66" i="38"/>
  <c r="B66" i="38"/>
  <c r="C65" i="38"/>
  <c r="B65" i="38"/>
  <c r="C64" i="38"/>
  <c r="B64" i="38"/>
  <c r="C63" i="38"/>
  <c r="B63" i="38"/>
  <c r="C62" i="38"/>
  <c r="B62" i="38"/>
  <c r="C61" i="38"/>
  <c r="B61" i="38"/>
  <c r="C60" i="38"/>
  <c r="B60" i="38"/>
  <c r="C59" i="38"/>
  <c r="B59" i="38"/>
  <c r="C58" i="38"/>
  <c r="B58" i="38"/>
  <c r="C57" i="38"/>
  <c r="B57" i="38"/>
  <c r="C56" i="38"/>
  <c r="B56" i="38"/>
  <c r="C55" i="38"/>
  <c r="B55" i="38"/>
  <c r="C54" i="38"/>
  <c r="B54" i="38"/>
  <c r="C53" i="38"/>
  <c r="B53" i="38"/>
  <c r="C52" i="38"/>
  <c r="B52" i="38"/>
  <c r="C51" i="38"/>
  <c r="B51" i="38"/>
  <c r="C50" i="38"/>
  <c r="B50" i="38"/>
  <c r="C49" i="38"/>
  <c r="B49" i="38"/>
  <c r="C48" i="38"/>
  <c r="B48" i="38"/>
  <c r="C47" i="38"/>
  <c r="B47" i="38"/>
  <c r="C46" i="38"/>
  <c r="B46" i="38"/>
  <c r="C45" i="38"/>
  <c r="B45" i="38"/>
  <c r="C44" i="38"/>
  <c r="B44" i="38"/>
  <c r="C43" i="38"/>
  <c r="B43" i="38"/>
  <c r="C42" i="38"/>
  <c r="B42" i="38"/>
  <c r="C41" i="38"/>
  <c r="B41" i="38"/>
  <c r="C40" i="38"/>
  <c r="B40" i="38"/>
  <c r="C39" i="38"/>
  <c r="B39" i="38"/>
  <c r="C38" i="38"/>
  <c r="B38" i="38"/>
  <c r="C37" i="38"/>
  <c r="B37" i="38"/>
  <c r="C36" i="38"/>
  <c r="B36" i="38"/>
  <c r="C35" i="38"/>
  <c r="B35" i="38"/>
  <c r="C34" i="38"/>
  <c r="B34" i="38"/>
  <c r="C33" i="38"/>
  <c r="B33" i="38"/>
  <c r="C32" i="38"/>
  <c r="B32" i="38"/>
  <c r="C31" i="38"/>
  <c r="B31" i="38"/>
  <c r="C30" i="38"/>
  <c r="B30" i="38"/>
  <c r="C29" i="38"/>
  <c r="B29" i="38"/>
  <c r="C28" i="38"/>
  <c r="B28" i="38"/>
  <c r="C27" i="38"/>
  <c r="B27" i="38"/>
  <c r="C26" i="38"/>
  <c r="B26" i="38"/>
  <c r="C25" i="38"/>
  <c r="B25" i="38"/>
  <c r="C24" i="38"/>
  <c r="B24" i="38"/>
  <c r="C23" i="38"/>
  <c r="B23" i="38"/>
  <c r="C22" i="38"/>
  <c r="B22" i="38"/>
  <c r="C21" i="38"/>
  <c r="B21" i="38"/>
  <c r="C20" i="38"/>
  <c r="B20" i="38"/>
  <c r="C19" i="38"/>
  <c r="B19" i="38"/>
  <c r="C18" i="38"/>
  <c r="B18" i="38"/>
  <c r="C17" i="38"/>
  <c r="B17" i="38"/>
  <c r="C16" i="38"/>
  <c r="B16" i="38"/>
  <c r="C15" i="38"/>
  <c r="B15" i="38"/>
  <c r="C14" i="38"/>
  <c r="B14" i="38"/>
  <c r="C13" i="38"/>
  <c r="B13" i="38"/>
  <c r="C12" i="38"/>
  <c r="B12" i="38"/>
  <c r="C11" i="38"/>
  <c r="B11" i="38"/>
  <c r="C10" i="38"/>
  <c r="B10" i="38"/>
  <c r="C9" i="38"/>
  <c r="B9" i="38"/>
  <c r="C8" i="38"/>
  <c r="B8" i="38"/>
  <c r="C7" i="38"/>
  <c r="B7" i="38"/>
  <c r="C6" i="38"/>
  <c r="B6" i="38"/>
  <c r="C5" i="38"/>
  <c r="B5" i="38"/>
  <c r="C4" i="38"/>
  <c r="B4" i="38"/>
  <c r="C3" i="38"/>
  <c r="B3" i="38"/>
  <c r="C2" i="38"/>
  <c r="B2" i="38"/>
  <c r="I16" i="37"/>
  <c r="H16" i="37"/>
  <c r="I15" i="37"/>
  <c r="H15" i="37"/>
  <c r="F12" i="37"/>
  <c r="F7" i="37"/>
  <c r="I4" i="37"/>
  <c r="F4" i="37"/>
  <c r="I3" i="37"/>
  <c r="I5" i="37" s="1"/>
  <c r="F3" i="37"/>
  <c r="I2" i="37"/>
  <c r="F2" i="37"/>
  <c r="G25" i="35"/>
  <c r="H25" i="35" s="1"/>
  <c r="G24" i="35"/>
  <c r="H24" i="35" s="1"/>
  <c r="F5" i="37" l="1"/>
  <c r="F8" i="37" s="1"/>
  <c r="F9" i="37" s="1"/>
  <c r="F10" i="37" l="1"/>
  <c r="F11" i="37"/>
  <c r="H4" i="17" l="1"/>
  <c r="E4" i="17"/>
  <c r="L14" i="24" l="1"/>
  <c r="M14" i="24" s="1"/>
  <c r="L7" i="24" l="1"/>
  <c r="K21" i="24" s="1"/>
  <c r="J11" i="28"/>
  <c r="F11" i="28"/>
  <c r="J11" i="26" l="1"/>
  <c r="F11" i="26"/>
  <c r="E8" i="17" l="1"/>
  <c r="E12" i="17"/>
  <c r="H2" i="17"/>
  <c r="E2" i="17"/>
  <c r="H5" i="17"/>
  <c r="E5" i="17"/>
  <c r="H3" i="17"/>
  <c r="H6" i="17" s="1"/>
  <c r="E3" i="17"/>
  <c r="E9" i="17" l="1"/>
  <c r="E10" i="17" s="1"/>
  <c r="E6" i="17"/>
  <c r="E11" i="17" l="1"/>
</calcChain>
</file>

<file path=xl/sharedStrings.xml><?xml version="1.0" encoding="utf-8"?>
<sst xmlns="http://schemas.openxmlformats.org/spreadsheetml/2006/main" count="306" uniqueCount="166">
  <si>
    <t>Mean</t>
  </si>
  <si>
    <t>Car model</t>
  </si>
  <si>
    <t>Average</t>
  </si>
  <si>
    <t>Correlation, Tire A with Tire B</t>
  </si>
  <si>
    <t>Variance</t>
  </si>
  <si>
    <t>Standard Deviation</t>
  </si>
  <si>
    <t>Standard Error of the Mean</t>
  </si>
  <si>
    <t>t statistic</t>
  </si>
  <si>
    <t>=AVERAGE(TireA)</t>
  </si>
  <si>
    <t>=VAR.S(TireA)</t>
  </si>
  <si>
    <t>=STDEV.S(TireA)</t>
  </si>
  <si>
    <t>=CORREL(TireA,TireB)</t>
  </si>
  <si>
    <t>=1-T.DIST(F9,9,TRUE)</t>
  </si>
  <si>
    <t>=T.TEST(TireA,TireB,1,1)</t>
  </si>
  <si>
    <t>Statistic</t>
  </si>
  <si>
    <t>Standard Error of Mean Difference</t>
  </si>
  <si>
    <t>=AVERAGE(TireB)</t>
  </si>
  <si>
    <t>=VAR.S(TireB)</t>
  </si>
  <si>
    <t>=STDEV.S(TireB)</t>
  </si>
  <si>
    <t>Tire A mpg</t>
  </si>
  <si>
    <t>Tire B mpg</t>
  </si>
  <si>
    <t>p(t) with 9 df using T.DIST()</t>
  </si>
  <si>
    <t>p(t) with 9 df using T.TEST()</t>
  </si>
  <si>
    <t>t-Test: Paired Two Sample for Means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</si>
  <si>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</si>
  <si>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</si>
  <si>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</si>
  <si>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</si>
  <si>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</si>
  <si>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</si>
  <si>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</si>
  <si>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</si>
  <si>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</si>
  <si>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</si>
  <si>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</si>
  <si>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Mean 1</t>
  </si>
  <si>
    <t>Mean 2</t>
  </si>
  <si>
    <t>Std Error of Mean Diff</t>
  </si>
  <si>
    <t>=(AVERAGE(TireA)-AVERAGE(TireB))/F8</t>
  </si>
  <si>
    <t>Difference</t>
  </si>
  <si>
    <t>Group 1</t>
  </si>
  <si>
    <t>Group 2</t>
  </si>
  <si>
    <t>squared deviations</t>
  </si>
  <si>
    <t xml:space="preserve">Sum of </t>
  </si>
  <si>
    <t>Pooled</t>
  </si>
  <si>
    <t>Std Err of</t>
  </si>
  <si>
    <t>(Mean 1 - Mean 2)</t>
  </si>
  <si>
    <t>= 7 / 5.44</t>
  </si>
  <si>
    <t>Siblings</t>
  </si>
  <si>
    <t>Family</t>
  </si>
  <si>
    <t>Control Group</t>
  </si>
  <si>
    <t>Eric</t>
  </si>
  <si>
    <t>Anderson</t>
  </si>
  <si>
    <t>Jim</t>
  </si>
  <si>
    <t>Cleaver</t>
  </si>
  <si>
    <t>Stone</t>
  </si>
  <si>
    <t>Jeff</t>
  </si>
  <si>
    <t>Mary</t>
  </si>
  <si>
    <t>Nelson</t>
  </si>
  <si>
    <t>David</t>
  </si>
  <si>
    <t>Douglas</t>
  </si>
  <si>
    <t>Jefferson</t>
  </si>
  <si>
    <t>Jenny</t>
  </si>
  <si>
    <t>Lionel</t>
  </si>
  <si>
    <t>Cunningham</t>
  </si>
  <si>
    <t>Richard</t>
  </si>
  <si>
    <t>Joan</t>
  </si>
  <si>
    <t>Denise</t>
  </si>
  <si>
    <t>Theo</t>
  </si>
  <si>
    <t>Huxtable</t>
  </si>
  <si>
    <t>Campbell</t>
  </si>
  <si>
    <t>Danny</t>
  </si>
  <si>
    <t>Jodie</t>
  </si>
  <si>
    <t>Williams</t>
  </si>
  <si>
    <t>Linda</t>
  </si>
  <si>
    <t>Rusty</t>
  </si>
  <si>
    <t>Score</t>
  </si>
  <si>
    <t>Wallace</t>
  </si>
  <si>
    <t>Betty</t>
  </si>
  <si>
    <t>Toyota</t>
  </si>
  <si>
    <t>Ford</t>
  </si>
  <si>
    <t>GM</t>
  </si>
  <si>
    <t>Honda</t>
  </si>
  <si>
    <t>Nissan</t>
  </si>
  <si>
    <t>Chrysler</t>
  </si>
  <si>
    <t>Hundai</t>
  </si>
  <si>
    <t>BMW</t>
  </si>
  <si>
    <t>Volkswagen</t>
  </si>
  <si>
    <t>Suzuki</t>
  </si>
  <si>
    <t>Brand</t>
  </si>
  <si>
    <t>Cars</t>
  </si>
  <si>
    <t>Before - After</t>
  </si>
  <si>
    <t>Alan</t>
  </si>
  <si>
    <t>Becky</t>
  </si>
  <si>
    <t>Clark</t>
  </si>
  <si>
    <t>Debra</t>
  </si>
  <si>
    <t>Ed</t>
  </si>
  <si>
    <t>Felicia</t>
  </si>
  <si>
    <t>Greg</t>
  </si>
  <si>
    <t>Hannah</t>
  </si>
  <si>
    <t>Ike</t>
  </si>
  <si>
    <t>Pretest</t>
  </si>
  <si>
    <t>Posttest</t>
  </si>
  <si>
    <t>Person</t>
  </si>
  <si>
    <t>Theodore</t>
  </si>
  <si>
    <t>Michael</t>
  </si>
  <si>
    <t>Robert</t>
  </si>
  <si>
    <t>Treatment group</t>
  </si>
  <si>
    <t>Count</t>
  </si>
  <si>
    <t>=COUNT(TireA)</t>
  </si>
  <si>
    <t>=COUNT(TireB)</t>
  </si>
  <si>
    <t>=SQRT(Variance_A/Count_A)</t>
  </si>
  <si>
    <t>=SQRT(Variance_B/Count_B)</t>
  </si>
  <si>
    <t>=SQRT((Variance_A/Count_A+Variance_B/Count_B)-2*(Correlation*StdError_1*StdError_2))</t>
  </si>
  <si>
    <t>t Test Functions</t>
  </si>
  <si>
    <t>Arguments</t>
  </si>
  <si>
    <t>Function Returns</t>
  </si>
  <si>
    <t>T.DIST()</t>
  </si>
  <si>
    <t>t</t>
  </si>
  <si>
    <t>Cumulative</t>
  </si>
  <si>
    <r>
      <t xml:space="preserve">Area under curve to the </t>
    </r>
    <r>
      <rPr>
        <i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of the t value</t>
    </r>
  </si>
  <si>
    <t>or</t>
  </si>
  <si>
    <t>Relative height of curve at the t value</t>
  </si>
  <si>
    <t>T.DIST.RT()</t>
  </si>
  <si>
    <r>
      <t xml:space="preserve">Area under curve to the </t>
    </r>
    <r>
      <rPr>
        <i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of the t value</t>
    </r>
  </si>
  <si>
    <t>Area under curve to the left of the negative t value</t>
  </si>
  <si>
    <t>T.DIST.2T()</t>
  </si>
  <si>
    <t>plus</t>
  </si>
  <si>
    <t>Area under curve to the right of the positive t value</t>
  </si>
  <si>
    <t>T.INV()</t>
  </si>
  <si>
    <t>Probability</t>
  </si>
  <si>
    <t>t value that cuts off probability area on the left</t>
  </si>
  <si>
    <t>Example: =T.INV(0.95,20) = 1.72</t>
  </si>
  <si>
    <t>T.INV.2T()</t>
  </si>
  <si>
    <t>t value whose negative cuts off half the probability to the left</t>
  </si>
  <si>
    <t>and</t>
  </si>
  <si>
    <t>whose positive cuts off half the probability to the right</t>
  </si>
  <si>
    <t>Example:</t>
  </si>
  <si>
    <t>negative t value</t>
  </si>
  <si>
    <t>positive t value</t>
  </si>
  <si>
    <t>Make</t>
  </si>
  <si>
    <t>=SQRT(F3/10)</t>
  </si>
  <si>
    <t>=SQRT(I3/10)</t>
  </si>
  <si>
    <t>Degrees of Freedom (df)</t>
  </si>
  <si>
    <t>Number of pairs, minus 1</t>
  </si>
  <si>
    <r>
      <t>=SQRT(F3/10+I3/10</t>
    </r>
    <r>
      <rPr>
        <sz val="11"/>
        <color rgb="FFFF0000"/>
        <rFont val="Calibri"/>
        <family val="2"/>
        <scheme val="minor"/>
      </rPr>
      <t>-2*(F7*F5*I5))</t>
    </r>
  </si>
  <si>
    <t>p(t) with 9 df using T.DIST.RT()</t>
  </si>
  <si>
    <t>=T.DIST.RT(F9,9)</t>
  </si>
  <si>
    <t>Dependent</t>
  </si>
  <si>
    <t>Independent</t>
  </si>
  <si>
    <t>Directional ("1 tail")</t>
  </si>
  <si>
    <t>Nondirectional ("2 tails")</t>
  </si>
  <si>
    <t>X Axis labels</t>
  </si>
  <si>
    <t>Relative Frequency, Null</t>
  </si>
  <si>
    <t>Standard Deviation Locations, Null</t>
  </si>
  <si>
    <t>Relative Frequency, Sample</t>
  </si>
  <si>
    <t>Mean, Sample</t>
  </si>
  <si>
    <t>Alpha</t>
  </si>
  <si>
    <t>Observed Standard Error of the Difference</t>
  </si>
  <si>
    <t>Hypothesized mean difference</t>
  </si>
  <si>
    <t>Observed mean difference</t>
  </si>
  <si>
    <t>Example: =T.DIST(2.0,10,TRUE) returns 0.96</t>
  </si>
  <si>
    <t>Example: =T.DIST.RT(2.0,10) returns 0.04</t>
  </si>
  <si>
    <t>Example: =T.DIST.2T(2.0,10) returns 0.07</t>
  </si>
  <si>
    <r>
      <t xml:space="preserve">where 0.07 is the total area in </t>
    </r>
    <r>
      <rPr>
        <i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tails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</si>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</sst>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000000000000"/>
    <numFmt numFmtId="166" formatCode="0.00000"/>
    <numFmt numFmtId="167" formatCode="0.0000"/>
    <numFmt numFmtId="168" formatCode="0.000"/>
    <numFmt numFmtId="169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9" fontId="10" fillId="0" borderId="0" applyFont="0" applyFill="0" applyBorder="0" applyAlignment="0" applyProtection="0"/>
  </cellStyleXfs>
  <cellXfs count="122">
    <xf numFmtId="0" fontId="0" fillId="0" borderId="0" xfId="0"/>
    <xf numFmtId="16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quotePrefix="1" applyBorder="1"/>
    <xf numFmtId="2" fontId="0" fillId="0" borderId="3" xfId="0" applyNumberFormat="1" applyBorder="1"/>
    <xf numFmtId="0" fontId="0" fillId="0" borderId="4" xfId="0" quotePrefix="1" applyBorder="1"/>
    <xf numFmtId="2" fontId="0" fillId="0" borderId="5" xfId="0" applyNumberFormat="1" applyBorder="1"/>
    <xf numFmtId="0" fontId="0" fillId="0" borderId="6" xfId="0" quotePrefix="1" applyBorder="1"/>
    <xf numFmtId="0" fontId="0" fillId="0" borderId="4" xfId="0" quotePrefix="1" applyFill="1" applyBorder="1"/>
    <xf numFmtId="0" fontId="0" fillId="0" borderId="6" xfId="0" quotePrefix="1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2" fontId="0" fillId="0" borderId="0" xfId="0" applyNumberFormat="1" applyFill="1" applyBorder="1" applyAlignment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8" xfId="0" applyFont="1" applyFill="1" applyBorder="1" applyAlignment="1">
      <alignment horizontal="center"/>
    </xf>
    <xf numFmtId="165" fontId="0" fillId="0" borderId="0" xfId="0" applyNumberFormat="1"/>
    <xf numFmtId="0" fontId="4" fillId="0" borderId="0" xfId="0" applyFont="1" applyFill="1" applyBorder="1" applyAlignment="1"/>
    <xf numFmtId="0" fontId="4" fillId="0" borderId="0" xfId="0" applyFont="1"/>
    <xf numFmtId="1" fontId="0" fillId="0" borderId="0" xfId="0" applyNumberFormat="1"/>
    <xf numFmtId="2" fontId="4" fillId="0" borderId="0" xfId="0" applyNumberFormat="1" applyFont="1"/>
    <xf numFmtId="2" fontId="0" fillId="0" borderId="7" xfId="0" applyNumberForma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/>
    <xf numFmtId="0" fontId="5" fillId="0" borderId="0" xfId="0" applyFont="1"/>
    <xf numFmtId="2" fontId="4" fillId="0" borderId="0" xfId="0" applyNumberFormat="1" applyFont="1" applyFill="1" applyBorder="1" applyAlignment="1"/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/>
    <xf numFmtId="0" fontId="1" fillId="0" borderId="6" xfId="0" applyFon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2" fontId="1" fillId="0" borderId="13" xfId="0" applyNumberFormat="1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5" xfId="0" applyFont="1" applyBorder="1"/>
    <xf numFmtId="0" fontId="6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3" xfId="0" applyFont="1" applyBorder="1" applyAlignment="1">
      <alignment horizontal="center"/>
    </xf>
    <xf numFmtId="0" fontId="1" fillId="0" borderId="14" xfId="0" quotePrefix="1" applyFont="1" applyBorder="1"/>
    <xf numFmtId="2" fontId="1" fillId="0" borderId="10" xfId="0" applyNumberFormat="1" applyFont="1" applyBorder="1"/>
    <xf numFmtId="0" fontId="0" fillId="0" borderId="2" xfId="0" applyBorder="1" applyAlignment="1">
      <alignment horizontal="centerContinuous"/>
    </xf>
    <xf numFmtId="0" fontId="0" fillId="0" borderId="7" xfId="0" applyBorder="1"/>
    <xf numFmtId="0" fontId="0" fillId="0" borderId="6" xfId="0" applyBorder="1"/>
    <xf numFmtId="2" fontId="4" fillId="0" borderId="1" xfId="0" applyNumberFormat="1" applyFont="1" applyBorder="1"/>
    <xf numFmtId="2" fontId="4" fillId="0" borderId="5" xfId="0" applyNumberFormat="1" applyFont="1" applyBorder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7" xfId="0" applyFont="1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1" fillId="0" borderId="0" xfId="0" applyFont="1" applyFill="1" applyBorder="1" applyAlignment="1">
      <alignment horizontal="center"/>
    </xf>
    <xf numFmtId="2" fontId="7" fillId="0" borderId="0" xfId="0" applyNumberFormat="1" applyFont="1"/>
    <xf numFmtId="2" fontId="8" fillId="0" borderId="0" xfId="0" applyNumberFormat="1" applyFont="1"/>
    <xf numFmtId="0" fontId="9" fillId="0" borderId="0" xfId="0" applyFont="1"/>
    <xf numFmtId="2" fontId="0" fillId="0" borderId="4" xfId="0" quotePrefix="1" applyNumberFormat="1" applyBorder="1" applyAlignment="1">
      <alignment wrapText="1"/>
    </xf>
    <xf numFmtId="2" fontId="0" fillId="0" borderId="3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Alignment="1"/>
    <xf numFmtId="1" fontId="0" fillId="0" borderId="3" xfId="0" applyNumberFormat="1" applyBorder="1"/>
    <xf numFmtId="0" fontId="1" fillId="0" borderId="18" xfId="0" applyFont="1" applyBorder="1"/>
    <xf numFmtId="0" fontId="1" fillId="0" borderId="19" xfId="0" applyFont="1" applyBorder="1"/>
    <xf numFmtId="0" fontId="1" fillId="0" borderId="7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2" borderId="20" xfId="0" applyFill="1" applyBorder="1"/>
    <xf numFmtId="0" fontId="0" fillId="2" borderId="0" xfId="0" applyFill="1"/>
    <xf numFmtId="0" fontId="0" fillId="2" borderId="21" xfId="0" applyFill="1" applyBorder="1"/>
    <xf numFmtId="0" fontId="0" fillId="0" borderId="29" xfId="0" applyBorder="1"/>
    <xf numFmtId="0" fontId="0" fillId="0" borderId="30" xfId="0" applyBorder="1"/>
    <xf numFmtId="0" fontId="0" fillId="0" borderId="10" xfId="0" applyBorder="1"/>
    <xf numFmtId="0" fontId="0" fillId="0" borderId="14" xfId="0" applyBorder="1"/>
    <xf numFmtId="0" fontId="0" fillId="0" borderId="0" xfId="0" quotePrefix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166" fontId="0" fillId="0" borderId="5" xfId="0" applyNumberFormat="1" applyBorder="1"/>
    <xf numFmtId="0" fontId="1" fillId="0" borderId="0" xfId="0" applyFont="1" applyAlignment="1">
      <alignment horizontal="center" wrapText="1"/>
    </xf>
    <xf numFmtId="2" fontId="0" fillId="0" borderId="0" xfId="0" applyNumberFormat="1" applyBorder="1" applyAlignment="1">
      <alignment horizontal="left"/>
    </xf>
    <xf numFmtId="2" fontId="0" fillId="0" borderId="4" xfId="0" quotePrefix="1" applyNumberFormat="1" applyBorder="1"/>
    <xf numFmtId="167" fontId="0" fillId="0" borderId="3" xfId="0" applyNumberFormat="1" applyBorder="1"/>
    <xf numFmtId="0" fontId="0" fillId="0" borderId="0" xfId="0" applyFill="1" applyBorder="1" applyAlignment="1">
      <alignment horizontal="right"/>
    </xf>
    <xf numFmtId="167" fontId="0" fillId="0" borderId="5" xfId="0" applyNumberFormat="1" applyBorder="1"/>
    <xf numFmtId="167" fontId="0" fillId="0" borderId="10" xfId="0" applyNumberFormat="1" applyBorder="1" applyAlignment="1">
      <alignment horizontal="right"/>
    </xf>
    <xf numFmtId="168" fontId="0" fillId="0" borderId="2" xfId="0" applyNumberFormat="1" applyBorder="1"/>
    <xf numFmtId="167" fontId="0" fillId="0" borderId="5" xfId="0" applyNumberFormat="1" applyBorder="1" applyAlignment="1">
      <alignment horizontal="right"/>
    </xf>
    <xf numFmtId="168" fontId="0" fillId="0" borderId="10" xfId="0" applyNumberFormat="1" applyBorder="1" applyAlignment="1"/>
    <xf numFmtId="169" fontId="1" fillId="0" borderId="0" xfId="2" applyNumberFormat="1" applyFont="1" applyAlignment="1">
      <alignment horizontal="center" wrapText="1"/>
    </xf>
    <xf numFmtId="166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9" fontId="0" fillId="0" borderId="0" xfId="0" applyNumberFormat="1"/>
    <xf numFmtId="169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'Independent Observations'!$A$1:$A$10</c:f>
              <c:numCache>
                <c:formatCode>0.00</c:formatCode>
                <c:ptCount val="10"/>
                <c:pt idx="0">
                  <c:v>0.75493804797973474</c:v>
                </c:pt>
                <c:pt idx="1">
                  <c:v>6.8178897073225109E-2</c:v>
                </c:pt>
                <c:pt idx="2">
                  <c:v>0.5320783681426049</c:v>
                </c:pt>
                <c:pt idx="3">
                  <c:v>0.56412630810759956</c:v>
                </c:pt>
                <c:pt idx="4">
                  <c:v>0.3290449996165784</c:v>
                </c:pt>
                <c:pt idx="5">
                  <c:v>0.76559905087256075</c:v>
                </c:pt>
                <c:pt idx="6">
                  <c:v>0.85096582560215572</c:v>
                </c:pt>
                <c:pt idx="7">
                  <c:v>0.3241305150766518</c:v>
                </c:pt>
                <c:pt idx="8">
                  <c:v>2.8524016790978823E-2</c:v>
                </c:pt>
                <c:pt idx="9">
                  <c:v>0.98741518804932538</c:v>
                </c:pt>
              </c:numCache>
            </c:numRef>
          </c:xVal>
          <c:yVal>
            <c:numRef>
              <c:f>'Independent Observations'!$B$1:$B$10</c:f>
              <c:numCache>
                <c:formatCode>0.00</c:formatCode>
                <c:ptCount val="10"/>
                <c:pt idx="0">
                  <c:v>0.82171877162136253</c:v>
                </c:pt>
                <c:pt idx="1">
                  <c:v>0.13251290127027904</c:v>
                </c:pt>
                <c:pt idx="2">
                  <c:v>0.5203070471339768</c:v>
                </c:pt>
                <c:pt idx="3">
                  <c:v>0.34469522842708689</c:v>
                </c:pt>
                <c:pt idx="4">
                  <c:v>0.67111090654334704</c:v>
                </c:pt>
                <c:pt idx="5">
                  <c:v>4.4656582801719469E-2</c:v>
                </c:pt>
                <c:pt idx="6">
                  <c:v>0.97181520136591937</c:v>
                </c:pt>
                <c:pt idx="7">
                  <c:v>0.14042949961491857</c:v>
                </c:pt>
                <c:pt idx="8">
                  <c:v>0.78464767912050093</c:v>
                </c:pt>
                <c:pt idx="9">
                  <c:v>0.33611791765719046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6800"/>
        <c:axId val="105598336"/>
      </c:scatterChart>
      <c:valAx>
        <c:axId val="1055968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598336"/>
        <c:crosses val="autoZero"/>
        <c:crossBetween val="midCat"/>
      </c:valAx>
      <c:valAx>
        <c:axId val="105598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59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rgbClr xmlns:mc="http://schemas.openxmlformats.org/markup-compatibility/2006" xmlns:a14="http://schemas.microsoft.com/office/drawing/2010/main" val="FF0000" mc:Ignorable="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xmlns:mc="http://schemas.openxmlformats.org/markup-compatibility/2006" xmlns:a14="http://schemas.microsoft.com/office/drawing/2010/main" val="FF0000" mc:Ignorable="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xmlns:mc="http://schemas.openxmlformats.org/markup-compatibility/2006" xmlns:a14="http://schemas.microsoft.com/office/drawing/2010/main" val="00B050" mc:Ignorable="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xmlns:mc="http://schemas.openxmlformats.org/markup-compatibility/2006" xmlns:a14="http://schemas.microsoft.com/office/drawing/2010/main" val="00B050" mc:Ignorable=""/>
                </a:solidFill>
              </c:spPr>
            </c:marker>
            <c:bubble3D val="0"/>
          </c:dPt>
          <c:xVal>
            <c:numRef>
              <c:f>'Dependent Observations (1)'!$A$1:$A$10</c:f>
              <c:numCache>
                <c:formatCode>0.00</c:formatCode>
                <c:ptCount val="10"/>
                <c:pt idx="0">
                  <c:v>0.75493804797973474</c:v>
                </c:pt>
                <c:pt idx="1">
                  <c:v>6.8178897073225109E-2</c:v>
                </c:pt>
                <c:pt idx="2">
                  <c:v>0.5320783681426049</c:v>
                </c:pt>
                <c:pt idx="3">
                  <c:v>0.56412630810759956</c:v>
                </c:pt>
                <c:pt idx="4">
                  <c:v>0.3290449996165784</c:v>
                </c:pt>
                <c:pt idx="5">
                  <c:v>0.76559905087256075</c:v>
                </c:pt>
                <c:pt idx="6">
                  <c:v>0.85096582560215572</c:v>
                </c:pt>
                <c:pt idx="7">
                  <c:v>0.3241305150766518</c:v>
                </c:pt>
                <c:pt idx="8">
                  <c:v>2.8524016790978823E-2</c:v>
                </c:pt>
                <c:pt idx="9">
                  <c:v>0.98741518804932538</c:v>
                </c:pt>
              </c:numCache>
            </c:numRef>
          </c:xVal>
          <c:yVal>
            <c:numRef>
              <c:f>'Dependent Observations (1)'!$B$1:$B$10</c:f>
              <c:numCache>
                <c:formatCode>0.00</c:formatCode>
                <c:ptCount val="10"/>
                <c:pt idx="0">
                  <c:v>0.82171877162136253</c:v>
                </c:pt>
                <c:pt idx="1">
                  <c:v>0.13251290127027904</c:v>
                </c:pt>
                <c:pt idx="2">
                  <c:v>0.5203070471339768</c:v>
                </c:pt>
                <c:pt idx="3">
                  <c:v>0.34469522842708689</c:v>
                </c:pt>
                <c:pt idx="4">
                  <c:v>0.67111090654334704</c:v>
                </c:pt>
                <c:pt idx="5">
                  <c:v>4.4656582801719469E-2</c:v>
                </c:pt>
                <c:pt idx="6">
                  <c:v>0.97181520136591937</c:v>
                </c:pt>
                <c:pt idx="7">
                  <c:v>0.14042949961491857</c:v>
                </c:pt>
                <c:pt idx="8">
                  <c:v>0.78464767912050093</c:v>
                </c:pt>
                <c:pt idx="9">
                  <c:v>0.33611791765719046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3136"/>
        <c:axId val="105884672"/>
      </c:scatterChart>
      <c:valAx>
        <c:axId val="105883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884672"/>
        <c:crosses val="autoZero"/>
        <c:crossBetween val="midCat"/>
      </c:valAx>
      <c:valAx>
        <c:axId val="105884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88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rgbClr xmlns:mc="http://schemas.openxmlformats.org/markup-compatibility/2006" xmlns:a14="http://schemas.microsoft.com/office/drawing/2010/main" val="FF0000" mc:Ignorable="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xmlns:mc="http://schemas.openxmlformats.org/markup-compatibility/2006" xmlns:a14="http://schemas.microsoft.com/office/drawing/2010/main" val="FF0000" mc:Ignorable="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xmlns:mc="http://schemas.openxmlformats.org/markup-compatibility/2006" xmlns:a14="http://schemas.microsoft.com/office/drawing/2010/main" val="00B050" mc:Ignorable="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xmlns:mc="http://schemas.openxmlformats.org/markup-compatibility/2006" xmlns:a14="http://schemas.microsoft.com/office/drawing/2010/main" val="00B050" mc:Ignorable=""/>
                </a:solidFill>
              </c:spPr>
            </c:marker>
            <c:bubble3D val="0"/>
          </c:dPt>
          <c:xVal>
            <c:numRef>
              <c:f>'Dependent Observations (2)'!$A$1:$A$10</c:f>
              <c:numCache>
                <c:formatCode>0.00</c:formatCode>
                <c:ptCount val="10"/>
                <c:pt idx="0">
                  <c:v>0.82</c:v>
                </c:pt>
                <c:pt idx="1">
                  <c:v>0.48</c:v>
                </c:pt>
                <c:pt idx="2">
                  <c:v>0.5320783681426049</c:v>
                </c:pt>
                <c:pt idx="3">
                  <c:v>0.56412630810759956</c:v>
                </c:pt>
                <c:pt idx="4">
                  <c:v>0.3290449996165784</c:v>
                </c:pt>
                <c:pt idx="5">
                  <c:v>0.76559905087256075</c:v>
                </c:pt>
                <c:pt idx="6">
                  <c:v>0.85096582560215572</c:v>
                </c:pt>
                <c:pt idx="7">
                  <c:v>0.3241305150766518</c:v>
                </c:pt>
                <c:pt idx="8">
                  <c:v>2.8524016790978823E-2</c:v>
                </c:pt>
                <c:pt idx="9">
                  <c:v>0.98741518804932538</c:v>
                </c:pt>
              </c:numCache>
            </c:numRef>
          </c:xVal>
          <c:yVal>
            <c:numRef>
              <c:f>'Dependent Observations (2)'!$B$1:$B$10</c:f>
              <c:numCache>
                <c:formatCode>0.00</c:formatCode>
                <c:ptCount val="10"/>
                <c:pt idx="0">
                  <c:v>0.92</c:v>
                </c:pt>
                <c:pt idx="1">
                  <c:v>0.48</c:v>
                </c:pt>
                <c:pt idx="2">
                  <c:v>0.5203070471339768</c:v>
                </c:pt>
                <c:pt idx="3">
                  <c:v>0.34469522842708689</c:v>
                </c:pt>
                <c:pt idx="4">
                  <c:v>0.67111090654334704</c:v>
                </c:pt>
                <c:pt idx="5">
                  <c:v>4.4656582801719469E-2</c:v>
                </c:pt>
                <c:pt idx="6">
                  <c:v>0.97181520136591937</c:v>
                </c:pt>
                <c:pt idx="7">
                  <c:v>0.14042949961491857</c:v>
                </c:pt>
                <c:pt idx="8">
                  <c:v>0.78464767912050093</c:v>
                </c:pt>
                <c:pt idx="9">
                  <c:v>0.33611791765719046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1152"/>
        <c:axId val="105927040"/>
      </c:scatterChart>
      <c:valAx>
        <c:axId val="1059211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927040"/>
        <c:crosses val="autoZero"/>
        <c:crossBetween val="midCat"/>
      </c:valAx>
      <c:valAx>
        <c:axId val="105927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92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66576296469636E-2"/>
          <c:y val="4.036794864703163E-2"/>
          <c:w val="0.83574051291779194"/>
          <c:h val="0.81935384582951232"/>
        </c:manualLayout>
      </c:layout>
      <c:areaChart>
        <c:grouping val="standard"/>
        <c:varyColors val="0"/>
        <c:ser>
          <c:idx val="1"/>
          <c:order val="0"/>
          <c:tx>
            <c:strRef>
              <c:f>'Data, Directional test chart'!$C$1</c:f>
              <c:strCache>
                <c:ptCount val="1"/>
                <c:pt idx="0">
                  <c:v>Relative Frequency, Null</c:v>
                </c:pt>
              </c:strCache>
            </c:strRef>
          </c:tx>
          <c:spPr>
            <a:gradFill>
              <a:gsLst>
                <a:gs pos="64000">
                  <a:schemeClr val="accent1">
                    <a:tint val="66000"/>
                    <a:satMod val="160000"/>
                  </a:schemeClr>
                </a:gs>
                <a:gs pos="8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cat>
            <c:numRef>
              <c:f>'Data, Nondirectional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chart'!$C$2:$C$429</c:f>
              <c:numCache>
                <c:formatCode>General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74">
                  <c:v>5.2243100179980406E-2</c:v>
                </c:pt>
                <c:pt idx="75">
                  <c:v>5.4135088009680164E-2</c:v>
                </c:pt>
                <c:pt idx="76">
                  <c:v>5.6082811720401041E-2</c:v>
                </c:pt>
                <c:pt idx="77">
                  <c:v>5.808721524735698E-2</c:v>
                </c:pt>
                <c:pt idx="78">
                  <c:v>6.0149219818491431E-2</c:v>
                </c:pt>
                <c:pt idx="79">
                  <c:v>6.2269721319032585E-2</c:v>
                </c:pt>
                <c:pt idx="80">
                  <c:v>6.444958757050237E-2</c:v>
                </c:pt>
                <c:pt idx="81">
                  <c:v>6.6689655526642688E-2</c:v>
                </c:pt>
                <c:pt idx="82">
                  <c:v>6.8990728389136849E-2</c:v>
                </c:pt>
                <c:pt idx="83">
                  <c:v>7.1353572646438213E-2</c:v>
                </c:pt>
                <c:pt idx="84">
                  <c:v>7.3778915039463558E-2</c:v>
                </c:pt>
                <c:pt idx="85">
                  <c:v>7.6267439458367253E-2</c:v>
                </c:pt>
                <c:pt idx="86">
                  <c:v>7.8819783775085361E-2</c:v>
                </c:pt>
                <c:pt idx="87">
                  <c:v>8.1436536616818281E-2</c:v>
                </c:pt>
                <c:pt idx="88">
                  <c:v>8.4118234086112659E-2</c:v>
                </c:pt>
                <c:pt idx="89">
                  <c:v>8.6865356433700094E-2</c:v>
                </c:pt>
                <c:pt idx="90">
                  <c:v>8.9678324690753375E-2</c:v>
                </c:pt>
                <c:pt idx="91">
                  <c:v>9.2557497267728231E-2</c:v>
                </c:pt>
                <c:pt idx="92">
                  <c:v>9.5503166527465391E-2</c:v>
                </c:pt>
                <c:pt idx="93">
                  <c:v>9.8515555340735209E-2</c:v>
                </c:pt>
                <c:pt idx="94">
                  <c:v>0.10159481363291027</c:v>
                </c:pt>
                <c:pt idx="95">
                  <c:v>0.10474101493094871</c:v>
                </c:pt>
                <c:pt idx="96">
                  <c:v>0.10795415292036063</c:v>
                </c:pt>
                <c:pt idx="97">
                  <c:v>0.11123413802230511</c:v>
                </c:pt>
                <c:pt idx="98">
                  <c:v>0.11458079400143106</c:v>
                </c:pt>
                <c:pt idx="99">
                  <c:v>0.11799385461551856</c:v>
                </c:pt>
                <c:pt idx="100">
                  <c:v>0.12147296031840289</c:v>
                </c:pt>
                <c:pt idx="101">
                  <c:v>0.125017655028065</c:v>
                </c:pt>
                <c:pt idx="102">
                  <c:v>0.12862738297214607</c:v>
                </c:pt>
                <c:pt idx="103">
                  <c:v>0.13230148562348742</c:v>
                </c:pt>
                <c:pt idx="104">
                  <c:v>0.13603919873860865</c:v>
                </c:pt>
                <c:pt idx="105">
                  <c:v>0.13983964951230846</c:v>
                </c:pt>
                <c:pt idx="106">
                  <c:v>0.14370185386180698</c:v>
                </c:pt>
                <c:pt idx="107">
                  <c:v>0.14762471385403808</c:v>
                </c:pt>
                <c:pt idx="108">
                  <c:v>0.15160701528984166</c:v>
                </c:pt>
                <c:pt idx="109">
                  <c:v>0.15564742545889926</c:v>
                </c:pt>
                <c:pt idx="110">
                  <c:v>0.15974449107929753</c:v>
                </c:pt>
                <c:pt idx="111">
                  <c:v>0.16389663643558372</c:v>
                </c:pt>
                <c:pt idx="112">
                  <c:v>0.16810216172910808</c:v>
                </c:pt>
                <c:pt idx="113">
                  <c:v>0.17235924165430599</c:v>
                </c:pt>
                <c:pt idx="114">
                  <c:v>0.17666592421437724</c:v>
                </c:pt>
                <c:pt idx="115">
                  <c:v>0.18102012978955009</c:v>
                </c:pt>
                <c:pt idx="116">
                  <c:v>0.18541965047078812</c:v>
                </c:pt>
                <c:pt idx="117">
                  <c:v>0.18986214967139056</c:v>
                </c:pt>
                <c:pt idx="118">
                  <c:v>0.19434516202846697</c:v>
                </c:pt>
                <c:pt idx="119">
                  <c:v>0.19886609360571966</c:v>
                </c:pt>
                <c:pt idx="120">
                  <c:v>0.2034222224083512</c:v>
                </c:pt>
                <c:pt idx="121">
                  <c:v>0.20801069922022322</c:v>
                </c:pt>
                <c:pt idx="122">
                  <c:v>0.21262854877263274</c:v>
                </c:pt>
                <c:pt idx="123">
                  <c:v>0.21727267125323765</c:v>
                </c:pt>
                <c:pt idx="124">
                  <c:v>0.22193984416275972</c:v>
                </c:pt>
                <c:pt idx="125">
                  <c:v>0.22662672452611984</c:v>
                </c:pt>
                <c:pt idx="126">
                  <c:v>0.2313298514636227</c:v>
                </c:pt>
                <c:pt idx="127">
                  <c:v>0.23604564912670095</c:v>
                </c:pt>
                <c:pt idx="128">
                  <c:v>0.24077043000156567</c:v>
                </c:pt>
                <c:pt idx="129">
                  <c:v>0.24550039858288425</c:v>
                </c:pt>
                <c:pt idx="130">
                  <c:v>0.25023165541833059</c:v>
                </c:pt>
                <c:pt idx="131">
                  <c:v>0.25496020152352172</c:v>
                </c:pt>
                <c:pt idx="132">
                  <c:v>0.25968194316548487</c:v>
                </c:pt>
                <c:pt idx="133">
                  <c:v>0.26439269701138279</c:v>
                </c:pt>
                <c:pt idx="134">
                  <c:v>0.2690881956377823</c:v>
                </c:pt>
                <c:pt idx="135">
                  <c:v>0.27376409339427149</c:v>
                </c:pt>
                <c:pt idx="136">
                  <c:v>0.2784159726137389</c:v>
                </c:pt>
                <c:pt idx="137">
                  <c:v>0.2830393501601145</c:v>
                </c:pt>
                <c:pt idx="138">
                  <c:v>0.28762968430285529</c:v>
                </c:pt>
                <c:pt idx="139">
                  <c:v>0.29218238190594109</c:v>
                </c:pt>
                <c:pt idx="140">
                  <c:v>0.29669280591763569</c:v>
                </c:pt>
                <c:pt idx="141">
                  <c:v>0.30115628314577447</c:v>
                </c:pt>
                <c:pt idx="142">
                  <c:v>0.30556811230187114</c:v>
                </c:pt>
                <c:pt idx="143">
                  <c:v>0.30992357229589873</c:v>
                </c:pt>
                <c:pt idx="144">
                  <c:v>0.31421793076220317</c:v>
                </c:pt>
                <c:pt idx="145">
                  <c:v>0.31844645279566086</c:v>
                </c:pt>
                <c:pt idx="146">
                  <c:v>0.32260440987590328</c:v>
                </c:pt>
                <c:pt idx="147">
                  <c:v>0.32668708895620474</c:v>
                </c:pt>
                <c:pt idx="148">
                  <c:v>0.33068980169248174</c:v>
                </c:pt>
                <c:pt idx="149">
                  <c:v>0.33460789378678191</c:v>
                </c:pt>
                <c:pt idx="150">
                  <c:v>0.33843675441866117</c:v>
                </c:pt>
                <c:pt idx="151">
                  <c:v>0.34217182573696409</c:v>
                </c:pt>
                <c:pt idx="152">
                  <c:v>0.34580861238374172</c:v>
                </c:pt>
                <c:pt idx="153">
                  <c:v>0.34934269102136989</c:v>
                </c:pt>
                <c:pt idx="154">
                  <c:v>0.35276971983337674</c:v>
                </c:pt>
                <c:pt idx="155">
                  <c:v>0.35608544796904912</c:v>
                </c:pt>
                <c:pt idx="156">
                  <c:v>0.35928572490158373</c:v>
                </c:pt>
                <c:pt idx="157">
                  <c:v>0.36236650966936146</c:v>
                </c:pt>
                <c:pt idx="158">
                  <c:v>0.36532387996988069</c:v>
                </c:pt>
                <c:pt idx="159">
                  <c:v>0.36815404107597061</c:v>
                </c:pt>
                <c:pt idx="160">
                  <c:v>0.37085333454413</c:v>
                </c:pt>
                <c:pt idx="161">
                  <c:v>0.37341824668520018</c:v>
                </c:pt>
                <c:pt idx="162">
                  <c:v>0.37584541676808375</c:v>
                </c:pt>
                <c:pt idx="163">
                  <c:v>0.37813164492785617</c:v>
                </c:pt>
                <c:pt idx="164">
                  <c:v>0.38027389975039794</c:v>
                </c:pt>
                <c:pt idx="165">
                  <c:v>0.38226932550658155</c:v>
                </c:pt>
                <c:pt idx="166">
                  <c:v>0.38411524901009092</c:v>
                </c:pt>
                <c:pt idx="167">
                  <c:v>0.38580918607411929</c:v>
                </c:pt>
                <c:pt idx="168">
                  <c:v>0.38734884754348131</c:v>
                </c:pt>
                <c:pt idx="169">
                  <c:v>0.38873214488008778</c:v>
                </c:pt>
                <c:pt idx="170">
                  <c:v>0.38995719528124601</c:v>
                </c:pt>
                <c:pt idx="171">
                  <c:v>0.39102232631187539</c:v>
                </c:pt>
                <c:pt idx="172">
                  <c:v>0.39192608003344531</c:v>
                </c:pt>
                <c:pt idx="173">
                  <c:v>0.39266721661425202</c:v>
                </c:pt>
                <c:pt idx="174">
                  <c:v>0.39324471740753536</c:v>
                </c:pt>
                <c:pt idx="175">
                  <c:v>0.39365778748589259</c:v>
                </c:pt>
                <c:pt idx="176">
                  <c:v>0.39390585762246466</c:v>
                </c:pt>
                <c:pt idx="177">
                  <c:v>0.39398858571143264</c:v>
                </c:pt>
                <c:pt idx="178">
                  <c:v>0.39390585762246466</c:v>
                </c:pt>
                <c:pt idx="179">
                  <c:v>0.39365778748589259</c:v>
                </c:pt>
                <c:pt idx="180">
                  <c:v>0.39324471740753536</c:v>
                </c:pt>
                <c:pt idx="181">
                  <c:v>0.39266721661425202</c:v>
                </c:pt>
                <c:pt idx="182">
                  <c:v>0.39192608003344531</c:v>
                </c:pt>
                <c:pt idx="183">
                  <c:v>0.39102232631187539</c:v>
                </c:pt>
                <c:pt idx="184">
                  <c:v>0.38995719528124601</c:v>
                </c:pt>
                <c:pt idx="185">
                  <c:v>0.38873214488008778</c:v>
                </c:pt>
                <c:pt idx="186">
                  <c:v>0.38734884754348131</c:v>
                </c:pt>
                <c:pt idx="187">
                  <c:v>0.38580918607411929</c:v>
                </c:pt>
                <c:pt idx="188">
                  <c:v>0.38411524901009092</c:v>
                </c:pt>
                <c:pt idx="189">
                  <c:v>0.38226932550658155</c:v>
                </c:pt>
                <c:pt idx="190">
                  <c:v>0.38027389975039794</c:v>
                </c:pt>
                <c:pt idx="191">
                  <c:v>0.37813164492785617</c:v>
                </c:pt>
                <c:pt idx="192">
                  <c:v>0.37584541676808375</c:v>
                </c:pt>
                <c:pt idx="193">
                  <c:v>0.37341824668520018</c:v>
                </c:pt>
                <c:pt idx="194">
                  <c:v>0.37085333454413</c:v>
                </c:pt>
                <c:pt idx="195">
                  <c:v>0.36815404107597061</c:v>
                </c:pt>
                <c:pt idx="196">
                  <c:v>0.36532387996988069</c:v>
                </c:pt>
                <c:pt idx="197">
                  <c:v>0.36236650966936146</c:v>
                </c:pt>
                <c:pt idx="198">
                  <c:v>0.35928572490158373</c:v>
                </c:pt>
                <c:pt idx="199">
                  <c:v>0.35608544796904912</c:v>
                </c:pt>
                <c:pt idx="200">
                  <c:v>0.35276971983337674</c:v>
                </c:pt>
                <c:pt idx="201">
                  <c:v>0.34934269102136989</c:v>
                </c:pt>
                <c:pt idx="202">
                  <c:v>0.34580861238374172</c:v>
                </c:pt>
                <c:pt idx="203">
                  <c:v>0.34217182573696409</c:v>
                </c:pt>
                <c:pt idx="204">
                  <c:v>0.33843675441866117</c:v>
                </c:pt>
                <c:pt idx="205">
                  <c:v>0.33460789378678191</c:v>
                </c:pt>
                <c:pt idx="206">
                  <c:v>0.33068980169248174</c:v>
                </c:pt>
                <c:pt idx="207">
                  <c:v>0.32668708895620474</c:v>
                </c:pt>
                <c:pt idx="208">
                  <c:v>0.32260440987590328</c:v>
                </c:pt>
                <c:pt idx="209">
                  <c:v>0.31844645279566086</c:v>
                </c:pt>
                <c:pt idx="210">
                  <c:v>0.31421793076220317</c:v>
                </c:pt>
                <c:pt idx="211">
                  <c:v>0.30992357229589873</c:v>
                </c:pt>
                <c:pt idx="212">
                  <c:v>0.30556811230187114</c:v>
                </c:pt>
                <c:pt idx="213">
                  <c:v>0.30115628314577447</c:v>
                </c:pt>
                <c:pt idx="214">
                  <c:v>0.29669280591763569</c:v>
                </c:pt>
                <c:pt idx="215">
                  <c:v>0.29218238190594109</c:v>
                </c:pt>
                <c:pt idx="216">
                  <c:v>0.28762968430285529</c:v>
                </c:pt>
                <c:pt idx="217">
                  <c:v>0.2830393501601145</c:v>
                </c:pt>
                <c:pt idx="218">
                  <c:v>0.2784159726137389</c:v>
                </c:pt>
                <c:pt idx="219">
                  <c:v>0.27376409339427149</c:v>
                </c:pt>
                <c:pt idx="220">
                  <c:v>0.2690881956377823</c:v>
                </c:pt>
                <c:pt idx="221">
                  <c:v>0.26439269701138279</c:v>
                </c:pt>
                <c:pt idx="222">
                  <c:v>0.25968194316548487</c:v>
                </c:pt>
                <c:pt idx="223">
                  <c:v>0.25496020152352172</c:v>
                </c:pt>
                <c:pt idx="224">
                  <c:v>0.25023165541833059</c:v>
                </c:pt>
                <c:pt idx="225">
                  <c:v>0.24550039858288425</c:v>
                </c:pt>
                <c:pt idx="226">
                  <c:v>0.24077043000156567</c:v>
                </c:pt>
                <c:pt idx="227">
                  <c:v>0.23604564912670095</c:v>
                </c:pt>
                <c:pt idx="228">
                  <c:v>0.2313298514636227</c:v>
                </c:pt>
                <c:pt idx="229">
                  <c:v>0.22662672452611984</c:v>
                </c:pt>
                <c:pt idx="230">
                  <c:v>0.22193984416275972</c:v>
                </c:pt>
                <c:pt idx="231">
                  <c:v>0.21727267125323765</c:v>
                </c:pt>
                <c:pt idx="232">
                  <c:v>0.21262854877263274</c:v>
                </c:pt>
                <c:pt idx="233">
                  <c:v>0.20801069922022322</c:v>
                </c:pt>
                <c:pt idx="234">
                  <c:v>0.2034222224083512</c:v>
                </c:pt>
                <c:pt idx="235">
                  <c:v>0.19886609360571966</c:v>
                </c:pt>
                <c:pt idx="236">
                  <c:v>0.19434516202846697</c:v>
                </c:pt>
                <c:pt idx="237">
                  <c:v>0.18986214967139056</c:v>
                </c:pt>
                <c:pt idx="238">
                  <c:v>0.18541965047078812</c:v>
                </c:pt>
                <c:pt idx="239">
                  <c:v>0.18102012978955009</c:v>
                </c:pt>
                <c:pt idx="240">
                  <c:v>0.17666592421437724</c:v>
                </c:pt>
                <c:pt idx="241">
                  <c:v>0.17235924165430599</c:v>
                </c:pt>
                <c:pt idx="242">
                  <c:v>0.16810216172910808</c:v>
                </c:pt>
                <c:pt idx="243">
                  <c:v>0.16389663643558372</c:v>
                </c:pt>
                <c:pt idx="244">
                  <c:v>0.15974449107929753</c:v>
                </c:pt>
                <c:pt idx="245">
                  <c:v>0.15564742545889926</c:v>
                </c:pt>
                <c:pt idx="246">
                  <c:v>0.15160701528984166</c:v>
                </c:pt>
                <c:pt idx="247">
                  <c:v>0.14762471385403808</c:v>
                </c:pt>
                <c:pt idx="248">
                  <c:v>0.14370185386180698</c:v>
                </c:pt>
                <c:pt idx="249">
                  <c:v>0.13983964951230846</c:v>
                </c:pt>
                <c:pt idx="250">
                  <c:v>0.13603919873860865</c:v>
                </c:pt>
                <c:pt idx="251">
                  <c:v>0.13230148562348742</c:v>
                </c:pt>
                <c:pt idx="252">
                  <c:v>0.12862738297214607</c:v>
                </c:pt>
                <c:pt idx="253">
                  <c:v>0.125017655028065</c:v>
                </c:pt>
                <c:pt idx="254">
                  <c:v>0.12147296031840289</c:v>
                </c:pt>
                <c:pt idx="255">
                  <c:v>0.11799385461551856</c:v>
                </c:pt>
                <c:pt idx="256">
                  <c:v>0.11458079400143106</c:v>
                </c:pt>
                <c:pt idx="257">
                  <c:v>0.11123413802230511</c:v>
                </c:pt>
                <c:pt idx="258">
                  <c:v>0.10795415292036063</c:v>
                </c:pt>
                <c:pt idx="259">
                  <c:v>0.10474101493094871</c:v>
                </c:pt>
                <c:pt idx="260">
                  <c:v>0.10159481363291027</c:v>
                </c:pt>
                <c:pt idx="261">
                  <c:v>9.8515555340735209E-2</c:v>
                </c:pt>
                <c:pt idx="262">
                  <c:v>9.5503166527465391E-2</c:v>
                </c:pt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ser>
          <c:idx val="2"/>
          <c:order val="2"/>
          <c:tx>
            <c:v>Relative Frequency, Alternative</c:v>
          </c:tx>
          <c:spPr>
            <a:gradFill>
              <a:gsLst>
                <a:gs pos="0">
                  <a:schemeClr val="accent1">
                    <a:tint val="66000"/>
                    <a:satMod val="160000"/>
                    <a:alpha val="0"/>
                  </a:schemeClr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  <a:round/>
            </a:ln>
          </c:spPr>
          <c:cat>
            <c:numRef>
              <c:f>'Data, Nondirectional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chart'!$E$2:$E$437</c:f>
              <c:numCache>
                <c:formatCode>General</c:formatCode>
                <c:ptCount val="436"/>
                <c:pt idx="107" formatCode="0.0%">
                  <c:v>2.4941773206933861E-3</c:v>
                </c:pt>
                <c:pt idx="108" formatCode="0.0%">
                  <c:v>2.6105772275963452E-3</c:v>
                </c:pt>
                <c:pt idx="109" formatCode="0.0%">
                  <c:v>2.7322383352874555E-3</c:v>
                </c:pt>
                <c:pt idx="110" formatCode="0.0%">
                  <c:v>2.8593854358352671E-3</c:v>
                </c:pt>
                <c:pt idx="111" formatCode="0.0%">
                  <c:v>2.9922520132058916E-3</c:v>
                </c:pt>
                <c:pt idx="112" formatCode="0.0%">
                  <c:v>3.1310805179487634E-3</c:v>
                </c:pt>
                <c:pt idx="113" formatCode="0.0%">
                  <c:v>3.2761226464425503E-3</c:v>
                </c:pt>
                <c:pt idx="114" formatCode="0.0%">
                  <c:v>3.4276396244723737E-3</c:v>
                </c:pt>
                <c:pt idx="115" formatCode="0.0%">
                  <c:v>3.5859024948811805E-3</c:v>
                </c:pt>
                <c:pt idx="116" formatCode="0.0%">
                  <c:v>3.7511924090074247E-3</c:v>
                </c:pt>
                <c:pt idx="117" formatCode="0.0%">
                  <c:v>3.923800921589728E-3</c:v>
                </c:pt>
                <c:pt idx="118" formatCode="0.0%">
                  <c:v>4.104030288785092E-3</c:v>
                </c:pt>
                <c:pt idx="119" formatCode="0.0%">
                  <c:v>4.2921937689122469E-3</c:v>
                </c:pt>
                <c:pt idx="120" formatCode="0.0%">
                  <c:v>4.4886159254942902E-3</c:v>
                </c:pt>
                <c:pt idx="121" formatCode="0.0%">
                  <c:v>4.6936329321360425E-3</c:v>
                </c:pt>
                <c:pt idx="122" formatCode="0.0%">
                  <c:v>4.9075928787306738E-3</c:v>
                </c:pt>
                <c:pt idx="123" formatCode="0.0%">
                  <c:v>5.1308560784476074E-3</c:v>
                </c:pt>
                <c:pt idx="124" formatCode="0.0%">
                  <c:v>5.3637953749095905E-3</c:v>
                </c:pt>
                <c:pt idx="125" formatCode="0.0%">
                  <c:v>5.6067964489200702E-3</c:v>
                </c:pt>
                <c:pt idx="126" formatCode="0.0%">
                  <c:v>5.860258124054653E-3</c:v>
                </c:pt>
                <c:pt idx="127" formatCode="0.0%">
                  <c:v>6.1245926703800248E-3</c:v>
                </c:pt>
                <c:pt idx="128" formatCode="0.0%">
                  <c:v>6.4002261055124444E-3</c:v>
                </c:pt>
                <c:pt idx="129" formatCode="0.0%">
                  <c:v>6.6875984921745037E-3</c:v>
                </c:pt>
                <c:pt idx="130" formatCode="0.0%">
                  <c:v>6.9871642313536018E-3</c:v>
                </c:pt>
                <c:pt idx="131" formatCode="0.0%">
                  <c:v>7.2993923501091596E-3</c:v>
                </c:pt>
                <c:pt idx="132" formatCode="0.0%">
                  <c:v>7.6247667830171492E-3</c:v>
                </c:pt>
                <c:pt idx="133" formatCode="0.0%">
                  <c:v>7.9637866461806615E-3</c:v>
                </c:pt>
                <c:pt idx="134" formatCode="0.0%">
                  <c:v>8.3169665026742966E-3</c:v>
                </c:pt>
                <c:pt idx="135" formatCode="0.0%">
                  <c:v>8.6848366182273005E-3</c:v>
                </c:pt>
                <c:pt idx="136" formatCode="0.0%">
                  <c:v>9.067943205887068E-3</c:v>
                </c:pt>
                <c:pt idx="137" formatCode="0.0%">
                  <c:v>9.4668486583397247E-3</c:v>
                </c:pt>
                <c:pt idx="138" formatCode="0.0%">
                  <c:v>9.8821317664987245E-3</c:v>
                </c:pt>
                <c:pt idx="139" formatCode="0.0%">
                  <c:v>1.0314387922906652E-2</c:v>
                </c:pt>
                <c:pt idx="140" formatCode="0.0%">
                  <c:v>1.0764229308427875E-2</c:v>
                </c:pt>
                <c:pt idx="141" formatCode="0.0%">
                  <c:v>1.1232285060643091E-2</c:v>
                </c:pt>
                <c:pt idx="142" formatCode="0.0%">
                  <c:v>1.1719201422289435E-2</c:v>
                </c:pt>
                <c:pt idx="143" formatCode="0.0%">
                  <c:v>1.2225641868022562E-2</c:v>
                </c:pt>
                <c:pt idx="144" formatCode="0.0%">
                  <c:v>1.2752287207710763E-2</c:v>
                </c:pt>
                <c:pt idx="145" formatCode="0.0%">
                  <c:v>1.3299835664405324E-2</c:v>
                </c:pt>
                <c:pt idx="146" formatCode="0.0%">
                  <c:v>1.3869002925066111E-2</c:v>
                </c:pt>
                <c:pt idx="147" formatCode="0.0%">
                  <c:v>1.4460522162058558E-2</c:v>
                </c:pt>
                <c:pt idx="148" formatCode="0.0%">
                  <c:v>1.5075144023375718E-2</c:v>
                </c:pt>
                <c:pt idx="149" formatCode="0.0%">
                  <c:v>1.5713636589480429E-2</c:v>
                </c:pt>
                <c:pt idx="150" formatCode="0.0%">
                  <c:v>1.6376785294604759E-2</c:v>
                </c:pt>
                <c:pt idx="151" formatCode="0.0%">
                  <c:v>1.7065392810290288E-2</c:v>
                </c:pt>
                <c:pt idx="152" formatCode="0.0%">
                  <c:v>1.7780278888902237E-2</c:v>
                </c:pt>
                <c:pt idx="153" formatCode="0.0%">
                  <c:v>1.8522280164803128E-2</c:v>
                </c:pt>
                <c:pt idx="154" formatCode="0.0%">
                  <c:v>1.9292249910830082E-2</c:v>
                </c:pt>
                <c:pt idx="155" formatCode="0.0%">
                  <c:v>2.0091057747681846E-2</c:v>
                </c:pt>
                <c:pt idx="156" formatCode="0.0%">
                  <c:v>2.0919589303789812E-2</c:v>
                </c:pt>
                <c:pt idx="157" formatCode="0.0%">
                  <c:v>2.1778745823221417E-2</c:v>
                </c:pt>
                <c:pt idx="158" formatCode="0.0%">
                  <c:v>2.2669443719144873E-2</c:v>
                </c:pt>
                <c:pt idx="159" formatCode="0.0%">
                  <c:v>2.359261407037181E-2</c:v>
                </c:pt>
                <c:pt idx="160" formatCode="0.0%">
                  <c:v>2.4549202058490309E-2</c:v>
                </c:pt>
                <c:pt idx="161" formatCode="0.0%">
                  <c:v>2.5540166343104718E-2</c:v>
                </c:pt>
                <c:pt idx="162" formatCode="0.0%">
                  <c:v>2.6566478372711273E-2</c:v>
                </c:pt>
                <c:pt idx="163" formatCode="0.0%">
                  <c:v>2.7629121628762382E-2</c:v>
                </c:pt>
                <c:pt idx="164" formatCode="0.0%">
                  <c:v>2.8729090800504262E-2</c:v>
                </c:pt>
                <c:pt idx="165" formatCode="0.0%">
                  <c:v>2.9867390888217625E-2</c:v>
                </c:pt>
                <c:pt idx="166" formatCode="0.0%">
                  <c:v>3.1045036232546945E-2</c:v>
                </c:pt>
                <c:pt idx="167" formatCode="0.0%">
                  <c:v>3.226304946767105E-2</c:v>
                </c:pt>
                <c:pt idx="168" formatCode="0.0%">
                  <c:v>3.3522460396149908E-2</c:v>
                </c:pt>
                <c:pt idx="169" formatCode="0.0%">
                  <c:v>3.4824304783376364E-2</c:v>
                </c:pt>
                <c:pt idx="170" formatCode="0.0%">
                  <c:v>3.6169623069670698E-2</c:v>
                </c:pt>
                <c:pt idx="171" formatCode="0.0%">
                  <c:v>3.7559458998179272E-2</c:v>
                </c:pt>
                <c:pt idx="172" formatCode="0.0%">
                  <c:v>3.8994858156877837E-2</c:v>
                </c:pt>
                <c:pt idx="173" formatCode="0.0%">
                  <c:v>4.0476866433134216E-2</c:v>
                </c:pt>
                <c:pt idx="174" formatCode="0.0%">
                  <c:v>4.2006528379457085E-2</c:v>
                </c:pt>
                <c:pt idx="175" formatCode="0.0%">
                  <c:v>4.358488548924476E-2</c:v>
                </c:pt>
                <c:pt idx="176" formatCode="0.0%">
                  <c:v>4.5212974381553889E-2</c:v>
                </c:pt>
                <c:pt idx="177" formatCode="0.0%">
                  <c:v>4.6891824894130227E-2</c:v>
                </c:pt>
                <c:pt idx="178" formatCode="0.0%">
                  <c:v>4.8622458084184639E-2</c:v>
                </c:pt>
                <c:pt idx="179" formatCode="0.0%">
                  <c:v>5.0405884136655976E-2</c:v>
                </c:pt>
                <c:pt idx="180" formatCode="0.0%">
                  <c:v>5.2243100179980406E-2</c:v>
                </c:pt>
                <c:pt idx="181" formatCode="0.0%">
                  <c:v>5.4135088009680164E-2</c:v>
                </c:pt>
                <c:pt idx="182" formatCode="0.0%">
                  <c:v>5.6082811720401041E-2</c:v>
                </c:pt>
                <c:pt idx="183" formatCode="0.0%">
                  <c:v>5.808721524735698E-2</c:v>
                </c:pt>
                <c:pt idx="184" formatCode="0.0%">
                  <c:v>6.0149219818491431E-2</c:v>
                </c:pt>
                <c:pt idx="185" formatCode="0.0%">
                  <c:v>6.2269721319032585E-2</c:v>
                </c:pt>
                <c:pt idx="186" formatCode="0.0%">
                  <c:v>6.444958757050237E-2</c:v>
                </c:pt>
                <c:pt idx="187" formatCode="0.0%">
                  <c:v>6.6689655526642688E-2</c:v>
                </c:pt>
                <c:pt idx="188" formatCode="0.0%">
                  <c:v>6.8990728389136849E-2</c:v>
                </c:pt>
                <c:pt idx="189" formatCode="0.0%">
                  <c:v>7.1353572646438213E-2</c:v>
                </c:pt>
                <c:pt idx="190" formatCode="0.0%">
                  <c:v>7.3778915039463558E-2</c:v>
                </c:pt>
                <c:pt idx="191" formatCode="0.0%">
                  <c:v>7.6267439458367253E-2</c:v>
                </c:pt>
                <c:pt idx="192" formatCode="0.0%">
                  <c:v>7.8819783775085361E-2</c:v>
                </c:pt>
                <c:pt idx="193" formatCode="0.0%">
                  <c:v>8.1436536616818281E-2</c:v>
                </c:pt>
                <c:pt idx="194" formatCode="0.0%">
                  <c:v>8.4118234086112659E-2</c:v>
                </c:pt>
                <c:pt idx="195" formatCode="0.0%">
                  <c:v>8.6865356433700094E-2</c:v>
                </c:pt>
                <c:pt idx="196" formatCode="0.0%">
                  <c:v>8.9678324690753375E-2</c:v>
                </c:pt>
                <c:pt idx="197" formatCode="0.0%">
                  <c:v>9.2557497267728231E-2</c:v>
                </c:pt>
                <c:pt idx="198" formatCode="0.0%">
                  <c:v>9.5503166527465391E-2</c:v>
                </c:pt>
                <c:pt idx="199" formatCode="0.0%">
                  <c:v>9.8515555340735209E-2</c:v>
                </c:pt>
                <c:pt idx="200" formatCode="0.0%">
                  <c:v>0.10159481363291027</c:v>
                </c:pt>
                <c:pt idx="201" formatCode="0.0%">
                  <c:v>0.10474101493094871</c:v>
                </c:pt>
                <c:pt idx="202" formatCode="0.0%">
                  <c:v>0.10795415292036063</c:v>
                </c:pt>
                <c:pt idx="203" formatCode="0.0%">
                  <c:v>0.11123413802230511</c:v>
                </c:pt>
                <c:pt idx="204" formatCode="0.0%">
                  <c:v>0.11458079400143106</c:v>
                </c:pt>
                <c:pt idx="205" formatCode="0.0%">
                  <c:v>0.11799385461551856</c:v>
                </c:pt>
                <c:pt idx="206" formatCode="0.0%">
                  <c:v>0.12147296031840289</c:v>
                </c:pt>
                <c:pt idx="207" formatCode="0.0%">
                  <c:v>0.125017655028065</c:v>
                </c:pt>
                <c:pt idx="208" formatCode="0.0%">
                  <c:v>0.12862738297214607</c:v>
                </c:pt>
                <c:pt idx="209" formatCode="0.0%">
                  <c:v>0.13230148562348742</c:v>
                </c:pt>
                <c:pt idx="210" formatCode="0.0%">
                  <c:v>0.13603919873860865</c:v>
                </c:pt>
                <c:pt idx="211" formatCode="0.0%">
                  <c:v>0.13983964951230846</c:v>
                </c:pt>
                <c:pt idx="212" formatCode="0.0%">
                  <c:v>0.14370185386180698</c:v>
                </c:pt>
                <c:pt idx="213" formatCode="0.0%">
                  <c:v>0.14762471385403808</c:v>
                </c:pt>
                <c:pt idx="214" formatCode="0.0%">
                  <c:v>0.15160701528984166</c:v>
                </c:pt>
                <c:pt idx="215" formatCode="0.0%">
                  <c:v>0.15564742545889926</c:v>
                </c:pt>
                <c:pt idx="216" formatCode="0.0%">
                  <c:v>0.15974449107929753</c:v>
                </c:pt>
                <c:pt idx="217" formatCode="0.0%">
                  <c:v>0.16389663643558372</c:v>
                </c:pt>
                <c:pt idx="218" formatCode="0.0%">
                  <c:v>0.16810216172910808</c:v>
                </c:pt>
                <c:pt idx="219" formatCode="0.0%">
                  <c:v>0.17235924165430599</c:v>
                </c:pt>
                <c:pt idx="220" formatCode="0.0%">
                  <c:v>0.17666592421437724</c:v>
                </c:pt>
                <c:pt idx="221" formatCode="0.0%">
                  <c:v>0.18102012978955009</c:v>
                </c:pt>
                <c:pt idx="222" formatCode="0.0%">
                  <c:v>0.18541965047078812</c:v>
                </c:pt>
                <c:pt idx="223" formatCode="0.0%">
                  <c:v>0.18986214967139056</c:v>
                </c:pt>
                <c:pt idx="224" formatCode="0.0%">
                  <c:v>0.19434516202846697</c:v>
                </c:pt>
                <c:pt idx="225" formatCode="0.0%">
                  <c:v>0.19886609360571966</c:v>
                </c:pt>
                <c:pt idx="226" formatCode="0.0%">
                  <c:v>0.2034222224083512</c:v>
                </c:pt>
                <c:pt idx="227" formatCode="0.0%">
                  <c:v>0.20801069922022322</c:v>
                </c:pt>
                <c:pt idx="228" formatCode="0.0%">
                  <c:v>0.21262854877263274</c:v>
                </c:pt>
                <c:pt idx="229" formatCode="0.0%">
                  <c:v>0.21727267125323765</c:v>
                </c:pt>
                <c:pt idx="230" formatCode="0.0%">
                  <c:v>0.22193984416275972</c:v>
                </c:pt>
                <c:pt idx="231" formatCode="0.0%">
                  <c:v>0.22662672452611984</c:v>
                </c:pt>
                <c:pt idx="232" formatCode="0.0%">
                  <c:v>0.2313298514636227</c:v>
                </c:pt>
                <c:pt idx="233" formatCode="0.0%">
                  <c:v>0.23604564912670095</c:v>
                </c:pt>
                <c:pt idx="234" formatCode="0.0%">
                  <c:v>0.24077043000156567</c:v>
                </c:pt>
                <c:pt idx="235" formatCode="0.0%">
                  <c:v>0.24550039858288425</c:v>
                </c:pt>
                <c:pt idx="236" formatCode="0.0%">
                  <c:v>0.25023165541833059</c:v>
                </c:pt>
                <c:pt idx="237" formatCode="0.0%">
                  <c:v>0.25496020152352172</c:v>
                </c:pt>
                <c:pt idx="238" formatCode="0.0%">
                  <c:v>0.25968194316548487</c:v>
                </c:pt>
                <c:pt idx="239" formatCode="0.0%">
                  <c:v>0.26439269701138279</c:v>
                </c:pt>
                <c:pt idx="240" formatCode="0.0%">
                  <c:v>0.2690881956377823</c:v>
                </c:pt>
                <c:pt idx="241" formatCode="0.0%">
                  <c:v>0.27376409339427149</c:v>
                </c:pt>
                <c:pt idx="242" formatCode="0.0%">
                  <c:v>0.2784159726137389</c:v>
                </c:pt>
                <c:pt idx="243" formatCode="0.0%">
                  <c:v>0.2830393501601145</c:v>
                </c:pt>
                <c:pt idx="244" formatCode="0.0%">
                  <c:v>0.28762968430285529</c:v>
                </c:pt>
                <c:pt idx="245" formatCode="0.0%">
                  <c:v>0.29218238190594109</c:v>
                </c:pt>
                <c:pt idx="246" formatCode="0.0%">
                  <c:v>0.29669280591763569</c:v>
                </c:pt>
                <c:pt idx="247" formatCode="0.0%">
                  <c:v>0.30115628314577447</c:v>
                </c:pt>
                <c:pt idx="248" formatCode="0.0%">
                  <c:v>0.30556811230187114</c:v>
                </c:pt>
                <c:pt idx="249" formatCode="0.0%">
                  <c:v>0.30992357229589873</c:v>
                </c:pt>
                <c:pt idx="250" formatCode="0.0%">
                  <c:v>0.31421793076220317</c:v>
                </c:pt>
                <c:pt idx="251" formatCode="0.0%">
                  <c:v>0.31844645279566086</c:v>
                </c:pt>
                <c:pt idx="252" formatCode="0.0%">
                  <c:v>0.32260440987590328</c:v>
                </c:pt>
                <c:pt idx="253" formatCode="0.0%">
                  <c:v>0.32668708895620474</c:v>
                </c:pt>
                <c:pt idx="254" formatCode="0.0%">
                  <c:v>0.33068980169248174</c:v>
                </c:pt>
                <c:pt idx="255" formatCode="0.0%">
                  <c:v>0.33460789378678191</c:v>
                </c:pt>
                <c:pt idx="256" formatCode="0.0%">
                  <c:v>0.33843675441866117</c:v>
                </c:pt>
                <c:pt idx="257" formatCode="0.0%">
                  <c:v>0.34217182573696409</c:v>
                </c:pt>
                <c:pt idx="258" formatCode="0.0%">
                  <c:v>0.34580861238374172</c:v>
                </c:pt>
                <c:pt idx="259" formatCode="0.0%">
                  <c:v>0.34934269102136989</c:v>
                </c:pt>
                <c:pt idx="260" formatCode="0.0%">
                  <c:v>0.35276971983337674</c:v>
                </c:pt>
                <c:pt idx="261" formatCode="0.0%">
                  <c:v>0.35608544796904912</c:v>
                </c:pt>
                <c:pt idx="262" formatCode="0.0%">
                  <c:v>0.35928572490158373</c:v>
                </c:pt>
                <c:pt idx="263" formatCode="0.0%">
                  <c:v>0.36236650966936146</c:v>
                </c:pt>
                <c:pt idx="264" formatCode="0.0%">
                  <c:v>0.36532387996988069</c:v>
                </c:pt>
                <c:pt idx="265" formatCode="0.0%">
                  <c:v>0.36815404107597061</c:v>
                </c:pt>
                <c:pt idx="266" formatCode="0.0%">
                  <c:v>0.37085333454413</c:v>
                </c:pt>
                <c:pt idx="267" formatCode="0.0%">
                  <c:v>0.37341824668520018</c:v>
                </c:pt>
                <c:pt idx="268" formatCode="0.0%">
                  <c:v>0.37584541676808375</c:v>
                </c:pt>
                <c:pt idx="269" formatCode="0.0%">
                  <c:v>0.37813164492785617</c:v>
                </c:pt>
                <c:pt idx="270" formatCode="0.0%">
                  <c:v>0.38027389975039794</c:v>
                </c:pt>
                <c:pt idx="271" formatCode="0.0%">
                  <c:v>0.38226932550658155</c:v>
                </c:pt>
                <c:pt idx="272" formatCode="0.0%">
                  <c:v>0.38411524901009092</c:v>
                </c:pt>
                <c:pt idx="273" formatCode="0.0%">
                  <c:v>0.38580918607411929</c:v>
                </c:pt>
                <c:pt idx="274" formatCode="0.0%">
                  <c:v>0.38734884754348131</c:v>
                </c:pt>
                <c:pt idx="275" formatCode="0.0%">
                  <c:v>0.38873214488008778</c:v>
                </c:pt>
                <c:pt idx="276" formatCode="0.0%">
                  <c:v>0.38995719528124601</c:v>
                </c:pt>
                <c:pt idx="277" formatCode="0.0%">
                  <c:v>0.39102232631187539</c:v>
                </c:pt>
                <c:pt idx="278" formatCode="0.0%">
                  <c:v>0.39192608003344531</c:v>
                </c:pt>
                <c:pt idx="279" formatCode="0.0%">
                  <c:v>0.39266721661425202</c:v>
                </c:pt>
                <c:pt idx="280" formatCode="0.0%">
                  <c:v>0.39324471740753536</c:v>
                </c:pt>
                <c:pt idx="281" formatCode="0.0%">
                  <c:v>0.39365778748589259</c:v>
                </c:pt>
                <c:pt idx="282" formatCode="0.0%">
                  <c:v>0.39390585762246466</c:v>
                </c:pt>
                <c:pt idx="283" formatCode="0.0%">
                  <c:v>0.39398858571143264</c:v>
                </c:pt>
                <c:pt idx="284" formatCode="0.0%">
                  <c:v>0.39390585762246466</c:v>
                </c:pt>
                <c:pt idx="285" formatCode="0.0%">
                  <c:v>0.39365778748589259</c:v>
                </c:pt>
                <c:pt idx="286" formatCode="0.0%">
                  <c:v>0.39324471740753536</c:v>
                </c:pt>
                <c:pt idx="287" formatCode="0.0%">
                  <c:v>0.39266721661425202</c:v>
                </c:pt>
                <c:pt idx="288" formatCode="0.0%">
                  <c:v>0.39192608003344531</c:v>
                </c:pt>
                <c:pt idx="289" formatCode="0.0%">
                  <c:v>0.39102232631187539</c:v>
                </c:pt>
                <c:pt idx="290" formatCode="0.0%">
                  <c:v>0.38995719528124601</c:v>
                </c:pt>
                <c:pt idx="291" formatCode="0.0%">
                  <c:v>0.38873214488008778</c:v>
                </c:pt>
                <c:pt idx="292" formatCode="0.0%">
                  <c:v>0.38734884754348131</c:v>
                </c:pt>
                <c:pt idx="293" formatCode="0.0%">
                  <c:v>0.38580918607411929</c:v>
                </c:pt>
                <c:pt idx="294" formatCode="0.0%">
                  <c:v>0.38411524901009092</c:v>
                </c:pt>
                <c:pt idx="295" formatCode="0.0%">
                  <c:v>0.38226932550658155</c:v>
                </c:pt>
                <c:pt idx="296" formatCode="0.0%">
                  <c:v>0.38027389975039794</c:v>
                </c:pt>
                <c:pt idx="297" formatCode="0.0%">
                  <c:v>0.37813164492785617</c:v>
                </c:pt>
                <c:pt idx="298" formatCode="0.0%">
                  <c:v>0.37584541676808375</c:v>
                </c:pt>
                <c:pt idx="299" formatCode="0.0%">
                  <c:v>0.37341824668520018</c:v>
                </c:pt>
                <c:pt idx="300" formatCode="0.0%">
                  <c:v>0.37085333454413</c:v>
                </c:pt>
                <c:pt idx="301" formatCode="0.0%">
                  <c:v>0.36815404107597061</c:v>
                </c:pt>
                <c:pt idx="302" formatCode="0.0%">
                  <c:v>0.36532387996988069</c:v>
                </c:pt>
                <c:pt idx="303" formatCode="0.0%">
                  <c:v>0.36236650966936146</c:v>
                </c:pt>
                <c:pt idx="304" formatCode="0.0%">
                  <c:v>0.35928572490158373</c:v>
                </c:pt>
                <c:pt idx="305" formatCode="0.0%">
                  <c:v>0.35608544796904912</c:v>
                </c:pt>
                <c:pt idx="306" formatCode="0.0%">
                  <c:v>0.35276971983337674</c:v>
                </c:pt>
                <c:pt idx="307" formatCode="0.0%">
                  <c:v>0.34934269102136989</c:v>
                </c:pt>
                <c:pt idx="308" formatCode="0.0%">
                  <c:v>0.34580861238374172</c:v>
                </c:pt>
                <c:pt idx="309" formatCode="0.0%">
                  <c:v>0.34217182573696409</c:v>
                </c:pt>
                <c:pt idx="310" formatCode="0.0%">
                  <c:v>0.33843675441866117</c:v>
                </c:pt>
                <c:pt idx="311" formatCode="0.0%">
                  <c:v>0.33460789378678191</c:v>
                </c:pt>
                <c:pt idx="312" formatCode="0.0%">
                  <c:v>0.33068980169248174</c:v>
                </c:pt>
                <c:pt idx="313" formatCode="0.0%">
                  <c:v>0.32668708895620474</c:v>
                </c:pt>
                <c:pt idx="314" formatCode="0.0%">
                  <c:v>0.32260440987590328</c:v>
                </c:pt>
                <c:pt idx="315" formatCode="0.0%">
                  <c:v>0.31844645279566086</c:v>
                </c:pt>
                <c:pt idx="316" formatCode="0.0%">
                  <c:v>0.31421793076220317</c:v>
                </c:pt>
                <c:pt idx="317" formatCode="0.0%">
                  <c:v>0.30992357229589873</c:v>
                </c:pt>
                <c:pt idx="318" formatCode="0.0%">
                  <c:v>0.30556811230187114</c:v>
                </c:pt>
                <c:pt idx="319" formatCode="0.0%">
                  <c:v>0.30115628314577447</c:v>
                </c:pt>
                <c:pt idx="320" formatCode="0.0%">
                  <c:v>0.29669280591763569</c:v>
                </c:pt>
                <c:pt idx="321" formatCode="0.0%">
                  <c:v>0.29218238190594109</c:v>
                </c:pt>
                <c:pt idx="322" formatCode="0.0%">
                  <c:v>0.28762968430285529</c:v>
                </c:pt>
                <c:pt idx="323" formatCode="0.0%">
                  <c:v>0.2830393501601145</c:v>
                </c:pt>
                <c:pt idx="324" formatCode="0.0%">
                  <c:v>0.2784159726137389</c:v>
                </c:pt>
                <c:pt idx="325" formatCode="0.0%">
                  <c:v>0.27376409339427149</c:v>
                </c:pt>
                <c:pt idx="326" formatCode="0.0%">
                  <c:v>0.2690881956377823</c:v>
                </c:pt>
                <c:pt idx="327" formatCode="0.0%">
                  <c:v>0.26439269701138279</c:v>
                </c:pt>
                <c:pt idx="328" formatCode="0.0%">
                  <c:v>0.25968194316548487</c:v>
                </c:pt>
                <c:pt idx="329" formatCode="0.0%">
                  <c:v>0.25496020152352172</c:v>
                </c:pt>
                <c:pt idx="330" formatCode="0.0%">
                  <c:v>0.25023165541833059</c:v>
                </c:pt>
                <c:pt idx="331" formatCode="0.0%">
                  <c:v>0.24550039858288425</c:v>
                </c:pt>
                <c:pt idx="332" formatCode="0.0%">
                  <c:v>0.24077043000156567</c:v>
                </c:pt>
                <c:pt idx="333" formatCode="0.0%">
                  <c:v>0.23604564912670095</c:v>
                </c:pt>
                <c:pt idx="334" formatCode="0.0%">
                  <c:v>0.2313298514636227</c:v>
                </c:pt>
                <c:pt idx="335" formatCode="0.0%">
                  <c:v>0.22662672452611984</c:v>
                </c:pt>
                <c:pt idx="336" formatCode="0.0%">
                  <c:v>0.22193984416275972</c:v>
                </c:pt>
                <c:pt idx="337" formatCode="0.0%">
                  <c:v>0.21727267125323765</c:v>
                </c:pt>
                <c:pt idx="338" formatCode="0.0%">
                  <c:v>0.21262854877263274</c:v>
                </c:pt>
                <c:pt idx="339" formatCode="0.0%">
                  <c:v>0.20801069922022322</c:v>
                </c:pt>
                <c:pt idx="340" formatCode="0.0%">
                  <c:v>0.2034222224083512</c:v>
                </c:pt>
                <c:pt idx="341" formatCode="0.0%">
                  <c:v>0.19886609360571966</c:v>
                </c:pt>
                <c:pt idx="342" formatCode="0.0%">
                  <c:v>0.19434516202846697</c:v>
                </c:pt>
                <c:pt idx="343" formatCode="0.0%">
                  <c:v>0.18986214967139056</c:v>
                </c:pt>
                <c:pt idx="344" formatCode="0.0%">
                  <c:v>0.18541965047078812</c:v>
                </c:pt>
                <c:pt idx="345" formatCode="0.0%">
                  <c:v>0.18102012978955009</c:v>
                </c:pt>
                <c:pt idx="346" formatCode="0.0%">
                  <c:v>0.17666592421437724</c:v>
                </c:pt>
                <c:pt idx="347" formatCode="0.0%">
                  <c:v>0.17235924165430599</c:v>
                </c:pt>
                <c:pt idx="348" formatCode="0.0%">
                  <c:v>0.16810216172910808</c:v>
                </c:pt>
                <c:pt idx="349" formatCode="0.0%">
                  <c:v>0.16389663643558372</c:v>
                </c:pt>
                <c:pt idx="350" formatCode="0.0%">
                  <c:v>0.15974449107929753</c:v>
                </c:pt>
                <c:pt idx="351" formatCode="0.0%">
                  <c:v>0.15564742545889926</c:v>
                </c:pt>
                <c:pt idx="352" formatCode="0.0%">
                  <c:v>0.15160701528984166</c:v>
                </c:pt>
                <c:pt idx="353" formatCode="0.0%">
                  <c:v>0.14762471385403808</c:v>
                </c:pt>
                <c:pt idx="354" formatCode="0.0%">
                  <c:v>0.14370185386180698</c:v>
                </c:pt>
                <c:pt idx="355" formatCode="0.0%">
                  <c:v>0.13983964951230846</c:v>
                </c:pt>
                <c:pt idx="356" formatCode="0.0%">
                  <c:v>0.13603919873860865</c:v>
                </c:pt>
                <c:pt idx="357" formatCode="0.0%">
                  <c:v>0.13230148562348742</c:v>
                </c:pt>
                <c:pt idx="358" formatCode="0.0%">
                  <c:v>0.12862738297214607</c:v>
                </c:pt>
                <c:pt idx="359" formatCode="0.0%">
                  <c:v>0.125017655028065</c:v>
                </c:pt>
                <c:pt idx="360" formatCode="0.0%">
                  <c:v>0.12147296031840289</c:v>
                </c:pt>
                <c:pt idx="361" formatCode="0.0%">
                  <c:v>0.11799385461551856</c:v>
                </c:pt>
                <c:pt idx="362" formatCode="0.0%">
                  <c:v>0.11458079400143106</c:v>
                </c:pt>
                <c:pt idx="363" formatCode="0.0%">
                  <c:v>0.11123413802230511</c:v>
                </c:pt>
                <c:pt idx="364" formatCode="0.0%">
                  <c:v>0.10795415292036063</c:v>
                </c:pt>
                <c:pt idx="365" formatCode="0.0%">
                  <c:v>0.10474101493094871</c:v>
                </c:pt>
                <c:pt idx="366" formatCode="0.0%">
                  <c:v>0.10159481363291027</c:v>
                </c:pt>
                <c:pt idx="367" formatCode="0.0%">
                  <c:v>9.8515555340735209E-2</c:v>
                </c:pt>
                <c:pt idx="368" formatCode="0.0%">
                  <c:v>9.5503166527465391E-2</c:v>
                </c:pt>
                <c:pt idx="369" formatCode="0.0%">
                  <c:v>9.2557497267728231E-2</c:v>
                </c:pt>
                <c:pt idx="370" formatCode="0.0%">
                  <c:v>8.9678324690753375E-2</c:v>
                </c:pt>
                <c:pt idx="371" formatCode="0.0%">
                  <c:v>8.6865356433700094E-2</c:v>
                </c:pt>
                <c:pt idx="372" formatCode="0.0%">
                  <c:v>8.4118234086112659E-2</c:v>
                </c:pt>
                <c:pt idx="373" formatCode="0.0%">
                  <c:v>8.1436536616818281E-2</c:v>
                </c:pt>
                <c:pt idx="374" formatCode="0.0%">
                  <c:v>7.8819783775085361E-2</c:v>
                </c:pt>
                <c:pt idx="375" formatCode="0.0%">
                  <c:v>7.6267439458367253E-2</c:v>
                </c:pt>
                <c:pt idx="376" formatCode="0.0%">
                  <c:v>7.3778915039463558E-2</c:v>
                </c:pt>
                <c:pt idx="377" formatCode="0.0%">
                  <c:v>7.1353572646438213E-2</c:v>
                </c:pt>
                <c:pt idx="378" formatCode="0.0%">
                  <c:v>6.8990728389136849E-2</c:v>
                </c:pt>
                <c:pt idx="379" formatCode="0.0%">
                  <c:v>6.6689655526642688E-2</c:v>
                </c:pt>
                <c:pt idx="380" formatCode="0.0%">
                  <c:v>6.444958757050237E-2</c:v>
                </c:pt>
                <c:pt idx="381" formatCode="0.0%">
                  <c:v>6.2269721319032585E-2</c:v>
                </c:pt>
                <c:pt idx="382" formatCode="0.0%">
                  <c:v>6.0149219818491431E-2</c:v>
                </c:pt>
                <c:pt idx="383" formatCode="0.0%">
                  <c:v>5.808721524735698E-2</c:v>
                </c:pt>
                <c:pt idx="384" formatCode="0.0%">
                  <c:v>5.6082811720401041E-2</c:v>
                </c:pt>
                <c:pt idx="385" formatCode="0.0%">
                  <c:v>5.4135088009680164E-2</c:v>
                </c:pt>
                <c:pt idx="386" formatCode="0.0%">
                  <c:v>5.2243100179980406E-2</c:v>
                </c:pt>
                <c:pt idx="387" formatCode="0.0%">
                  <c:v>5.0405884136655976E-2</c:v>
                </c:pt>
                <c:pt idx="388" formatCode="0.0%">
                  <c:v>4.8622458084184639E-2</c:v>
                </c:pt>
                <c:pt idx="389" formatCode="0.0%">
                  <c:v>4.6891824894130227E-2</c:v>
                </c:pt>
                <c:pt idx="390" formatCode="0.0%">
                  <c:v>4.5212974381553889E-2</c:v>
                </c:pt>
                <c:pt idx="391" formatCode="0.0%">
                  <c:v>4.358488548924476E-2</c:v>
                </c:pt>
                <c:pt idx="392" formatCode="0.0%">
                  <c:v>4.2006528379456336E-2</c:v>
                </c:pt>
                <c:pt idx="393" formatCode="0.0%">
                  <c:v>4.0476866433134216E-2</c:v>
                </c:pt>
                <c:pt idx="394" formatCode="0.0%">
                  <c:v>3.8994858156877837E-2</c:v>
                </c:pt>
                <c:pt idx="395" formatCode="0.0%">
                  <c:v>3.7559458998179272E-2</c:v>
                </c:pt>
                <c:pt idx="396" formatCode="0.0%">
                  <c:v>3.6169623069669997E-2</c:v>
                </c:pt>
                <c:pt idx="397" formatCode="0.0%">
                  <c:v>3.4824304783376364E-2</c:v>
                </c:pt>
                <c:pt idx="398" formatCode="0.0%">
                  <c:v>3.3522460396149908E-2</c:v>
                </c:pt>
                <c:pt idx="399" formatCode="0.0%">
                  <c:v>3.226304946767105E-2</c:v>
                </c:pt>
                <c:pt idx="400" formatCode="0.0%">
                  <c:v>3.1045036232546327E-2</c:v>
                </c:pt>
                <c:pt idx="401" formatCode="0.0%">
                  <c:v>2.9867390888217625E-2</c:v>
                </c:pt>
                <c:pt idx="402" formatCode="0.0%">
                  <c:v>2.8729090800504262E-2</c:v>
                </c:pt>
                <c:pt idx="403" formatCode="0.0%">
                  <c:v>2.7629121628762382E-2</c:v>
                </c:pt>
                <c:pt idx="404" formatCode="0.0%">
                  <c:v>2.6566478372710742E-2</c:v>
                </c:pt>
                <c:pt idx="405" formatCode="0.0%">
                  <c:v>2.5540166343104718E-2</c:v>
                </c:pt>
                <c:pt idx="406" formatCode="0.0%">
                  <c:v>2.4549202058490309E-2</c:v>
                </c:pt>
                <c:pt idx="407" formatCode="0.0%">
                  <c:v>2.359261407037181E-2</c:v>
                </c:pt>
                <c:pt idx="408" formatCode="0.0%">
                  <c:v>2.2669443719144412E-2</c:v>
                </c:pt>
                <c:pt idx="409" formatCode="0.0%">
                  <c:v>2.1778745823221417E-2</c:v>
                </c:pt>
                <c:pt idx="410" formatCode="0.0%">
                  <c:v>2.0919589303789812E-2</c:v>
                </c:pt>
                <c:pt idx="411" formatCode="0.0%">
                  <c:v>2.0091057747681846E-2</c:v>
                </c:pt>
                <c:pt idx="412" formatCode="0.0%">
                  <c:v>1.9292249910829715E-2</c:v>
                </c:pt>
                <c:pt idx="413" formatCode="0.0%">
                  <c:v>1.8522280164803128E-2</c:v>
                </c:pt>
                <c:pt idx="414" formatCode="0.0%">
                  <c:v>1.7780278888902237E-2</c:v>
                </c:pt>
                <c:pt idx="415" formatCode="0.0%">
                  <c:v>1.7065392810289959E-2</c:v>
                </c:pt>
                <c:pt idx="416" formatCode="0.0%">
                  <c:v>1.6376785294604422E-2</c:v>
                </c:pt>
                <c:pt idx="417" formatCode="0.0%">
                  <c:v>1.5713636589480127E-2</c:v>
                </c:pt>
                <c:pt idx="418" formatCode="0.0%">
                  <c:v>1.5075144023375718E-2</c:v>
                </c:pt>
                <c:pt idx="419" formatCode="0.0%">
                  <c:v>1.4460522162058259E-2</c:v>
                </c:pt>
                <c:pt idx="420" formatCode="0.0%">
                  <c:v>1.3869002925065814E-2</c:v>
                </c:pt>
                <c:pt idx="421" formatCode="0.0%">
                  <c:v>1.329983566440503E-2</c:v>
                </c:pt>
                <c:pt idx="422" formatCode="0.0%">
                  <c:v>1.2752287207710763E-2</c:v>
                </c:pt>
                <c:pt idx="423" formatCode="0.0%">
                  <c:v>1.2225641868022297E-2</c:v>
                </c:pt>
                <c:pt idx="424" formatCode="0.0%">
                  <c:v>1.1719201422289188E-2</c:v>
                </c:pt>
                <c:pt idx="425" formatCode="0.0%">
                  <c:v>1.1232285060642855E-2</c:v>
                </c:pt>
                <c:pt idx="426" formatCode="0.0%">
                  <c:v>1.0764229308427875E-2</c:v>
                </c:pt>
                <c:pt idx="427" formatCode="0.0%">
                  <c:v>1.0314387922906431E-2</c:v>
                </c:pt>
                <c:pt idx="428" formatCode="0.0%">
                  <c:v>9.8821317664985111E-3</c:v>
                </c:pt>
                <c:pt idx="429" formatCode="0.0%">
                  <c:v>9.4668486583395148E-3</c:v>
                </c:pt>
                <c:pt idx="430" formatCode="0.0%">
                  <c:v>9.067943205887068E-3</c:v>
                </c:pt>
                <c:pt idx="431" formatCode="0.0%">
                  <c:v>8.6848366182271011E-3</c:v>
                </c:pt>
                <c:pt idx="432" formatCode="0.0%">
                  <c:v>8.3169665026741144E-3</c:v>
                </c:pt>
                <c:pt idx="433" formatCode="0.0%">
                  <c:v>7.9637866461804915E-3</c:v>
                </c:pt>
                <c:pt idx="434" formatCode="0.0%">
                  <c:v>7.6247667830169862E-3</c:v>
                </c:pt>
                <c:pt idx="435" formatCode="0.0%">
                  <c:v>7.2993923501090043E-3</c:v>
                </c:pt>
              </c:numCache>
            </c:numRef>
          </c:val>
        </c:ser>
        <c:ser>
          <c:idx val="4"/>
          <c:order val="4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</c:spPr>
          <c:cat>
            <c:numRef>
              <c:f>'Data, Nondirectional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Nondirectional test chart'!$H$2:$H$429</c:f>
              <c:numCache>
                <c:formatCode>0.00000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5392"/>
        <c:axId val="123676928"/>
      </c:areaChart>
      <c:lineChart>
        <c:grouping val="standard"/>
        <c:varyColors val="0"/>
        <c:ser>
          <c:idx val="0"/>
          <c:order val="1"/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chart'!$D$2:$D$429</c:f>
              <c:numCache>
                <c:formatCode>General</c:formatCode>
                <c:ptCount val="428"/>
                <c:pt idx="77" formatCode="0.0%">
                  <c:v>5.808721524735698E-2</c:v>
                </c:pt>
                <c:pt idx="127" formatCode="0.0%">
                  <c:v>0.23604564912670095</c:v>
                </c:pt>
                <c:pt idx="177" formatCode="0.0%">
                  <c:v>0.39398858571143264</c:v>
                </c:pt>
                <c:pt idx="227" formatCode="0.0%">
                  <c:v>0.23604564912670095</c:v>
                </c:pt>
                <c:pt idx="277" formatCode="0.0%">
                  <c:v>5.808721524735698E-2</c:v>
                </c:pt>
              </c:numCache>
            </c:numRef>
          </c:val>
          <c:smooth val="0"/>
        </c:ser>
        <c:ser>
          <c:idx val="3"/>
          <c:order val="3"/>
          <c:tx>
            <c:v>Alternative Mean</c:v>
          </c:tx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28575">
                <a:prstDash val="dash"/>
              </a:ln>
            </c:spPr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chart'!$F$2:$F$429</c:f>
              <c:numCache>
                <c:formatCode>General</c:formatCode>
                <c:ptCount val="428"/>
                <c:pt idx="282" formatCode="0.0%">
                  <c:v>0.39390585762246466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75392"/>
        <c:axId val="123676928"/>
      </c:lineChart>
      <c:catAx>
        <c:axId val="123675392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123676928"/>
        <c:crosses val="autoZero"/>
        <c:auto val="1"/>
        <c:lblAlgn val="ctr"/>
        <c:lblOffset val="100"/>
        <c:tickLblSkip val="25"/>
        <c:noMultiLvlLbl val="0"/>
      </c:catAx>
      <c:valAx>
        <c:axId val="123676928"/>
        <c:scaling>
          <c:orientation val="minMax"/>
          <c:max val="0.45"/>
        </c:scaling>
        <c:delete val="1"/>
        <c:axPos val="l"/>
        <c:numFmt formatCode="General" sourceLinked="1"/>
        <c:majorTickMark val="out"/>
        <c:minorTickMark val="none"/>
        <c:tickLblPos val="nextTo"/>
        <c:crossAx val="12367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66576296469636E-2"/>
          <c:y val="4.036794864703163E-2"/>
          <c:w val="0.83574051291779194"/>
          <c:h val="0.81935384582951232"/>
        </c:manualLayout>
      </c:layout>
      <c:areaChart>
        <c:grouping val="standard"/>
        <c:varyColors val="0"/>
        <c:ser>
          <c:idx val="1"/>
          <c:order val="0"/>
          <c:tx>
            <c:strRef>
              <c:f>'Data, Directional test chart'!$C$1</c:f>
              <c:strCache>
                <c:ptCount val="1"/>
                <c:pt idx="0">
                  <c:v>Relative Frequency, Null</c:v>
                </c:pt>
              </c:strCache>
            </c:strRef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  <a:ln>
              <a:solidFill>
                <a:schemeClr val="tx1"/>
              </a:solidFill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chart'!$C$2:$C$429</c:f>
              <c:numCache>
                <c:formatCode>General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74">
                  <c:v>5.2243100179980406E-2</c:v>
                </c:pt>
                <c:pt idx="75">
                  <c:v>5.4135088009680164E-2</c:v>
                </c:pt>
                <c:pt idx="76">
                  <c:v>5.6082811720401041E-2</c:v>
                </c:pt>
                <c:pt idx="77">
                  <c:v>5.808721524735698E-2</c:v>
                </c:pt>
                <c:pt idx="78">
                  <c:v>6.0149219818491431E-2</c:v>
                </c:pt>
                <c:pt idx="79">
                  <c:v>6.2269721319032585E-2</c:v>
                </c:pt>
                <c:pt idx="80">
                  <c:v>6.444958757050237E-2</c:v>
                </c:pt>
                <c:pt idx="81">
                  <c:v>6.6689655526642688E-2</c:v>
                </c:pt>
                <c:pt idx="82">
                  <c:v>6.8990728389136849E-2</c:v>
                </c:pt>
                <c:pt idx="83">
                  <c:v>7.1353572646438213E-2</c:v>
                </c:pt>
                <c:pt idx="84">
                  <c:v>7.3778915039463558E-2</c:v>
                </c:pt>
                <c:pt idx="85">
                  <c:v>7.6267439458367253E-2</c:v>
                </c:pt>
                <c:pt idx="86">
                  <c:v>7.8819783775085361E-2</c:v>
                </c:pt>
                <c:pt idx="87">
                  <c:v>8.1436536616818281E-2</c:v>
                </c:pt>
                <c:pt idx="88">
                  <c:v>8.4118234086112659E-2</c:v>
                </c:pt>
                <c:pt idx="89">
                  <c:v>8.6865356433700094E-2</c:v>
                </c:pt>
                <c:pt idx="90">
                  <c:v>8.9678324690753375E-2</c:v>
                </c:pt>
                <c:pt idx="91">
                  <c:v>9.2557497267728231E-2</c:v>
                </c:pt>
                <c:pt idx="92">
                  <c:v>9.5503166527465391E-2</c:v>
                </c:pt>
                <c:pt idx="93">
                  <c:v>9.8515555340735209E-2</c:v>
                </c:pt>
                <c:pt idx="94">
                  <c:v>0.10159481363291027</c:v>
                </c:pt>
                <c:pt idx="95">
                  <c:v>0.10474101493094871</c:v>
                </c:pt>
                <c:pt idx="96">
                  <c:v>0.10795415292036063</c:v>
                </c:pt>
                <c:pt idx="97">
                  <c:v>0.11123413802230511</c:v>
                </c:pt>
                <c:pt idx="98">
                  <c:v>0.11458079400143106</c:v>
                </c:pt>
                <c:pt idx="99">
                  <c:v>0.11799385461551856</c:v>
                </c:pt>
                <c:pt idx="100">
                  <c:v>0.12147296031840289</c:v>
                </c:pt>
                <c:pt idx="101">
                  <c:v>0.125017655028065</c:v>
                </c:pt>
                <c:pt idx="102">
                  <c:v>0.12862738297214607</c:v>
                </c:pt>
                <c:pt idx="103">
                  <c:v>0.13230148562348742</c:v>
                </c:pt>
                <c:pt idx="104">
                  <c:v>0.13603919873860865</c:v>
                </c:pt>
                <c:pt idx="105">
                  <c:v>0.13983964951230846</c:v>
                </c:pt>
                <c:pt idx="106">
                  <c:v>0.14370185386180698</c:v>
                </c:pt>
                <c:pt idx="107">
                  <c:v>0.14762471385403808</c:v>
                </c:pt>
                <c:pt idx="108">
                  <c:v>0.15160701528984166</c:v>
                </c:pt>
                <c:pt idx="109">
                  <c:v>0.15564742545889926</c:v>
                </c:pt>
                <c:pt idx="110">
                  <c:v>0.15974449107929753</c:v>
                </c:pt>
                <c:pt idx="111">
                  <c:v>0.16389663643558372</c:v>
                </c:pt>
                <c:pt idx="112">
                  <c:v>0.16810216172910808</c:v>
                </c:pt>
                <c:pt idx="113">
                  <c:v>0.17235924165430599</c:v>
                </c:pt>
                <c:pt idx="114">
                  <c:v>0.17666592421437724</c:v>
                </c:pt>
                <c:pt idx="115">
                  <c:v>0.18102012978955009</c:v>
                </c:pt>
                <c:pt idx="116">
                  <c:v>0.18541965047078812</c:v>
                </c:pt>
                <c:pt idx="117">
                  <c:v>0.18986214967139056</c:v>
                </c:pt>
                <c:pt idx="118">
                  <c:v>0.19434516202846697</c:v>
                </c:pt>
                <c:pt idx="119">
                  <c:v>0.19886609360571966</c:v>
                </c:pt>
                <c:pt idx="120">
                  <c:v>0.2034222224083512</c:v>
                </c:pt>
                <c:pt idx="121">
                  <c:v>0.20801069922022322</c:v>
                </c:pt>
                <c:pt idx="122">
                  <c:v>0.21262854877263274</c:v>
                </c:pt>
                <c:pt idx="123">
                  <c:v>0.21727267125323765</c:v>
                </c:pt>
                <c:pt idx="124">
                  <c:v>0.22193984416275972</c:v>
                </c:pt>
                <c:pt idx="125">
                  <c:v>0.22662672452611984</c:v>
                </c:pt>
                <c:pt idx="126">
                  <c:v>0.2313298514636227</c:v>
                </c:pt>
                <c:pt idx="127">
                  <c:v>0.23604564912670095</c:v>
                </c:pt>
                <c:pt idx="128">
                  <c:v>0.24077043000156567</c:v>
                </c:pt>
                <c:pt idx="129">
                  <c:v>0.24550039858288425</c:v>
                </c:pt>
                <c:pt idx="130">
                  <c:v>0.25023165541833059</c:v>
                </c:pt>
                <c:pt idx="131">
                  <c:v>0.25496020152352172</c:v>
                </c:pt>
                <c:pt idx="132">
                  <c:v>0.25968194316548487</c:v>
                </c:pt>
                <c:pt idx="133">
                  <c:v>0.26439269701138279</c:v>
                </c:pt>
                <c:pt idx="134">
                  <c:v>0.2690881956377823</c:v>
                </c:pt>
                <c:pt idx="135">
                  <c:v>0.27376409339427149</c:v>
                </c:pt>
                <c:pt idx="136">
                  <c:v>0.2784159726137389</c:v>
                </c:pt>
                <c:pt idx="137">
                  <c:v>0.2830393501601145</c:v>
                </c:pt>
                <c:pt idx="138">
                  <c:v>0.28762968430285529</c:v>
                </c:pt>
                <c:pt idx="139">
                  <c:v>0.29218238190594109</c:v>
                </c:pt>
                <c:pt idx="140">
                  <c:v>0.29669280591763569</c:v>
                </c:pt>
                <c:pt idx="141">
                  <c:v>0.30115628314577447</c:v>
                </c:pt>
                <c:pt idx="142">
                  <c:v>0.30556811230187114</c:v>
                </c:pt>
                <c:pt idx="143">
                  <c:v>0.30992357229589873</c:v>
                </c:pt>
                <c:pt idx="144">
                  <c:v>0.31421793076220317</c:v>
                </c:pt>
                <c:pt idx="145">
                  <c:v>0.31844645279566086</c:v>
                </c:pt>
                <c:pt idx="146">
                  <c:v>0.32260440987590328</c:v>
                </c:pt>
                <c:pt idx="147">
                  <c:v>0.32668708895620474</c:v>
                </c:pt>
                <c:pt idx="148">
                  <c:v>0.33068980169248174</c:v>
                </c:pt>
                <c:pt idx="149">
                  <c:v>0.33460789378678191</c:v>
                </c:pt>
                <c:pt idx="150">
                  <c:v>0.33843675441866117</c:v>
                </c:pt>
                <c:pt idx="151">
                  <c:v>0.34217182573696409</c:v>
                </c:pt>
                <c:pt idx="152">
                  <c:v>0.34580861238374172</c:v>
                </c:pt>
                <c:pt idx="153">
                  <c:v>0.34934269102136989</c:v>
                </c:pt>
                <c:pt idx="154">
                  <c:v>0.35276971983337674</c:v>
                </c:pt>
                <c:pt idx="155">
                  <c:v>0.35608544796904912</c:v>
                </c:pt>
                <c:pt idx="156">
                  <c:v>0.35928572490158373</c:v>
                </c:pt>
                <c:pt idx="157">
                  <c:v>0.36236650966936146</c:v>
                </c:pt>
                <c:pt idx="158">
                  <c:v>0.36532387996988069</c:v>
                </c:pt>
                <c:pt idx="159">
                  <c:v>0.36815404107597061</c:v>
                </c:pt>
                <c:pt idx="160">
                  <c:v>0.37085333454413</c:v>
                </c:pt>
                <c:pt idx="161">
                  <c:v>0.37341824668520018</c:v>
                </c:pt>
                <c:pt idx="162">
                  <c:v>0.37584541676808375</c:v>
                </c:pt>
                <c:pt idx="163">
                  <c:v>0.37813164492785617</c:v>
                </c:pt>
                <c:pt idx="164">
                  <c:v>0.38027389975039794</c:v>
                </c:pt>
                <c:pt idx="165">
                  <c:v>0.38226932550658155</c:v>
                </c:pt>
                <c:pt idx="166">
                  <c:v>0.38411524901009092</c:v>
                </c:pt>
                <c:pt idx="167">
                  <c:v>0.38580918607411929</c:v>
                </c:pt>
                <c:pt idx="168">
                  <c:v>0.38734884754348131</c:v>
                </c:pt>
                <c:pt idx="169">
                  <c:v>0.38873214488008778</c:v>
                </c:pt>
                <c:pt idx="170">
                  <c:v>0.38995719528124601</c:v>
                </c:pt>
                <c:pt idx="171">
                  <c:v>0.39102232631187539</c:v>
                </c:pt>
                <c:pt idx="172">
                  <c:v>0.39192608003344531</c:v>
                </c:pt>
                <c:pt idx="173">
                  <c:v>0.39266721661425202</c:v>
                </c:pt>
                <c:pt idx="174">
                  <c:v>0.39324471740753536</c:v>
                </c:pt>
                <c:pt idx="175">
                  <c:v>0.39365778748589259</c:v>
                </c:pt>
                <c:pt idx="176">
                  <c:v>0.39390585762246466</c:v>
                </c:pt>
                <c:pt idx="177">
                  <c:v>0.39398858571143264</c:v>
                </c:pt>
                <c:pt idx="178">
                  <c:v>0.39390585762246466</c:v>
                </c:pt>
                <c:pt idx="179">
                  <c:v>0.39365778748589259</c:v>
                </c:pt>
                <c:pt idx="180">
                  <c:v>0.39324471740753536</c:v>
                </c:pt>
                <c:pt idx="181">
                  <c:v>0.39266721661425202</c:v>
                </c:pt>
                <c:pt idx="182">
                  <c:v>0.39192608003344531</c:v>
                </c:pt>
                <c:pt idx="183">
                  <c:v>0.39102232631187539</c:v>
                </c:pt>
                <c:pt idx="184">
                  <c:v>0.38995719528124601</c:v>
                </c:pt>
                <c:pt idx="185">
                  <c:v>0.38873214488008778</c:v>
                </c:pt>
                <c:pt idx="186">
                  <c:v>0.38734884754348131</c:v>
                </c:pt>
                <c:pt idx="187">
                  <c:v>0.38580918607411929</c:v>
                </c:pt>
                <c:pt idx="188">
                  <c:v>0.38411524901009092</c:v>
                </c:pt>
                <c:pt idx="189">
                  <c:v>0.38226932550658155</c:v>
                </c:pt>
                <c:pt idx="190">
                  <c:v>0.38027389975039794</c:v>
                </c:pt>
                <c:pt idx="191">
                  <c:v>0.37813164492785617</c:v>
                </c:pt>
                <c:pt idx="192">
                  <c:v>0.37584541676808375</c:v>
                </c:pt>
                <c:pt idx="193">
                  <c:v>0.37341824668520018</c:v>
                </c:pt>
                <c:pt idx="194">
                  <c:v>0.37085333454413</c:v>
                </c:pt>
                <c:pt idx="195">
                  <c:v>0.36815404107597061</c:v>
                </c:pt>
                <c:pt idx="196">
                  <c:v>0.36532387996988069</c:v>
                </c:pt>
                <c:pt idx="197">
                  <c:v>0.36236650966936146</c:v>
                </c:pt>
                <c:pt idx="198">
                  <c:v>0.35928572490158373</c:v>
                </c:pt>
                <c:pt idx="199">
                  <c:v>0.35608544796904912</c:v>
                </c:pt>
                <c:pt idx="200">
                  <c:v>0.35276971983337674</c:v>
                </c:pt>
                <c:pt idx="201">
                  <c:v>0.34934269102136989</c:v>
                </c:pt>
                <c:pt idx="202">
                  <c:v>0.34580861238374172</c:v>
                </c:pt>
                <c:pt idx="203">
                  <c:v>0.34217182573696409</c:v>
                </c:pt>
                <c:pt idx="204">
                  <c:v>0.33843675441866117</c:v>
                </c:pt>
                <c:pt idx="205">
                  <c:v>0.33460789378678191</c:v>
                </c:pt>
                <c:pt idx="206">
                  <c:v>0.33068980169248174</c:v>
                </c:pt>
                <c:pt idx="207">
                  <c:v>0.32668708895620474</c:v>
                </c:pt>
                <c:pt idx="208">
                  <c:v>0.32260440987590328</c:v>
                </c:pt>
                <c:pt idx="209">
                  <c:v>0.31844645279566086</c:v>
                </c:pt>
                <c:pt idx="210">
                  <c:v>0.31421793076220317</c:v>
                </c:pt>
                <c:pt idx="211">
                  <c:v>0.30992357229589873</c:v>
                </c:pt>
                <c:pt idx="212">
                  <c:v>0.30556811230187114</c:v>
                </c:pt>
                <c:pt idx="213">
                  <c:v>0.30115628314577447</c:v>
                </c:pt>
                <c:pt idx="214">
                  <c:v>0.29669280591763569</c:v>
                </c:pt>
                <c:pt idx="215">
                  <c:v>0.29218238190594109</c:v>
                </c:pt>
                <c:pt idx="216">
                  <c:v>0.28762968430285529</c:v>
                </c:pt>
                <c:pt idx="217">
                  <c:v>0.2830393501601145</c:v>
                </c:pt>
                <c:pt idx="218">
                  <c:v>0.2784159726137389</c:v>
                </c:pt>
                <c:pt idx="219">
                  <c:v>0.27376409339427149</c:v>
                </c:pt>
                <c:pt idx="220">
                  <c:v>0.2690881956377823</c:v>
                </c:pt>
                <c:pt idx="221">
                  <c:v>0.26439269701138279</c:v>
                </c:pt>
                <c:pt idx="222">
                  <c:v>0.25968194316548487</c:v>
                </c:pt>
                <c:pt idx="223">
                  <c:v>0.25496020152352172</c:v>
                </c:pt>
                <c:pt idx="224">
                  <c:v>0.25023165541833059</c:v>
                </c:pt>
                <c:pt idx="225">
                  <c:v>0.24550039858288425</c:v>
                </c:pt>
                <c:pt idx="226">
                  <c:v>0.24077043000156567</c:v>
                </c:pt>
                <c:pt idx="227">
                  <c:v>0.23604564912670095</c:v>
                </c:pt>
                <c:pt idx="228">
                  <c:v>0.2313298514636227</c:v>
                </c:pt>
                <c:pt idx="229">
                  <c:v>0.22662672452611984</c:v>
                </c:pt>
                <c:pt idx="230">
                  <c:v>0.22193984416275972</c:v>
                </c:pt>
                <c:pt idx="231">
                  <c:v>0.21727267125323765</c:v>
                </c:pt>
                <c:pt idx="232">
                  <c:v>0.21262854877263274</c:v>
                </c:pt>
                <c:pt idx="233">
                  <c:v>0.20801069922022322</c:v>
                </c:pt>
                <c:pt idx="234">
                  <c:v>0.2034222224083512</c:v>
                </c:pt>
                <c:pt idx="235">
                  <c:v>0.19886609360571966</c:v>
                </c:pt>
                <c:pt idx="236">
                  <c:v>0.19434516202846697</c:v>
                </c:pt>
                <c:pt idx="237">
                  <c:v>0.18986214967139056</c:v>
                </c:pt>
                <c:pt idx="238">
                  <c:v>0.18541965047078812</c:v>
                </c:pt>
                <c:pt idx="239">
                  <c:v>0.18102012978955009</c:v>
                </c:pt>
                <c:pt idx="240">
                  <c:v>0.17666592421437724</c:v>
                </c:pt>
                <c:pt idx="241">
                  <c:v>0.17235924165430599</c:v>
                </c:pt>
                <c:pt idx="242">
                  <c:v>0.16810216172910808</c:v>
                </c:pt>
                <c:pt idx="243">
                  <c:v>0.16389663643558372</c:v>
                </c:pt>
                <c:pt idx="244">
                  <c:v>0.15974449107929753</c:v>
                </c:pt>
                <c:pt idx="245">
                  <c:v>0.15564742545889926</c:v>
                </c:pt>
                <c:pt idx="246">
                  <c:v>0.15160701528984166</c:v>
                </c:pt>
                <c:pt idx="247">
                  <c:v>0.14762471385403808</c:v>
                </c:pt>
                <c:pt idx="248">
                  <c:v>0.14370185386180698</c:v>
                </c:pt>
                <c:pt idx="249">
                  <c:v>0.13983964951230846</c:v>
                </c:pt>
                <c:pt idx="250">
                  <c:v>0.13603919873860865</c:v>
                </c:pt>
                <c:pt idx="251">
                  <c:v>0.13230148562348742</c:v>
                </c:pt>
                <c:pt idx="252">
                  <c:v>0.12862738297214607</c:v>
                </c:pt>
                <c:pt idx="253">
                  <c:v>0.125017655028065</c:v>
                </c:pt>
                <c:pt idx="254">
                  <c:v>0.12147296031840289</c:v>
                </c:pt>
                <c:pt idx="255">
                  <c:v>0.11799385461551856</c:v>
                </c:pt>
                <c:pt idx="256">
                  <c:v>0.11458079400143106</c:v>
                </c:pt>
                <c:pt idx="257">
                  <c:v>0.11123413802230511</c:v>
                </c:pt>
                <c:pt idx="258">
                  <c:v>0.10795415292036063</c:v>
                </c:pt>
                <c:pt idx="259">
                  <c:v>0.10474101493094871</c:v>
                </c:pt>
                <c:pt idx="260">
                  <c:v>0.10159481363291027</c:v>
                </c:pt>
                <c:pt idx="261">
                  <c:v>9.8515555340735209E-2</c:v>
                </c:pt>
                <c:pt idx="262">
                  <c:v>9.5503166527465391E-2</c:v>
                </c:pt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ser>
          <c:idx val="2"/>
          <c:order val="2"/>
          <c:tx>
            <c:v>Relative Frequency, Alternative</c:v>
          </c:tx>
          <c:spPr>
            <a:solidFill>
              <a:schemeClr val="accent1">
                <a:alpha val="50000"/>
              </a:schemeClr>
            </a:solidFill>
            <a:ln>
              <a:solidFill>
                <a:schemeClr val="tx1"/>
              </a:solidFill>
              <a:round/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chart'!$E$2:$E$437</c:f>
              <c:numCache>
                <c:formatCode>General</c:formatCode>
                <c:ptCount val="436"/>
                <c:pt idx="107" formatCode="0.0%">
                  <c:v>2.4941773206933861E-3</c:v>
                </c:pt>
                <c:pt idx="108" formatCode="0.0%">
                  <c:v>2.6105772275963452E-3</c:v>
                </c:pt>
                <c:pt idx="109" formatCode="0.0%">
                  <c:v>2.7322383352874555E-3</c:v>
                </c:pt>
                <c:pt idx="110" formatCode="0.0%">
                  <c:v>2.8593854358352671E-3</c:v>
                </c:pt>
                <c:pt idx="111" formatCode="0.0%">
                  <c:v>2.9922520132058916E-3</c:v>
                </c:pt>
                <c:pt idx="112" formatCode="0.0%">
                  <c:v>3.1310805179487634E-3</c:v>
                </c:pt>
                <c:pt idx="113" formatCode="0.0%">
                  <c:v>3.2761226464425503E-3</c:v>
                </c:pt>
                <c:pt idx="114" formatCode="0.0%">
                  <c:v>3.4276396244723737E-3</c:v>
                </c:pt>
                <c:pt idx="115" formatCode="0.0%">
                  <c:v>3.5859024948811805E-3</c:v>
                </c:pt>
                <c:pt idx="116" formatCode="0.0%">
                  <c:v>3.7511924090074247E-3</c:v>
                </c:pt>
                <c:pt idx="117" formatCode="0.0%">
                  <c:v>3.923800921589728E-3</c:v>
                </c:pt>
                <c:pt idx="118" formatCode="0.0%">
                  <c:v>4.104030288785092E-3</c:v>
                </c:pt>
                <c:pt idx="119" formatCode="0.0%">
                  <c:v>4.2921937689122469E-3</c:v>
                </c:pt>
                <c:pt idx="120" formatCode="0.0%">
                  <c:v>4.4886159254942902E-3</c:v>
                </c:pt>
                <c:pt idx="121" formatCode="0.0%">
                  <c:v>4.6936329321360425E-3</c:v>
                </c:pt>
                <c:pt idx="122" formatCode="0.0%">
                  <c:v>4.9075928787306738E-3</c:v>
                </c:pt>
                <c:pt idx="123" formatCode="0.0%">
                  <c:v>5.1308560784476074E-3</c:v>
                </c:pt>
                <c:pt idx="124" formatCode="0.0%">
                  <c:v>5.3637953749095905E-3</c:v>
                </c:pt>
                <c:pt idx="125" formatCode="0.0%">
                  <c:v>5.6067964489200702E-3</c:v>
                </c:pt>
                <c:pt idx="126" formatCode="0.0%">
                  <c:v>5.860258124054653E-3</c:v>
                </c:pt>
                <c:pt idx="127" formatCode="0.0%">
                  <c:v>6.1245926703800248E-3</c:v>
                </c:pt>
                <c:pt idx="128" formatCode="0.0%">
                  <c:v>6.4002261055124444E-3</c:v>
                </c:pt>
                <c:pt idx="129" formatCode="0.0%">
                  <c:v>6.6875984921745037E-3</c:v>
                </c:pt>
                <c:pt idx="130" formatCode="0.0%">
                  <c:v>6.9871642313536018E-3</c:v>
                </c:pt>
                <c:pt idx="131" formatCode="0.0%">
                  <c:v>7.2993923501091596E-3</c:v>
                </c:pt>
                <c:pt idx="132" formatCode="0.0%">
                  <c:v>7.6247667830171492E-3</c:v>
                </c:pt>
                <c:pt idx="133" formatCode="0.0%">
                  <c:v>7.9637866461806615E-3</c:v>
                </c:pt>
                <c:pt idx="134" formatCode="0.0%">
                  <c:v>8.3169665026742966E-3</c:v>
                </c:pt>
                <c:pt idx="135" formatCode="0.0%">
                  <c:v>8.6848366182273005E-3</c:v>
                </c:pt>
                <c:pt idx="136" formatCode="0.0%">
                  <c:v>9.067943205887068E-3</c:v>
                </c:pt>
                <c:pt idx="137" formatCode="0.0%">
                  <c:v>9.4668486583397247E-3</c:v>
                </c:pt>
                <c:pt idx="138" formatCode="0.0%">
                  <c:v>9.8821317664987245E-3</c:v>
                </c:pt>
                <c:pt idx="139" formatCode="0.0%">
                  <c:v>1.0314387922906652E-2</c:v>
                </c:pt>
                <c:pt idx="140" formatCode="0.0%">
                  <c:v>1.0764229308427875E-2</c:v>
                </c:pt>
                <c:pt idx="141" formatCode="0.0%">
                  <c:v>1.1232285060643091E-2</c:v>
                </c:pt>
                <c:pt idx="142" formatCode="0.0%">
                  <c:v>1.1719201422289435E-2</c:v>
                </c:pt>
                <c:pt idx="143" formatCode="0.0%">
                  <c:v>1.2225641868022562E-2</c:v>
                </c:pt>
                <c:pt idx="144" formatCode="0.0%">
                  <c:v>1.2752287207710763E-2</c:v>
                </c:pt>
                <c:pt idx="145" formatCode="0.0%">
                  <c:v>1.3299835664405324E-2</c:v>
                </c:pt>
                <c:pt idx="146" formatCode="0.0%">
                  <c:v>1.3869002925066111E-2</c:v>
                </c:pt>
                <c:pt idx="147" formatCode="0.0%">
                  <c:v>1.4460522162058558E-2</c:v>
                </c:pt>
                <c:pt idx="148" formatCode="0.0%">
                  <c:v>1.5075144023375718E-2</c:v>
                </c:pt>
                <c:pt idx="149" formatCode="0.0%">
                  <c:v>1.5713636589480429E-2</c:v>
                </c:pt>
                <c:pt idx="150" formatCode="0.0%">
                  <c:v>1.6376785294604759E-2</c:v>
                </c:pt>
                <c:pt idx="151" formatCode="0.0%">
                  <c:v>1.7065392810290288E-2</c:v>
                </c:pt>
                <c:pt idx="152" formatCode="0.0%">
                  <c:v>1.7780278888902237E-2</c:v>
                </c:pt>
                <c:pt idx="153" formatCode="0.0%">
                  <c:v>1.8522280164803128E-2</c:v>
                </c:pt>
                <c:pt idx="154" formatCode="0.0%">
                  <c:v>1.9292249910830082E-2</c:v>
                </c:pt>
                <c:pt idx="155" formatCode="0.0%">
                  <c:v>2.0091057747681846E-2</c:v>
                </c:pt>
                <c:pt idx="156" formatCode="0.0%">
                  <c:v>2.0919589303789812E-2</c:v>
                </c:pt>
                <c:pt idx="157" formatCode="0.0%">
                  <c:v>2.1778745823221417E-2</c:v>
                </c:pt>
                <c:pt idx="158" formatCode="0.0%">
                  <c:v>2.2669443719144873E-2</c:v>
                </c:pt>
                <c:pt idx="159" formatCode="0.0%">
                  <c:v>2.359261407037181E-2</c:v>
                </c:pt>
                <c:pt idx="160" formatCode="0.0%">
                  <c:v>2.4549202058490309E-2</c:v>
                </c:pt>
                <c:pt idx="161" formatCode="0.0%">
                  <c:v>2.5540166343104718E-2</c:v>
                </c:pt>
                <c:pt idx="162" formatCode="0.0%">
                  <c:v>2.6566478372711273E-2</c:v>
                </c:pt>
                <c:pt idx="163" formatCode="0.0%">
                  <c:v>2.7629121628762382E-2</c:v>
                </c:pt>
                <c:pt idx="164" formatCode="0.0%">
                  <c:v>2.8729090800504262E-2</c:v>
                </c:pt>
                <c:pt idx="165" formatCode="0.0%">
                  <c:v>2.9867390888217625E-2</c:v>
                </c:pt>
                <c:pt idx="166" formatCode="0.0%">
                  <c:v>3.1045036232546945E-2</c:v>
                </c:pt>
                <c:pt idx="167" formatCode="0.0%">
                  <c:v>3.226304946767105E-2</c:v>
                </c:pt>
                <c:pt idx="168" formatCode="0.0%">
                  <c:v>3.3522460396149908E-2</c:v>
                </c:pt>
                <c:pt idx="169" formatCode="0.0%">
                  <c:v>3.4824304783376364E-2</c:v>
                </c:pt>
                <c:pt idx="170" formatCode="0.0%">
                  <c:v>3.6169623069670698E-2</c:v>
                </c:pt>
                <c:pt idx="171" formatCode="0.0%">
                  <c:v>3.7559458998179272E-2</c:v>
                </c:pt>
                <c:pt idx="172" formatCode="0.0%">
                  <c:v>3.8994858156877837E-2</c:v>
                </c:pt>
                <c:pt idx="173" formatCode="0.0%">
                  <c:v>4.0476866433134216E-2</c:v>
                </c:pt>
                <c:pt idx="174" formatCode="0.0%">
                  <c:v>4.2006528379457085E-2</c:v>
                </c:pt>
                <c:pt idx="175" formatCode="0.0%">
                  <c:v>4.358488548924476E-2</c:v>
                </c:pt>
                <c:pt idx="176" formatCode="0.0%">
                  <c:v>4.5212974381553889E-2</c:v>
                </c:pt>
                <c:pt idx="177" formatCode="0.0%">
                  <c:v>4.6891824894130227E-2</c:v>
                </c:pt>
                <c:pt idx="178" formatCode="0.0%">
                  <c:v>4.8622458084184639E-2</c:v>
                </c:pt>
                <c:pt idx="179" formatCode="0.0%">
                  <c:v>5.0405884136655976E-2</c:v>
                </c:pt>
                <c:pt idx="180" formatCode="0.0%">
                  <c:v>5.2243100179980406E-2</c:v>
                </c:pt>
                <c:pt idx="181" formatCode="0.0%">
                  <c:v>5.4135088009680164E-2</c:v>
                </c:pt>
                <c:pt idx="182" formatCode="0.0%">
                  <c:v>5.6082811720401041E-2</c:v>
                </c:pt>
                <c:pt idx="183" formatCode="0.0%">
                  <c:v>5.808721524735698E-2</c:v>
                </c:pt>
                <c:pt idx="184" formatCode="0.0%">
                  <c:v>6.0149219818491431E-2</c:v>
                </c:pt>
                <c:pt idx="185" formatCode="0.0%">
                  <c:v>6.2269721319032585E-2</c:v>
                </c:pt>
                <c:pt idx="186" formatCode="0.0%">
                  <c:v>6.444958757050237E-2</c:v>
                </c:pt>
                <c:pt idx="187" formatCode="0.0%">
                  <c:v>6.6689655526642688E-2</c:v>
                </c:pt>
                <c:pt idx="188" formatCode="0.0%">
                  <c:v>6.8990728389136849E-2</c:v>
                </c:pt>
                <c:pt idx="189" formatCode="0.0%">
                  <c:v>7.1353572646438213E-2</c:v>
                </c:pt>
                <c:pt idx="190" formatCode="0.0%">
                  <c:v>7.3778915039463558E-2</c:v>
                </c:pt>
                <c:pt idx="191" formatCode="0.0%">
                  <c:v>7.6267439458367253E-2</c:v>
                </c:pt>
                <c:pt idx="192" formatCode="0.0%">
                  <c:v>7.8819783775085361E-2</c:v>
                </c:pt>
                <c:pt idx="193" formatCode="0.0%">
                  <c:v>8.1436536616818281E-2</c:v>
                </c:pt>
                <c:pt idx="194" formatCode="0.0%">
                  <c:v>8.4118234086112659E-2</c:v>
                </c:pt>
                <c:pt idx="195" formatCode="0.0%">
                  <c:v>8.6865356433700094E-2</c:v>
                </c:pt>
                <c:pt idx="196" formatCode="0.0%">
                  <c:v>8.9678324690753375E-2</c:v>
                </c:pt>
                <c:pt idx="197" formatCode="0.0%">
                  <c:v>9.2557497267728231E-2</c:v>
                </c:pt>
                <c:pt idx="198" formatCode="0.0%">
                  <c:v>9.5503166527465391E-2</c:v>
                </c:pt>
                <c:pt idx="199" formatCode="0.0%">
                  <c:v>9.8515555340735209E-2</c:v>
                </c:pt>
                <c:pt idx="200" formatCode="0.0%">
                  <c:v>0.10159481363291027</c:v>
                </c:pt>
                <c:pt idx="201" formatCode="0.0%">
                  <c:v>0.10474101493094871</c:v>
                </c:pt>
                <c:pt idx="202" formatCode="0.0%">
                  <c:v>0.10795415292036063</c:v>
                </c:pt>
                <c:pt idx="203" formatCode="0.0%">
                  <c:v>0.11123413802230511</c:v>
                </c:pt>
                <c:pt idx="204" formatCode="0.0%">
                  <c:v>0.11458079400143106</c:v>
                </c:pt>
                <c:pt idx="205" formatCode="0.0%">
                  <c:v>0.11799385461551856</c:v>
                </c:pt>
                <c:pt idx="206" formatCode="0.0%">
                  <c:v>0.12147296031840289</c:v>
                </c:pt>
                <c:pt idx="207" formatCode="0.0%">
                  <c:v>0.125017655028065</c:v>
                </c:pt>
                <c:pt idx="208" formatCode="0.0%">
                  <c:v>0.12862738297214607</c:v>
                </c:pt>
                <c:pt idx="209" formatCode="0.0%">
                  <c:v>0.13230148562348742</c:v>
                </c:pt>
                <c:pt idx="210" formatCode="0.0%">
                  <c:v>0.13603919873860865</c:v>
                </c:pt>
                <c:pt idx="211" formatCode="0.0%">
                  <c:v>0.13983964951230846</c:v>
                </c:pt>
                <c:pt idx="212" formatCode="0.0%">
                  <c:v>0.14370185386180698</c:v>
                </c:pt>
                <c:pt idx="213" formatCode="0.0%">
                  <c:v>0.14762471385403808</c:v>
                </c:pt>
                <c:pt idx="214" formatCode="0.0%">
                  <c:v>0.15160701528984166</c:v>
                </c:pt>
                <c:pt idx="215" formatCode="0.0%">
                  <c:v>0.15564742545889926</c:v>
                </c:pt>
                <c:pt idx="216" formatCode="0.0%">
                  <c:v>0.15974449107929753</c:v>
                </c:pt>
                <c:pt idx="217" formatCode="0.0%">
                  <c:v>0.16389663643558372</c:v>
                </c:pt>
                <c:pt idx="218" formatCode="0.0%">
                  <c:v>0.16810216172910808</c:v>
                </c:pt>
                <c:pt idx="219" formatCode="0.0%">
                  <c:v>0.17235924165430599</c:v>
                </c:pt>
                <c:pt idx="220" formatCode="0.0%">
                  <c:v>0.17666592421437724</c:v>
                </c:pt>
                <c:pt idx="221" formatCode="0.0%">
                  <c:v>0.18102012978955009</c:v>
                </c:pt>
                <c:pt idx="222" formatCode="0.0%">
                  <c:v>0.18541965047078812</c:v>
                </c:pt>
                <c:pt idx="223" formatCode="0.0%">
                  <c:v>0.18986214967139056</c:v>
                </c:pt>
                <c:pt idx="224" formatCode="0.0%">
                  <c:v>0.19434516202846697</c:v>
                </c:pt>
                <c:pt idx="225" formatCode="0.0%">
                  <c:v>0.19886609360571966</c:v>
                </c:pt>
                <c:pt idx="226" formatCode="0.0%">
                  <c:v>0.2034222224083512</c:v>
                </c:pt>
                <c:pt idx="227" formatCode="0.0%">
                  <c:v>0.20801069922022322</c:v>
                </c:pt>
                <c:pt idx="228" formatCode="0.0%">
                  <c:v>0.21262854877263274</c:v>
                </c:pt>
                <c:pt idx="229" formatCode="0.0%">
                  <c:v>0.21727267125323765</c:v>
                </c:pt>
                <c:pt idx="230" formatCode="0.0%">
                  <c:v>0.22193984416275972</c:v>
                </c:pt>
                <c:pt idx="231" formatCode="0.0%">
                  <c:v>0.22662672452611984</c:v>
                </c:pt>
                <c:pt idx="232" formatCode="0.0%">
                  <c:v>0.2313298514636227</c:v>
                </c:pt>
                <c:pt idx="233" formatCode="0.0%">
                  <c:v>0.23604564912670095</c:v>
                </c:pt>
                <c:pt idx="234" formatCode="0.0%">
                  <c:v>0.24077043000156567</c:v>
                </c:pt>
                <c:pt idx="235" formatCode="0.0%">
                  <c:v>0.24550039858288425</c:v>
                </c:pt>
                <c:pt idx="236" formatCode="0.0%">
                  <c:v>0.25023165541833059</c:v>
                </c:pt>
                <c:pt idx="237" formatCode="0.0%">
                  <c:v>0.25496020152352172</c:v>
                </c:pt>
                <c:pt idx="238" formatCode="0.0%">
                  <c:v>0.25968194316548487</c:v>
                </c:pt>
                <c:pt idx="239" formatCode="0.0%">
                  <c:v>0.26439269701138279</c:v>
                </c:pt>
                <c:pt idx="240" formatCode="0.0%">
                  <c:v>0.2690881956377823</c:v>
                </c:pt>
                <c:pt idx="241" formatCode="0.0%">
                  <c:v>0.27376409339427149</c:v>
                </c:pt>
                <c:pt idx="242" formatCode="0.0%">
                  <c:v>0.2784159726137389</c:v>
                </c:pt>
                <c:pt idx="243" formatCode="0.0%">
                  <c:v>0.2830393501601145</c:v>
                </c:pt>
                <c:pt idx="244" formatCode="0.0%">
                  <c:v>0.28762968430285529</c:v>
                </c:pt>
                <c:pt idx="245" formatCode="0.0%">
                  <c:v>0.29218238190594109</c:v>
                </c:pt>
                <c:pt idx="246" formatCode="0.0%">
                  <c:v>0.29669280591763569</c:v>
                </c:pt>
                <c:pt idx="247" formatCode="0.0%">
                  <c:v>0.30115628314577447</c:v>
                </c:pt>
                <c:pt idx="248" formatCode="0.0%">
                  <c:v>0.30556811230187114</c:v>
                </c:pt>
                <c:pt idx="249" formatCode="0.0%">
                  <c:v>0.30992357229589873</c:v>
                </c:pt>
                <c:pt idx="250" formatCode="0.0%">
                  <c:v>0.31421793076220317</c:v>
                </c:pt>
                <c:pt idx="251" formatCode="0.0%">
                  <c:v>0.31844645279566086</c:v>
                </c:pt>
                <c:pt idx="252" formatCode="0.0%">
                  <c:v>0.32260440987590328</c:v>
                </c:pt>
                <c:pt idx="253" formatCode="0.0%">
                  <c:v>0.32668708895620474</c:v>
                </c:pt>
                <c:pt idx="254" formatCode="0.0%">
                  <c:v>0.33068980169248174</c:v>
                </c:pt>
                <c:pt idx="255" formatCode="0.0%">
                  <c:v>0.33460789378678191</c:v>
                </c:pt>
                <c:pt idx="256" formatCode="0.0%">
                  <c:v>0.33843675441866117</c:v>
                </c:pt>
                <c:pt idx="257" formatCode="0.0%">
                  <c:v>0.34217182573696409</c:v>
                </c:pt>
                <c:pt idx="258" formatCode="0.0%">
                  <c:v>0.34580861238374172</c:v>
                </c:pt>
                <c:pt idx="259" formatCode="0.0%">
                  <c:v>0.34934269102136989</c:v>
                </c:pt>
                <c:pt idx="260" formatCode="0.0%">
                  <c:v>0.35276971983337674</c:v>
                </c:pt>
                <c:pt idx="261" formatCode="0.0%">
                  <c:v>0.35608544796904912</c:v>
                </c:pt>
                <c:pt idx="262" formatCode="0.0%">
                  <c:v>0.35928572490158373</c:v>
                </c:pt>
                <c:pt idx="263" formatCode="0.0%">
                  <c:v>0.36236650966936146</c:v>
                </c:pt>
                <c:pt idx="264" formatCode="0.0%">
                  <c:v>0.36532387996988069</c:v>
                </c:pt>
                <c:pt idx="265" formatCode="0.0%">
                  <c:v>0.36815404107597061</c:v>
                </c:pt>
                <c:pt idx="266" formatCode="0.0%">
                  <c:v>0.37085333454413</c:v>
                </c:pt>
                <c:pt idx="267" formatCode="0.0%">
                  <c:v>0.37341824668520018</c:v>
                </c:pt>
                <c:pt idx="268" formatCode="0.0%">
                  <c:v>0.37584541676808375</c:v>
                </c:pt>
                <c:pt idx="269" formatCode="0.0%">
                  <c:v>0.37813164492785617</c:v>
                </c:pt>
                <c:pt idx="270" formatCode="0.0%">
                  <c:v>0.38027389975039794</c:v>
                </c:pt>
                <c:pt idx="271" formatCode="0.0%">
                  <c:v>0.38226932550658155</c:v>
                </c:pt>
                <c:pt idx="272" formatCode="0.0%">
                  <c:v>0.38411524901009092</c:v>
                </c:pt>
                <c:pt idx="273" formatCode="0.0%">
                  <c:v>0.38580918607411929</c:v>
                </c:pt>
                <c:pt idx="274" formatCode="0.0%">
                  <c:v>0.38734884754348131</c:v>
                </c:pt>
                <c:pt idx="275" formatCode="0.0%">
                  <c:v>0.38873214488008778</c:v>
                </c:pt>
                <c:pt idx="276" formatCode="0.0%">
                  <c:v>0.38995719528124601</c:v>
                </c:pt>
                <c:pt idx="277" formatCode="0.0%">
                  <c:v>0.39102232631187539</c:v>
                </c:pt>
                <c:pt idx="278" formatCode="0.0%">
                  <c:v>0.39192608003344531</c:v>
                </c:pt>
                <c:pt idx="279" formatCode="0.0%">
                  <c:v>0.39266721661425202</c:v>
                </c:pt>
                <c:pt idx="280" formatCode="0.0%">
                  <c:v>0.39324471740753536</c:v>
                </c:pt>
                <c:pt idx="281" formatCode="0.0%">
                  <c:v>0.39365778748589259</c:v>
                </c:pt>
                <c:pt idx="282" formatCode="0.0%">
                  <c:v>0.39390585762246466</c:v>
                </c:pt>
                <c:pt idx="283" formatCode="0.0%">
                  <c:v>0.39398858571143264</c:v>
                </c:pt>
                <c:pt idx="284" formatCode="0.0%">
                  <c:v>0.39390585762246466</c:v>
                </c:pt>
                <c:pt idx="285" formatCode="0.0%">
                  <c:v>0.39365778748589259</c:v>
                </c:pt>
                <c:pt idx="286" formatCode="0.0%">
                  <c:v>0.39324471740753536</c:v>
                </c:pt>
                <c:pt idx="287" formatCode="0.0%">
                  <c:v>0.39266721661425202</c:v>
                </c:pt>
                <c:pt idx="288" formatCode="0.0%">
                  <c:v>0.39192608003344531</c:v>
                </c:pt>
                <c:pt idx="289" formatCode="0.0%">
                  <c:v>0.39102232631187539</c:v>
                </c:pt>
                <c:pt idx="290" formatCode="0.0%">
                  <c:v>0.38995719528124601</c:v>
                </c:pt>
                <c:pt idx="291" formatCode="0.0%">
                  <c:v>0.38873214488008778</c:v>
                </c:pt>
                <c:pt idx="292" formatCode="0.0%">
                  <c:v>0.38734884754348131</c:v>
                </c:pt>
                <c:pt idx="293" formatCode="0.0%">
                  <c:v>0.38580918607411929</c:v>
                </c:pt>
                <c:pt idx="294" formatCode="0.0%">
                  <c:v>0.38411524901009092</c:v>
                </c:pt>
                <c:pt idx="295" formatCode="0.0%">
                  <c:v>0.38226932550658155</c:v>
                </c:pt>
                <c:pt idx="296" formatCode="0.0%">
                  <c:v>0.38027389975039794</c:v>
                </c:pt>
                <c:pt idx="297" formatCode="0.0%">
                  <c:v>0.37813164492785617</c:v>
                </c:pt>
                <c:pt idx="298" formatCode="0.0%">
                  <c:v>0.37584541676808375</c:v>
                </c:pt>
                <c:pt idx="299" formatCode="0.0%">
                  <c:v>0.37341824668520018</c:v>
                </c:pt>
                <c:pt idx="300" formatCode="0.0%">
                  <c:v>0.37085333454413</c:v>
                </c:pt>
                <c:pt idx="301" formatCode="0.0%">
                  <c:v>0.36815404107597061</c:v>
                </c:pt>
                <c:pt idx="302" formatCode="0.0%">
                  <c:v>0.36532387996988069</c:v>
                </c:pt>
                <c:pt idx="303" formatCode="0.0%">
                  <c:v>0.36236650966936146</c:v>
                </c:pt>
                <c:pt idx="304" formatCode="0.0%">
                  <c:v>0.35928572490158373</c:v>
                </c:pt>
                <c:pt idx="305" formatCode="0.0%">
                  <c:v>0.35608544796904912</c:v>
                </c:pt>
                <c:pt idx="306" formatCode="0.0%">
                  <c:v>0.35276971983337674</c:v>
                </c:pt>
                <c:pt idx="307" formatCode="0.0%">
                  <c:v>0.34934269102136989</c:v>
                </c:pt>
                <c:pt idx="308" formatCode="0.0%">
                  <c:v>0.34580861238374172</c:v>
                </c:pt>
                <c:pt idx="309" formatCode="0.0%">
                  <c:v>0.34217182573696409</c:v>
                </c:pt>
                <c:pt idx="310" formatCode="0.0%">
                  <c:v>0.33843675441866117</c:v>
                </c:pt>
                <c:pt idx="311" formatCode="0.0%">
                  <c:v>0.33460789378678191</c:v>
                </c:pt>
                <c:pt idx="312" formatCode="0.0%">
                  <c:v>0.33068980169248174</c:v>
                </c:pt>
                <c:pt idx="313" formatCode="0.0%">
                  <c:v>0.32668708895620474</c:v>
                </c:pt>
                <c:pt idx="314" formatCode="0.0%">
                  <c:v>0.32260440987590328</c:v>
                </c:pt>
                <c:pt idx="315" formatCode="0.0%">
                  <c:v>0.31844645279566086</c:v>
                </c:pt>
                <c:pt idx="316" formatCode="0.0%">
                  <c:v>0.31421793076220317</c:v>
                </c:pt>
                <c:pt idx="317" formatCode="0.0%">
                  <c:v>0.30992357229589873</c:v>
                </c:pt>
                <c:pt idx="318" formatCode="0.0%">
                  <c:v>0.30556811230187114</c:v>
                </c:pt>
                <c:pt idx="319" formatCode="0.0%">
                  <c:v>0.30115628314577447</c:v>
                </c:pt>
                <c:pt idx="320" formatCode="0.0%">
                  <c:v>0.29669280591763569</c:v>
                </c:pt>
                <c:pt idx="321" formatCode="0.0%">
                  <c:v>0.29218238190594109</c:v>
                </c:pt>
                <c:pt idx="322" formatCode="0.0%">
                  <c:v>0.28762968430285529</c:v>
                </c:pt>
                <c:pt idx="323" formatCode="0.0%">
                  <c:v>0.2830393501601145</c:v>
                </c:pt>
                <c:pt idx="324" formatCode="0.0%">
                  <c:v>0.2784159726137389</c:v>
                </c:pt>
                <c:pt idx="325" formatCode="0.0%">
                  <c:v>0.27376409339427149</c:v>
                </c:pt>
                <c:pt idx="326" formatCode="0.0%">
                  <c:v>0.2690881956377823</c:v>
                </c:pt>
                <c:pt idx="327" formatCode="0.0%">
                  <c:v>0.26439269701138279</c:v>
                </c:pt>
                <c:pt idx="328" formatCode="0.0%">
                  <c:v>0.25968194316548487</c:v>
                </c:pt>
                <c:pt idx="329" formatCode="0.0%">
                  <c:v>0.25496020152352172</c:v>
                </c:pt>
                <c:pt idx="330" formatCode="0.0%">
                  <c:v>0.25023165541833059</c:v>
                </c:pt>
                <c:pt idx="331" formatCode="0.0%">
                  <c:v>0.24550039858288425</c:v>
                </c:pt>
                <c:pt idx="332" formatCode="0.0%">
                  <c:v>0.24077043000156567</c:v>
                </c:pt>
                <c:pt idx="333" formatCode="0.0%">
                  <c:v>0.23604564912670095</c:v>
                </c:pt>
                <c:pt idx="334" formatCode="0.0%">
                  <c:v>0.2313298514636227</c:v>
                </c:pt>
                <c:pt idx="335" formatCode="0.0%">
                  <c:v>0.22662672452611984</c:v>
                </c:pt>
                <c:pt idx="336" formatCode="0.0%">
                  <c:v>0.22193984416275972</c:v>
                </c:pt>
                <c:pt idx="337" formatCode="0.0%">
                  <c:v>0.21727267125323765</c:v>
                </c:pt>
                <c:pt idx="338" formatCode="0.0%">
                  <c:v>0.21262854877263274</c:v>
                </c:pt>
                <c:pt idx="339" formatCode="0.0%">
                  <c:v>0.20801069922022322</c:v>
                </c:pt>
                <c:pt idx="340" formatCode="0.0%">
                  <c:v>0.2034222224083512</c:v>
                </c:pt>
                <c:pt idx="341" formatCode="0.0%">
                  <c:v>0.19886609360571966</c:v>
                </c:pt>
                <c:pt idx="342" formatCode="0.0%">
                  <c:v>0.19434516202846697</c:v>
                </c:pt>
                <c:pt idx="343" formatCode="0.0%">
                  <c:v>0.18986214967139056</c:v>
                </c:pt>
                <c:pt idx="344" formatCode="0.0%">
                  <c:v>0.18541965047078812</c:v>
                </c:pt>
                <c:pt idx="345" formatCode="0.0%">
                  <c:v>0.18102012978955009</c:v>
                </c:pt>
                <c:pt idx="346" formatCode="0.0%">
                  <c:v>0.17666592421437724</c:v>
                </c:pt>
                <c:pt idx="347" formatCode="0.0%">
                  <c:v>0.17235924165430599</c:v>
                </c:pt>
                <c:pt idx="348" formatCode="0.0%">
                  <c:v>0.16810216172910808</c:v>
                </c:pt>
                <c:pt idx="349" formatCode="0.0%">
                  <c:v>0.16389663643558372</c:v>
                </c:pt>
                <c:pt idx="350" formatCode="0.0%">
                  <c:v>0.15974449107929753</c:v>
                </c:pt>
                <c:pt idx="351" formatCode="0.0%">
                  <c:v>0.15564742545889926</c:v>
                </c:pt>
                <c:pt idx="352" formatCode="0.0%">
                  <c:v>0.15160701528984166</c:v>
                </c:pt>
                <c:pt idx="353" formatCode="0.0%">
                  <c:v>0.14762471385403808</c:v>
                </c:pt>
                <c:pt idx="354" formatCode="0.0%">
                  <c:v>0.14370185386180698</c:v>
                </c:pt>
                <c:pt idx="355" formatCode="0.0%">
                  <c:v>0.13983964951230846</c:v>
                </c:pt>
                <c:pt idx="356" formatCode="0.0%">
                  <c:v>0.13603919873860865</c:v>
                </c:pt>
                <c:pt idx="357" formatCode="0.0%">
                  <c:v>0.13230148562348742</c:v>
                </c:pt>
                <c:pt idx="358" formatCode="0.0%">
                  <c:v>0.12862738297214607</c:v>
                </c:pt>
                <c:pt idx="359" formatCode="0.0%">
                  <c:v>0.125017655028065</c:v>
                </c:pt>
                <c:pt idx="360" formatCode="0.0%">
                  <c:v>0.12147296031840289</c:v>
                </c:pt>
                <c:pt idx="361" formatCode="0.0%">
                  <c:v>0.11799385461551856</c:v>
                </c:pt>
                <c:pt idx="362" formatCode="0.0%">
                  <c:v>0.11458079400143106</c:v>
                </c:pt>
                <c:pt idx="363" formatCode="0.0%">
                  <c:v>0.11123413802230511</c:v>
                </c:pt>
                <c:pt idx="364" formatCode="0.0%">
                  <c:v>0.10795415292036063</c:v>
                </c:pt>
                <c:pt idx="365" formatCode="0.0%">
                  <c:v>0.10474101493094871</c:v>
                </c:pt>
                <c:pt idx="366" formatCode="0.0%">
                  <c:v>0.10159481363291027</c:v>
                </c:pt>
                <c:pt idx="367" formatCode="0.0%">
                  <c:v>9.8515555340735209E-2</c:v>
                </c:pt>
                <c:pt idx="368" formatCode="0.0%">
                  <c:v>9.5503166527465391E-2</c:v>
                </c:pt>
                <c:pt idx="369" formatCode="0.0%">
                  <c:v>9.2557497267728231E-2</c:v>
                </c:pt>
                <c:pt idx="370" formatCode="0.0%">
                  <c:v>8.9678324690753375E-2</c:v>
                </c:pt>
                <c:pt idx="371" formatCode="0.0%">
                  <c:v>8.6865356433700094E-2</c:v>
                </c:pt>
                <c:pt idx="372" formatCode="0.0%">
                  <c:v>8.4118234086112659E-2</c:v>
                </c:pt>
                <c:pt idx="373" formatCode="0.0%">
                  <c:v>8.1436536616818281E-2</c:v>
                </c:pt>
                <c:pt idx="374" formatCode="0.0%">
                  <c:v>7.8819783775085361E-2</c:v>
                </c:pt>
                <c:pt idx="375" formatCode="0.0%">
                  <c:v>7.6267439458367253E-2</c:v>
                </c:pt>
                <c:pt idx="376" formatCode="0.0%">
                  <c:v>7.3778915039463558E-2</c:v>
                </c:pt>
                <c:pt idx="377" formatCode="0.0%">
                  <c:v>7.1353572646438213E-2</c:v>
                </c:pt>
                <c:pt idx="378" formatCode="0.0%">
                  <c:v>6.8990728389136849E-2</c:v>
                </c:pt>
                <c:pt idx="379" formatCode="0.0%">
                  <c:v>6.6689655526642688E-2</c:v>
                </c:pt>
                <c:pt idx="380" formatCode="0.0%">
                  <c:v>6.444958757050237E-2</c:v>
                </c:pt>
                <c:pt idx="381" formatCode="0.0%">
                  <c:v>6.2269721319032585E-2</c:v>
                </c:pt>
                <c:pt idx="382" formatCode="0.0%">
                  <c:v>6.0149219818491431E-2</c:v>
                </c:pt>
                <c:pt idx="383" formatCode="0.0%">
                  <c:v>5.808721524735698E-2</c:v>
                </c:pt>
                <c:pt idx="384" formatCode="0.0%">
                  <c:v>5.6082811720401041E-2</c:v>
                </c:pt>
                <c:pt idx="385" formatCode="0.0%">
                  <c:v>5.4135088009680164E-2</c:v>
                </c:pt>
                <c:pt idx="386" formatCode="0.0%">
                  <c:v>5.2243100179980406E-2</c:v>
                </c:pt>
                <c:pt idx="387" formatCode="0.0%">
                  <c:v>5.0405884136655976E-2</c:v>
                </c:pt>
                <c:pt idx="388" formatCode="0.0%">
                  <c:v>4.8622458084184639E-2</c:v>
                </c:pt>
                <c:pt idx="389" formatCode="0.0%">
                  <c:v>4.6891824894130227E-2</c:v>
                </c:pt>
                <c:pt idx="390" formatCode="0.0%">
                  <c:v>4.5212974381553889E-2</c:v>
                </c:pt>
                <c:pt idx="391" formatCode="0.0%">
                  <c:v>4.358488548924476E-2</c:v>
                </c:pt>
                <c:pt idx="392" formatCode="0.0%">
                  <c:v>4.2006528379456336E-2</c:v>
                </c:pt>
                <c:pt idx="393" formatCode="0.0%">
                  <c:v>4.0476866433134216E-2</c:v>
                </c:pt>
                <c:pt idx="394" formatCode="0.0%">
                  <c:v>3.8994858156877837E-2</c:v>
                </c:pt>
                <c:pt idx="395" formatCode="0.0%">
                  <c:v>3.7559458998179272E-2</c:v>
                </c:pt>
                <c:pt idx="396" formatCode="0.0%">
                  <c:v>3.6169623069669997E-2</c:v>
                </c:pt>
                <c:pt idx="397" formatCode="0.0%">
                  <c:v>3.4824304783376364E-2</c:v>
                </c:pt>
                <c:pt idx="398" formatCode="0.0%">
                  <c:v>3.3522460396149908E-2</c:v>
                </c:pt>
                <c:pt idx="399" formatCode="0.0%">
                  <c:v>3.226304946767105E-2</c:v>
                </c:pt>
                <c:pt idx="400" formatCode="0.0%">
                  <c:v>3.1045036232546327E-2</c:v>
                </c:pt>
                <c:pt idx="401" formatCode="0.0%">
                  <c:v>2.9867390888217625E-2</c:v>
                </c:pt>
                <c:pt idx="402" formatCode="0.0%">
                  <c:v>2.8729090800504262E-2</c:v>
                </c:pt>
                <c:pt idx="403" formatCode="0.0%">
                  <c:v>2.7629121628762382E-2</c:v>
                </c:pt>
                <c:pt idx="404" formatCode="0.0%">
                  <c:v>2.6566478372710742E-2</c:v>
                </c:pt>
                <c:pt idx="405" formatCode="0.0%">
                  <c:v>2.5540166343104718E-2</c:v>
                </c:pt>
                <c:pt idx="406" formatCode="0.0%">
                  <c:v>2.4549202058490309E-2</c:v>
                </c:pt>
                <c:pt idx="407" formatCode="0.0%">
                  <c:v>2.359261407037181E-2</c:v>
                </c:pt>
                <c:pt idx="408" formatCode="0.0%">
                  <c:v>2.2669443719144412E-2</c:v>
                </c:pt>
                <c:pt idx="409" formatCode="0.0%">
                  <c:v>2.1778745823221417E-2</c:v>
                </c:pt>
                <c:pt idx="410" formatCode="0.0%">
                  <c:v>2.0919589303789812E-2</c:v>
                </c:pt>
                <c:pt idx="411" formatCode="0.0%">
                  <c:v>2.0091057747681846E-2</c:v>
                </c:pt>
                <c:pt idx="412" formatCode="0.0%">
                  <c:v>1.9292249910829715E-2</c:v>
                </c:pt>
                <c:pt idx="413" formatCode="0.0%">
                  <c:v>1.8522280164803128E-2</c:v>
                </c:pt>
                <c:pt idx="414" formatCode="0.0%">
                  <c:v>1.7780278888902237E-2</c:v>
                </c:pt>
                <c:pt idx="415" formatCode="0.0%">
                  <c:v>1.7065392810289959E-2</c:v>
                </c:pt>
                <c:pt idx="416" formatCode="0.0%">
                  <c:v>1.6376785294604422E-2</c:v>
                </c:pt>
                <c:pt idx="417" formatCode="0.0%">
                  <c:v>1.5713636589480127E-2</c:v>
                </c:pt>
                <c:pt idx="418" formatCode="0.0%">
                  <c:v>1.5075144023375718E-2</c:v>
                </c:pt>
                <c:pt idx="419" formatCode="0.0%">
                  <c:v>1.4460522162058259E-2</c:v>
                </c:pt>
                <c:pt idx="420" formatCode="0.0%">
                  <c:v>1.3869002925065814E-2</c:v>
                </c:pt>
                <c:pt idx="421" formatCode="0.0%">
                  <c:v>1.329983566440503E-2</c:v>
                </c:pt>
                <c:pt idx="422" formatCode="0.0%">
                  <c:v>1.2752287207710763E-2</c:v>
                </c:pt>
                <c:pt idx="423" formatCode="0.0%">
                  <c:v>1.2225641868022297E-2</c:v>
                </c:pt>
                <c:pt idx="424" formatCode="0.0%">
                  <c:v>1.1719201422289188E-2</c:v>
                </c:pt>
                <c:pt idx="425" formatCode="0.0%">
                  <c:v>1.1232285060642855E-2</c:v>
                </c:pt>
                <c:pt idx="426" formatCode="0.0%">
                  <c:v>1.0764229308427875E-2</c:v>
                </c:pt>
                <c:pt idx="427" formatCode="0.0%">
                  <c:v>1.0314387922906431E-2</c:v>
                </c:pt>
                <c:pt idx="428" formatCode="0.0%">
                  <c:v>9.8821317664985111E-3</c:v>
                </c:pt>
                <c:pt idx="429" formatCode="0.0%">
                  <c:v>9.4668486583395148E-3</c:v>
                </c:pt>
                <c:pt idx="430" formatCode="0.0%">
                  <c:v>9.067943205887068E-3</c:v>
                </c:pt>
                <c:pt idx="431" formatCode="0.0%">
                  <c:v>8.6848366182271011E-3</c:v>
                </c:pt>
                <c:pt idx="432" formatCode="0.0%">
                  <c:v>8.3169665026741144E-3</c:v>
                </c:pt>
                <c:pt idx="433" formatCode="0.0%">
                  <c:v>7.9637866461804915E-3</c:v>
                </c:pt>
                <c:pt idx="434" formatCode="0.0%">
                  <c:v>7.6247667830169862E-3</c:v>
                </c:pt>
                <c:pt idx="435" formatCode="0.0%">
                  <c:v>7.2993923501090043E-3</c:v>
                </c:pt>
              </c:numCache>
            </c:numRef>
          </c:val>
        </c:ser>
        <c:ser>
          <c:idx val="4"/>
          <c:order val="4"/>
          <c:tx>
            <c:v>Alpha</c:v>
          </c:tx>
          <c:spPr>
            <a:solidFill>
              <a:schemeClr val="accent1"/>
            </a:solidFill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chart'!$H$2:$H$429</c:f>
              <c:numCache>
                <c:formatCode>0.00000</c:formatCode>
                <c:ptCount val="428"/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7200"/>
        <c:axId val="127005056"/>
      </c:areaChart>
      <c:lineChart>
        <c:grouping val="standard"/>
        <c:varyColors val="0"/>
        <c:ser>
          <c:idx val="0"/>
          <c:order val="1"/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chart'!$D$2:$D$429</c:f>
              <c:numCache>
                <c:formatCode>General</c:formatCode>
                <c:ptCount val="428"/>
                <c:pt idx="77" formatCode="0.0%">
                  <c:v>5.808721524735698E-2</c:v>
                </c:pt>
                <c:pt idx="127" formatCode="0.0%">
                  <c:v>0.23604564912670095</c:v>
                </c:pt>
                <c:pt idx="177" formatCode="0.0%">
                  <c:v>0.39398858571143264</c:v>
                </c:pt>
                <c:pt idx="227" formatCode="0.0%">
                  <c:v>0.23604564912670095</c:v>
                </c:pt>
                <c:pt idx="277" formatCode="0.0%">
                  <c:v>5.808721524735698E-2</c:v>
                </c:pt>
              </c:numCache>
            </c:numRef>
          </c:val>
          <c:smooth val="0"/>
        </c:ser>
        <c:ser>
          <c:idx val="3"/>
          <c:order val="3"/>
          <c:tx>
            <c:v>Alternative Mean</c:v>
          </c:tx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28575">
                <a:prstDash val="dash"/>
              </a:ln>
            </c:spPr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chart'!$F$2:$F$429</c:f>
              <c:numCache>
                <c:formatCode>General</c:formatCode>
                <c:ptCount val="428"/>
                <c:pt idx="282" formatCode="0.0%">
                  <c:v>0.39390585762246466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47200"/>
        <c:axId val="127005056"/>
      </c:lineChart>
      <c:catAx>
        <c:axId val="126147200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127005056"/>
        <c:crosses val="autoZero"/>
        <c:auto val="1"/>
        <c:lblAlgn val="ctr"/>
        <c:lblOffset val="100"/>
        <c:tickLblSkip val="25"/>
        <c:noMultiLvlLbl val="0"/>
      </c:catAx>
      <c:valAx>
        <c:axId val="127005056"/>
        <c:scaling>
          <c:orientation val="minMax"/>
          <c:max val="0.45"/>
        </c:scaling>
        <c:delete val="1"/>
        <c:axPos val="l"/>
        <c:numFmt formatCode="General" sourceLinked="1"/>
        <c:majorTickMark val="out"/>
        <c:minorTickMark val="none"/>
        <c:tickLblPos val="nextTo"/>
        <c:crossAx val="1261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66576296469636E-2"/>
          <c:y val="4.036794864703163E-2"/>
          <c:w val="0.83574051291779194"/>
          <c:h val="0.81935384582951232"/>
        </c:manualLayout>
      </c:layout>
      <c:areaChart>
        <c:grouping val="standard"/>
        <c:varyColors val="0"/>
        <c:ser>
          <c:idx val="1"/>
          <c:order val="0"/>
          <c:tx>
            <c:strRef>
              <c:f>'Data, Directional test chart'!$C$1</c:f>
              <c:strCache>
                <c:ptCount val="1"/>
                <c:pt idx="0">
                  <c:v>Relative Frequency, Null</c:v>
                </c:pt>
              </c:strCache>
            </c:strRef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chart'!$C$2:$C$429</c:f>
              <c:numCache>
                <c:formatCode>General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74">
                  <c:v>5.2243100179980406E-2</c:v>
                </c:pt>
                <c:pt idx="75">
                  <c:v>5.4135088009680164E-2</c:v>
                </c:pt>
                <c:pt idx="76">
                  <c:v>5.6082811720401041E-2</c:v>
                </c:pt>
                <c:pt idx="77">
                  <c:v>5.808721524735698E-2</c:v>
                </c:pt>
                <c:pt idx="78">
                  <c:v>6.0149219818491431E-2</c:v>
                </c:pt>
                <c:pt idx="79">
                  <c:v>6.2269721319032585E-2</c:v>
                </c:pt>
                <c:pt idx="80">
                  <c:v>6.444958757050237E-2</c:v>
                </c:pt>
                <c:pt idx="81">
                  <c:v>6.6689655526642688E-2</c:v>
                </c:pt>
                <c:pt idx="82">
                  <c:v>6.8990728389136849E-2</c:v>
                </c:pt>
                <c:pt idx="83">
                  <c:v>7.1353572646438213E-2</c:v>
                </c:pt>
                <c:pt idx="84">
                  <c:v>7.3778915039463558E-2</c:v>
                </c:pt>
                <c:pt idx="85">
                  <c:v>7.6267439458367253E-2</c:v>
                </c:pt>
                <c:pt idx="86">
                  <c:v>7.8819783775085361E-2</c:v>
                </c:pt>
                <c:pt idx="87">
                  <c:v>8.1436536616818281E-2</c:v>
                </c:pt>
                <c:pt idx="88">
                  <c:v>8.4118234086112659E-2</c:v>
                </c:pt>
                <c:pt idx="89">
                  <c:v>8.6865356433700094E-2</c:v>
                </c:pt>
                <c:pt idx="90">
                  <c:v>8.9678324690753375E-2</c:v>
                </c:pt>
                <c:pt idx="91">
                  <c:v>9.2557497267728231E-2</c:v>
                </c:pt>
                <c:pt idx="92">
                  <c:v>9.5503166527465391E-2</c:v>
                </c:pt>
                <c:pt idx="93">
                  <c:v>9.8515555340735209E-2</c:v>
                </c:pt>
                <c:pt idx="94">
                  <c:v>0.10159481363291027</c:v>
                </c:pt>
                <c:pt idx="95">
                  <c:v>0.10474101493094871</c:v>
                </c:pt>
                <c:pt idx="96">
                  <c:v>0.10795415292036063</c:v>
                </c:pt>
                <c:pt idx="97">
                  <c:v>0.11123413802230511</c:v>
                </c:pt>
                <c:pt idx="98">
                  <c:v>0.11458079400143106</c:v>
                </c:pt>
                <c:pt idx="99">
                  <c:v>0.11799385461551856</c:v>
                </c:pt>
                <c:pt idx="100">
                  <c:v>0.12147296031840289</c:v>
                </c:pt>
                <c:pt idx="101">
                  <c:v>0.125017655028065</c:v>
                </c:pt>
                <c:pt idx="102">
                  <c:v>0.12862738297214607</c:v>
                </c:pt>
                <c:pt idx="103">
                  <c:v>0.13230148562348742</c:v>
                </c:pt>
                <c:pt idx="104">
                  <c:v>0.13603919873860865</c:v>
                </c:pt>
                <c:pt idx="105">
                  <c:v>0.13983964951230846</c:v>
                </c:pt>
                <c:pt idx="106">
                  <c:v>0.14370185386180698</c:v>
                </c:pt>
                <c:pt idx="107">
                  <c:v>0.14762471385403808</c:v>
                </c:pt>
                <c:pt idx="108">
                  <c:v>0.15160701528984166</c:v>
                </c:pt>
                <c:pt idx="109">
                  <c:v>0.15564742545889926</c:v>
                </c:pt>
                <c:pt idx="110">
                  <c:v>0.15974449107929753</c:v>
                </c:pt>
                <c:pt idx="111">
                  <c:v>0.16389663643558372</c:v>
                </c:pt>
                <c:pt idx="112">
                  <c:v>0.16810216172910808</c:v>
                </c:pt>
                <c:pt idx="113">
                  <c:v>0.17235924165430599</c:v>
                </c:pt>
                <c:pt idx="114">
                  <c:v>0.17666592421437724</c:v>
                </c:pt>
                <c:pt idx="115">
                  <c:v>0.18102012978955009</c:v>
                </c:pt>
                <c:pt idx="116">
                  <c:v>0.18541965047078812</c:v>
                </c:pt>
                <c:pt idx="117">
                  <c:v>0.18986214967139056</c:v>
                </c:pt>
                <c:pt idx="118">
                  <c:v>0.19434516202846697</c:v>
                </c:pt>
                <c:pt idx="119">
                  <c:v>0.19886609360571966</c:v>
                </c:pt>
                <c:pt idx="120">
                  <c:v>0.2034222224083512</c:v>
                </c:pt>
                <c:pt idx="121">
                  <c:v>0.20801069922022322</c:v>
                </c:pt>
                <c:pt idx="122">
                  <c:v>0.21262854877263274</c:v>
                </c:pt>
                <c:pt idx="123">
                  <c:v>0.21727267125323765</c:v>
                </c:pt>
                <c:pt idx="124">
                  <c:v>0.22193984416275972</c:v>
                </c:pt>
                <c:pt idx="125">
                  <c:v>0.22662672452611984</c:v>
                </c:pt>
                <c:pt idx="126">
                  <c:v>0.2313298514636227</c:v>
                </c:pt>
                <c:pt idx="127">
                  <c:v>0.23604564912670095</c:v>
                </c:pt>
                <c:pt idx="128">
                  <c:v>0.24077043000156567</c:v>
                </c:pt>
                <c:pt idx="129">
                  <c:v>0.24550039858288425</c:v>
                </c:pt>
                <c:pt idx="130">
                  <c:v>0.25023165541833059</c:v>
                </c:pt>
                <c:pt idx="131">
                  <c:v>0.25496020152352172</c:v>
                </c:pt>
                <c:pt idx="132">
                  <c:v>0.25968194316548487</c:v>
                </c:pt>
                <c:pt idx="133">
                  <c:v>0.26439269701138279</c:v>
                </c:pt>
                <c:pt idx="134">
                  <c:v>0.2690881956377823</c:v>
                </c:pt>
                <c:pt idx="135">
                  <c:v>0.27376409339427149</c:v>
                </c:pt>
                <c:pt idx="136">
                  <c:v>0.2784159726137389</c:v>
                </c:pt>
                <c:pt idx="137">
                  <c:v>0.2830393501601145</c:v>
                </c:pt>
                <c:pt idx="138">
                  <c:v>0.28762968430285529</c:v>
                </c:pt>
                <c:pt idx="139">
                  <c:v>0.29218238190594109</c:v>
                </c:pt>
                <c:pt idx="140">
                  <c:v>0.29669280591763569</c:v>
                </c:pt>
                <c:pt idx="141">
                  <c:v>0.30115628314577447</c:v>
                </c:pt>
                <c:pt idx="142">
                  <c:v>0.30556811230187114</c:v>
                </c:pt>
                <c:pt idx="143">
                  <c:v>0.30992357229589873</c:v>
                </c:pt>
                <c:pt idx="144">
                  <c:v>0.31421793076220317</c:v>
                </c:pt>
                <c:pt idx="145">
                  <c:v>0.31844645279566086</c:v>
                </c:pt>
                <c:pt idx="146">
                  <c:v>0.32260440987590328</c:v>
                </c:pt>
                <c:pt idx="147">
                  <c:v>0.32668708895620474</c:v>
                </c:pt>
                <c:pt idx="148">
                  <c:v>0.33068980169248174</c:v>
                </c:pt>
                <c:pt idx="149">
                  <c:v>0.33460789378678191</c:v>
                </c:pt>
                <c:pt idx="150">
                  <c:v>0.33843675441866117</c:v>
                </c:pt>
                <c:pt idx="151">
                  <c:v>0.34217182573696409</c:v>
                </c:pt>
                <c:pt idx="152">
                  <c:v>0.34580861238374172</c:v>
                </c:pt>
                <c:pt idx="153">
                  <c:v>0.34934269102136989</c:v>
                </c:pt>
                <c:pt idx="154">
                  <c:v>0.35276971983337674</c:v>
                </c:pt>
                <c:pt idx="155">
                  <c:v>0.35608544796904912</c:v>
                </c:pt>
                <c:pt idx="156">
                  <c:v>0.35928572490158373</c:v>
                </c:pt>
                <c:pt idx="157">
                  <c:v>0.36236650966936146</c:v>
                </c:pt>
                <c:pt idx="158">
                  <c:v>0.36532387996988069</c:v>
                </c:pt>
                <c:pt idx="159">
                  <c:v>0.36815404107597061</c:v>
                </c:pt>
                <c:pt idx="160">
                  <c:v>0.37085333454413</c:v>
                </c:pt>
                <c:pt idx="161">
                  <c:v>0.37341824668520018</c:v>
                </c:pt>
                <c:pt idx="162">
                  <c:v>0.37584541676808375</c:v>
                </c:pt>
                <c:pt idx="163">
                  <c:v>0.37813164492785617</c:v>
                </c:pt>
                <c:pt idx="164">
                  <c:v>0.38027389975039794</c:v>
                </c:pt>
                <c:pt idx="165">
                  <c:v>0.38226932550658155</c:v>
                </c:pt>
                <c:pt idx="166">
                  <c:v>0.38411524901009092</c:v>
                </c:pt>
                <c:pt idx="167">
                  <c:v>0.38580918607411929</c:v>
                </c:pt>
                <c:pt idx="168">
                  <c:v>0.38734884754348131</c:v>
                </c:pt>
                <c:pt idx="169">
                  <c:v>0.38873214488008778</c:v>
                </c:pt>
                <c:pt idx="170">
                  <c:v>0.38995719528124601</c:v>
                </c:pt>
                <c:pt idx="171">
                  <c:v>0.39102232631187539</c:v>
                </c:pt>
                <c:pt idx="172">
                  <c:v>0.39192608003344531</c:v>
                </c:pt>
                <c:pt idx="173">
                  <c:v>0.39266721661425202</c:v>
                </c:pt>
                <c:pt idx="174">
                  <c:v>0.39324471740753536</c:v>
                </c:pt>
                <c:pt idx="175">
                  <c:v>0.39365778748589259</c:v>
                </c:pt>
                <c:pt idx="176">
                  <c:v>0.39390585762246466</c:v>
                </c:pt>
                <c:pt idx="177">
                  <c:v>0.39398858571143264</c:v>
                </c:pt>
                <c:pt idx="178">
                  <c:v>0.39390585762246466</c:v>
                </c:pt>
                <c:pt idx="179">
                  <c:v>0.39365778748589259</c:v>
                </c:pt>
                <c:pt idx="180">
                  <c:v>0.39324471740753536</c:v>
                </c:pt>
                <c:pt idx="181">
                  <c:v>0.39266721661425202</c:v>
                </c:pt>
                <c:pt idx="182">
                  <c:v>0.39192608003344531</c:v>
                </c:pt>
                <c:pt idx="183">
                  <c:v>0.39102232631187539</c:v>
                </c:pt>
                <c:pt idx="184">
                  <c:v>0.38995719528124601</c:v>
                </c:pt>
                <c:pt idx="185">
                  <c:v>0.38873214488008778</c:v>
                </c:pt>
                <c:pt idx="186">
                  <c:v>0.38734884754348131</c:v>
                </c:pt>
                <c:pt idx="187">
                  <c:v>0.38580918607411929</c:v>
                </c:pt>
                <c:pt idx="188">
                  <c:v>0.38411524901009092</c:v>
                </c:pt>
                <c:pt idx="189">
                  <c:v>0.38226932550658155</c:v>
                </c:pt>
                <c:pt idx="190">
                  <c:v>0.38027389975039794</c:v>
                </c:pt>
                <c:pt idx="191">
                  <c:v>0.37813164492785617</c:v>
                </c:pt>
                <c:pt idx="192">
                  <c:v>0.37584541676808375</c:v>
                </c:pt>
                <c:pt idx="193">
                  <c:v>0.37341824668520018</c:v>
                </c:pt>
                <c:pt idx="194">
                  <c:v>0.37085333454413</c:v>
                </c:pt>
                <c:pt idx="195">
                  <c:v>0.36815404107597061</c:v>
                </c:pt>
                <c:pt idx="196">
                  <c:v>0.36532387996988069</c:v>
                </c:pt>
                <c:pt idx="197">
                  <c:v>0.36236650966936146</c:v>
                </c:pt>
                <c:pt idx="198">
                  <c:v>0.35928572490158373</c:v>
                </c:pt>
                <c:pt idx="199">
                  <c:v>0.35608544796904912</c:v>
                </c:pt>
                <c:pt idx="200">
                  <c:v>0.35276971983337674</c:v>
                </c:pt>
                <c:pt idx="201">
                  <c:v>0.34934269102136989</c:v>
                </c:pt>
                <c:pt idx="202">
                  <c:v>0.34580861238374172</c:v>
                </c:pt>
                <c:pt idx="203">
                  <c:v>0.34217182573696409</c:v>
                </c:pt>
                <c:pt idx="204">
                  <c:v>0.33843675441866117</c:v>
                </c:pt>
                <c:pt idx="205">
                  <c:v>0.33460789378678191</c:v>
                </c:pt>
                <c:pt idx="206">
                  <c:v>0.33068980169248174</c:v>
                </c:pt>
                <c:pt idx="207">
                  <c:v>0.32668708895620474</c:v>
                </c:pt>
                <c:pt idx="208">
                  <c:v>0.32260440987590328</c:v>
                </c:pt>
                <c:pt idx="209">
                  <c:v>0.31844645279566086</c:v>
                </c:pt>
                <c:pt idx="210">
                  <c:v>0.31421793076220317</c:v>
                </c:pt>
                <c:pt idx="211">
                  <c:v>0.30992357229589873</c:v>
                </c:pt>
                <c:pt idx="212">
                  <c:v>0.30556811230187114</c:v>
                </c:pt>
                <c:pt idx="213">
                  <c:v>0.30115628314577447</c:v>
                </c:pt>
                <c:pt idx="214">
                  <c:v>0.29669280591763569</c:v>
                </c:pt>
                <c:pt idx="215">
                  <c:v>0.29218238190594109</c:v>
                </c:pt>
                <c:pt idx="216">
                  <c:v>0.28762968430285529</c:v>
                </c:pt>
                <c:pt idx="217">
                  <c:v>0.2830393501601145</c:v>
                </c:pt>
                <c:pt idx="218">
                  <c:v>0.2784159726137389</c:v>
                </c:pt>
                <c:pt idx="219">
                  <c:v>0.27376409339427149</c:v>
                </c:pt>
                <c:pt idx="220">
                  <c:v>0.2690881956377823</c:v>
                </c:pt>
                <c:pt idx="221">
                  <c:v>0.26439269701138279</c:v>
                </c:pt>
                <c:pt idx="222">
                  <c:v>0.25968194316548487</c:v>
                </c:pt>
                <c:pt idx="223">
                  <c:v>0.25496020152352172</c:v>
                </c:pt>
                <c:pt idx="224">
                  <c:v>0.25023165541833059</c:v>
                </c:pt>
                <c:pt idx="225">
                  <c:v>0.24550039858288425</c:v>
                </c:pt>
                <c:pt idx="226">
                  <c:v>0.24077043000156567</c:v>
                </c:pt>
                <c:pt idx="227">
                  <c:v>0.23604564912670095</c:v>
                </c:pt>
                <c:pt idx="228">
                  <c:v>0.2313298514636227</c:v>
                </c:pt>
                <c:pt idx="229">
                  <c:v>0.22662672452611984</c:v>
                </c:pt>
                <c:pt idx="230">
                  <c:v>0.22193984416275972</c:v>
                </c:pt>
                <c:pt idx="231">
                  <c:v>0.21727267125323765</c:v>
                </c:pt>
                <c:pt idx="232">
                  <c:v>0.21262854877263274</c:v>
                </c:pt>
                <c:pt idx="233">
                  <c:v>0.20801069922022322</c:v>
                </c:pt>
                <c:pt idx="234">
                  <c:v>0.2034222224083512</c:v>
                </c:pt>
                <c:pt idx="235">
                  <c:v>0.19886609360571966</c:v>
                </c:pt>
                <c:pt idx="236">
                  <c:v>0.19434516202846697</c:v>
                </c:pt>
                <c:pt idx="237">
                  <c:v>0.18986214967139056</c:v>
                </c:pt>
                <c:pt idx="238">
                  <c:v>0.18541965047078812</c:v>
                </c:pt>
                <c:pt idx="239">
                  <c:v>0.18102012978955009</c:v>
                </c:pt>
                <c:pt idx="240">
                  <c:v>0.17666592421437724</c:v>
                </c:pt>
                <c:pt idx="241">
                  <c:v>0.17235924165430599</c:v>
                </c:pt>
                <c:pt idx="242">
                  <c:v>0.16810216172910808</c:v>
                </c:pt>
                <c:pt idx="243">
                  <c:v>0.16389663643558372</c:v>
                </c:pt>
                <c:pt idx="244">
                  <c:v>0.15974449107929753</c:v>
                </c:pt>
                <c:pt idx="245">
                  <c:v>0.15564742545889926</c:v>
                </c:pt>
                <c:pt idx="246">
                  <c:v>0.15160701528984166</c:v>
                </c:pt>
                <c:pt idx="247">
                  <c:v>0.14762471385403808</c:v>
                </c:pt>
                <c:pt idx="248">
                  <c:v>0.14370185386180698</c:v>
                </c:pt>
                <c:pt idx="249">
                  <c:v>0.13983964951230846</c:v>
                </c:pt>
                <c:pt idx="250">
                  <c:v>0.13603919873860865</c:v>
                </c:pt>
                <c:pt idx="251">
                  <c:v>0.13230148562348742</c:v>
                </c:pt>
                <c:pt idx="252">
                  <c:v>0.12862738297214607</c:v>
                </c:pt>
                <c:pt idx="253">
                  <c:v>0.125017655028065</c:v>
                </c:pt>
                <c:pt idx="254">
                  <c:v>0.12147296031840289</c:v>
                </c:pt>
                <c:pt idx="255">
                  <c:v>0.11799385461551856</c:v>
                </c:pt>
                <c:pt idx="256">
                  <c:v>0.11458079400143106</c:v>
                </c:pt>
                <c:pt idx="257">
                  <c:v>0.11123413802230511</c:v>
                </c:pt>
                <c:pt idx="258">
                  <c:v>0.10795415292036063</c:v>
                </c:pt>
                <c:pt idx="259">
                  <c:v>0.10474101493094871</c:v>
                </c:pt>
                <c:pt idx="260">
                  <c:v>0.10159481363291027</c:v>
                </c:pt>
                <c:pt idx="261">
                  <c:v>9.8515555340735209E-2</c:v>
                </c:pt>
                <c:pt idx="262">
                  <c:v>9.5503166527465391E-2</c:v>
                </c:pt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ser>
          <c:idx val="2"/>
          <c:order val="2"/>
          <c:tx>
            <c:v>Relative Frequency, Alternative</c:v>
          </c:tx>
          <c:spPr>
            <a:solidFill>
              <a:schemeClr val="accent1">
                <a:alpha val="50000"/>
              </a:schemeClr>
            </a:solidFill>
            <a:ln>
              <a:solidFill>
                <a:schemeClr val="tx1"/>
              </a:solidFill>
              <a:round/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chart'!$E$2:$E$437</c:f>
              <c:numCache>
                <c:formatCode>General</c:formatCode>
                <c:ptCount val="436"/>
                <c:pt idx="107" formatCode="0.0%">
                  <c:v>2.4941773206933861E-3</c:v>
                </c:pt>
                <c:pt idx="108" formatCode="0.0%">
                  <c:v>2.6105772275963452E-3</c:v>
                </c:pt>
                <c:pt idx="109" formatCode="0.0%">
                  <c:v>2.7322383352874555E-3</c:v>
                </c:pt>
                <c:pt idx="110" formatCode="0.0%">
                  <c:v>2.8593854358352671E-3</c:v>
                </c:pt>
                <c:pt idx="111" formatCode="0.0%">
                  <c:v>2.9922520132058916E-3</c:v>
                </c:pt>
                <c:pt idx="112" formatCode="0.0%">
                  <c:v>3.1310805179487634E-3</c:v>
                </c:pt>
                <c:pt idx="113" formatCode="0.0%">
                  <c:v>3.2761226464425503E-3</c:v>
                </c:pt>
                <c:pt idx="114" formatCode="0.0%">
                  <c:v>3.4276396244723737E-3</c:v>
                </c:pt>
                <c:pt idx="115" formatCode="0.0%">
                  <c:v>3.5859024948811805E-3</c:v>
                </c:pt>
                <c:pt idx="116" formatCode="0.0%">
                  <c:v>3.7511924090074247E-3</c:v>
                </c:pt>
                <c:pt idx="117" formatCode="0.0%">
                  <c:v>3.923800921589728E-3</c:v>
                </c:pt>
                <c:pt idx="118" formatCode="0.0%">
                  <c:v>4.104030288785092E-3</c:v>
                </c:pt>
                <c:pt idx="119" formatCode="0.0%">
                  <c:v>4.2921937689122469E-3</c:v>
                </c:pt>
                <c:pt idx="120" formatCode="0.0%">
                  <c:v>4.4886159254942902E-3</c:v>
                </c:pt>
                <c:pt idx="121" formatCode="0.0%">
                  <c:v>4.6936329321360425E-3</c:v>
                </c:pt>
                <c:pt idx="122" formatCode="0.0%">
                  <c:v>4.9075928787306738E-3</c:v>
                </c:pt>
                <c:pt idx="123" formatCode="0.0%">
                  <c:v>5.1308560784476074E-3</c:v>
                </c:pt>
                <c:pt idx="124" formatCode="0.0%">
                  <c:v>5.3637953749095905E-3</c:v>
                </c:pt>
                <c:pt idx="125" formatCode="0.0%">
                  <c:v>5.6067964489200702E-3</c:v>
                </c:pt>
                <c:pt idx="126" formatCode="0.0%">
                  <c:v>5.860258124054653E-3</c:v>
                </c:pt>
                <c:pt idx="127" formatCode="0.0%">
                  <c:v>6.1245926703800248E-3</c:v>
                </c:pt>
                <c:pt idx="128" formatCode="0.0%">
                  <c:v>6.4002261055124444E-3</c:v>
                </c:pt>
                <c:pt idx="129" formatCode="0.0%">
                  <c:v>6.6875984921745037E-3</c:v>
                </c:pt>
                <c:pt idx="130" formatCode="0.0%">
                  <c:v>6.9871642313536018E-3</c:v>
                </c:pt>
                <c:pt idx="131" formatCode="0.0%">
                  <c:v>7.2993923501091596E-3</c:v>
                </c:pt>
                <c:pt idx="132" formatCode="0.0%">
                  <c:v>7.6247667830171492E-3</c:v>
                </c:pt>
                <c:pt idx="133" formatCode="0.0%">
                  <c:v>7.9637866461806615E-3</c:v>
                </c:pt>
                <c:pt idx="134" formatCode="0.0%">
                  <c:v>8.3169665026742966E-3</c:v>
                </c:pt>
                <c:pt idx="135" formatCode="0.0%">
                  <c:v>8.6848366182273005E-3</c:v>
                </c:pt>
                <c:pt idx="136" formatCode="0.0%">
                  <c:v>9.067943205887068E-3</c:v>
                </c:pt>
                <c:pt idx="137" formatCode="0.0%">
                  <c:v>9.4668486583397247E-3</c:v>
                </c:pt>
                <c:pt idx="138" formatCode="0.0%">
                  <c:v>9.8821317664987245E-3</c:v>
                </c:pt>
                <c:pt idx="139" formatCode="0.0%">
                  <c:v>1.0314387922906652E-2</c:v>
                </c:pt>
                <c:pt idx="140" formatCode="0.0%">
                  <c:v>1.0764229308427875E-2</c:v>
                </c:pt>
                <c:pt idx="141" formatCode="0.0%">
                  <c:v>1.1232285060643091E-2</c:v>
                </c:pt>
                <c:pt idx="142" formatCode="0.0%">
                  <c:v>1.1719201422289435E-2</c:v>
                </c:pt>
                <c:pt idx="143" formatCode="0.0%">
                  <c:v>1.2225641868022562E-2</c:v>
                </c:pt>
                <c:pt idx="144" formatCode="0.0%">
                  <c:v>1.2752287207710763E-2</c:v>
                </c:pt>
                <c:pt idx="145" formatCode="0.0%">
                  <c:v>1.3299835664405324E-2</c:v>
                </c:pt>
                <c:pt idx="146" formatCode="0.0%">
                  <c:v>1.3869002925066111E-2</c:v>
                </c:pt>
                <c:pt idx="147" formatCode="0.0%">
                  <c:v>1.4460522162058558E-2</c:v>
                </c:pt>
                <c:pt idx="148" formatCode="0.0%">
                  <c:v>1.5075144023375718E-2</c:v>
                </c:pt>
                <c:pt idx="149" formatCode="0.0%">
                  <c:v>1.5713636589480429E-2</c:v>
                </c:pt>
                <c:pt idx="150" formatCode="0.0%">
                  <c:v>1.6376785294604759E-2</c:v>
                </c:pt>
                <c:pt idx="151" formatCode="0.0%">
                  <c:v>1.7065392810290288E-2</c:v>
                </c:pt>
                <c:pt idx="152" formatCode="0.0%">
                  <c:v>1.7780278888902237E-2</c:v>
                </c:pt>
                <c:pt idx="153" formatCode="0.0%">
                  <c:v>1.8522280164803128E-2</c:v>
                </c:pt>
                <c:pt idx="154" formatCode="0.0%">
                  <c:v>1.9292249910830082E-2</c:v>
                </c:pt>
                <c:pt idx="155" formatCode="0.0%">
                  <c:v>2.0091057747681846E-2</c:v>
                </c:pt>
                <c:pt idx="156" formatCode="0.0%">
                  <c:v>2.0919589303789812E-2</c:v>
                </c:pt>
                <c:pt idx="157" formatCode="0.0%">
                  <c:v>2.1778745823221417E-2</c:v>
                </c:pt>
                <c:pt idx="158" formatCode="0.0%">
                  <c:v>2.2669443719144873E-2</c:v>
                </c:pt>
                <c:pt idx="159" formatCode="0.0%">
                  <c:v>2.359261407037181E-2</c:v>
                </c:pt>
                <c:pt idx="160" formatCode="0.0%">
                  <c:v>2.4549202058490309E-2</c:v>
                </c:pt>
                <c:pt idx="161" formatCode="0.0%">
                  <c:v>2.5540166343104718E-2</c:v>
                </c:pt>
                <c:pt idx="162" formatCode="0.0%">
                  <c:v>2.6566478372711273E-2</c:v>
                </c:pt>
                <c:pt idx="163" formatCode="0.0%">
                  <c:v>2.7629121628762382E-2</c:v>
                </c:pt>
                <c:pt idx="164" formatCode="0.0%">
                  <c:v>2.8729090800504262E-2</c:v>
                </c:pt>
                <c:pt idx="165" formatCode="0.0%">
                  <c:v>2.9867390888217625E-2</c:v>
                </c:pt>
                <c:pt idx="166" formatCode="0.0%">
                  <c:v>3.1045036232546945E-2</c:v>
                </c:pt>
                <c:pt idx="167" formatCode="0.0%">
                  <c:v>3.226304946767105E-2</c:v>
                </c:pt>
                <c:pt idx="168" formatCode="0.0%">
                  <c:v>3.3522460396149908E-2</c:v>
                </c:pt>
                <c:pt idx="169" formatCode="0.0%">
                  <c:v>3.4824304783376364E-2</c:v>
                </c:pt>
                <c:pt idx="170" formatCode="0.0%">
                  <c:v>3.6169623069670698E-2</c:v>
                </c:pt>
                <c:pt idx="171" formatCode="0.0%">
                  <c:v>3.7559458998179272E-2</c:v>
                </c:pt>
                <c:pt idx="172" formatCode="0.0%">
                  <c:v>3.8994858156877837E-2</c:v>
                </c:pt>
                <c:pt idx="173" formatCode="0.0%">
                  <c:v>4.0476866433134216E-2</c:v>
                </c:pt>
                <c:pt idx="174" formatCode="0.0%">
                  <c:v>4.2006528379457085E-2</c:v>
                </c:pt>
                <c:pt idx="175" formatCode="0.0%">
                  <c:v>4.358488548924476E-2</c:v>
                </c:pt>
                <c:pt idx="176" formatCode="0.0%">
                  <c:v>4.5212974381553889E-2</c:v>
                </c:pt>
                <c:pt idx="177" formatCode="0.0%">
                  <c:v>4.6891824894130227E-2</c:v>
                </c:pt>
                <c:pt idx="178" formatCode="0.0%">
                  <c:v>4.8622458084184639E-2</c:v>
                </c:pt>
                <c:pt idx="179" formatCode="0.0%">
                  <c:v>5.0405884136655976E-2</c:v>
                </c:pt>
                <c:pt idx="180" formatCode="0.0%">
                  <c:v>5.2243100179980406E-2</c:v>
                </c:pt>
                <c:pt idx="181" formatCode="0.0%">
                  <c:v>5.4135088009680164E-2</c:v>
                </c:pt>
                <c:pt idx="182" formatCode="0.0%">
                  <c:v>5.6082811720401041E-2</c:v>
                </c:pt>
                <c:pt idx="183" formatCode="0.0%">
                  <c:v>5.808721524735698E-2</c:v>
                </c:pt>
                <c:pt idx="184" formatCode="0.0%">
                  <c:v>6.0149219818491431E-2</c:v>
                </c:pt>
                <c:pt idx="185" formatCode="0.0%">
                  <c:v>6.2269721319032585E-2</c:v>
                </c:pt>
                <c:pt idx="186" formatCode="0.0%">
                  <c:v>6.444958757050237E-2</c:v>
                </c:pt>
                <c:pt idx="187" formatCode="0.0%">
                  <c:v>6.6689655526642688E-2</c:v>
                </c:pt>
                <c:pt idx="188" formatCode="0.0%">
                  <c:v>6.8990728389136849E-2</c:v>
                </c:pt>
                <c:pt idx="189" formatCode="0.0%">
                  <c:v>7.1353572646438213E-2</c:v>
                </c:pt>
                <c:pt idx="190" formatCode="0.0%">
                  <c:v>7.3778915039463558E-2</c:v>
                </c:pt>
                <c:pt idx="191" formatCode="0.0%">
                  <c:v>7.6267439458367253E-2</c:v>
                </c:pt>
                <c:pt idx="192" formatCode="0.0%">
                  <c:v>7.8819783775085361E-2</c:v>
                </c:pt>
                <c:pt idx="193" formatCode="0.0%">
                  <c:v>8.1436536616818281E-2</c:v>
                </c:pt>
                <c:pt idx="194" formatCode="0.0%">
                  <c:v>8.4118234086112659E-2</c:v>
                </c:pt>
                <c:pt idx="195" formatCode="0.0%">
                  <c:v>8.6865356433700094E-2</c:v>
                </c:pt>
                <c:pt idx="196" formatCode="0.0%">
                  <c:v>8.9678324690753375E-2</c:v>
                </c:pt>
                <c:pt idx="197" formatCode="0.0%">
                  <c:v>9.2557497267728231E-2</c:v>
                </c:pt>
                <c:pt idx="198" formatCode="0.0%">
                  <c:v>9.5503166527465391E-2</c:v>
                </c:pt>
                <c:pt idx="199" formatCode="0.0%">
                  <c:v>9.8515555340735209E-2</c:v>
                </c:pt>
                <c:pt idx="200" formatCode="0.0%">
                  <c:v>0.10159481363291027</c:v>
                </c:pt>
                <c:pt idx="201" formatCode="0.0%">
                  <c:v>0.10474101493094871</c:v>
                </c:pt>
                <c:pt idx="202" formatCode="0.0%">
                  <c:v>0.10795415292036063</c:v>
                </c:pt>
                <c:pt idx="203" formatCode="0.0%">
                  <c:v>0.11123413802230511</c:v>
                </c:pt>
                <c:pt idx="204" formatCode="0.0%">
                  <c:v>0.11458079400143106</c:v>
                </c:pt>
                <c:pt idx="205" formatCode="0.0%">
                  <c:v>0.11799385461551856</c:v>
                </c:pt>
                <c:pt idx="206" formatCode="0.0%">
                  <c:v>0.12147296031840289</c:v>
                </c:pt>
                <c:pt idx="207" formatCode="0.0%">
                  <c:v>0.125017655028065</c:v>
                </c:pt>
                <c:pt idx="208" formatCode="0.0%">
                  <c:v>0.12862738297214607</c:v>
                </c:pt>
                <c:pt idx="209" formatCode="0.0%">
                  <c:v>0.13230148562348742</c:v>
                </c:pt>
                <c:pt idx="210" formatCode="0.0%">
                  <c:v>0.13603919873860865</c:v>
                </c:pt>
                <c:pt idx="211" formatCode="0.0%">
                  <c:v>0.13983964951230846</c:v>
                </c:pt>
                <c:pt idx="212" formatCode="0.0%">
                  <c:v>0.14370185386180698</c:v>
                </c:pt>
                <c:pt idx="213" formatCode="0.0%">
                  <c:v>0.14762471385403808</c:v>
                </c:pt>
                <c:pt idx="214" formatCode="0.0%">
                  <c:v>0.15160701528984166</c:v>
                </c:pt>
                <c:pt idx="215" formatCode="0.0%">
                  <c:v>0.15564742545889926</c:v>
                </c:pt>
                <c:pt idx="216" formatCode="0.0%">
                  <c:v>0.15974449107929753</c:v>
                </c:pt>
                <c:pt idx="217" formatCode="0.0%">
                  <c:v>0.16389663643558372</c:v>
                </c:pt>
                <c:pt idx="218" formatCode="0.0%">
                  <c:v>0.16810216172910808</c:v>
                </c:pt>
                <c:pt idx="219" formatCode="0.0%">
                  <c:v>0.17235924165430599</c:v>
                </c:pt>
                <c:pt idx="220" formatCode="0.0%">
                  <c:v>0.17666592421437724</c:v>
                </c:pt>
                <c:pt idx="221" formatCode="0.0%">
                  <c:v>0.18102012978955009</c:v>
                </c:pt>
                <c:pt idx="222" formatCode="0.0%">
                  <c:v>0.18541965047078812</c:v>
                </c:pt>
                <c:pt idx="223" formatCode="0.0%">
                  <c:v>0.18986214967139056</c:v>
                </c:pt>
                <c:pt idx="224" formatCode="0.0%">
                  <c:v>0.19434516202846697</c:v>
                </c:pt>
                <c:pt idx="225" formatCode="0.0%">
                  <c:v>0.19886609360571966</c:v>
                </c:pt>
                <c:pt idx="226" formatCode="0.0%">
                  <c:v>0.2034222224083512</c:v>
                </c:pt>
                <c:pt idx="227" formatCode="0.0%">
                  <c:v>0.20801069922022322</c:v>
                </c:pt>
                <c:pt idx="228" formatCode="0.0%">
                  <c:v>0.21262854877263274</c:v>
                </c:pt>
                <c:pt idx="229" formatCode="0.0%">
                  <c:v>0.21727267125323765</c:v>
                </c:pt>
                <c:pt idx="230" formatCode="0.0%">
                  <c:v>0.22193984416275972</c:v>
                </c:pt>
                <c:pt idx="231" formatCode="0.0%">
                  <c:v>0.22662672452611984</c:v>
                </c:pt>
                <c:pt idx="232" formatCode="0.0%">
                  <c:v>0.2313298514636227</c:v>
                </c:pt>
                <c:pt idx="233" formatCode="0.0%">
                  <c:v>0.23604564912670095</c:v>
                </c:pt>
                <c:pt idx="234" formatCode="0.0%">
                  <c:v>0.24077043000156567</c:v>
                </c:pt>
                <c:pt idx="235" formatCode="0.0%">
                  <c:v>0.24550039858288425</c:v>
                </c:pt>
                <c:pt idx="236" formatCode="0.0%">
                  <c:v>0.25023165541833059</c:v>
                </c:pt>
                <c:pt idx="237" formatCode="0.0%">
                  <c:v>0.25496020152352172</c:v>
                </c:pt>
                <c:pt idx="238" formatCode="0.0%">
                  <c:v>0.25968194316548487</c:v>
                </c:pt>
                <c:pt idx="239" formatCode="0.0%">
                  <c:v>0.26439269701138279</c:v>
                </c:pt>
                <c:pt idx="240" formatCode="0.0%">
                  <c:v>0.2690881956377823</c:v>
                </c:pt>
                <c:pt idx="241" formatCode="0.0%">
                  <c:v>0.27376409339427149</c:v>
                </c:pt>
                <c:pt idx="242" formatCode="0.0%">
                  <c:v>0.2784159726137389</c:v>
                </c:pt>
                <c:pt idx="243" formatCode="0.0%">
                  <c:v>0.2830393501601145</c:v>
                </c:pt>
                <c:pt idx="244" formatCode="0.0%">
                  <c:v>0.28762968430285529</c:v>
                </c:pt>
                <c:pt idx="245" formatCode="0.0%">
                  <c:v>0.29218238190594109</c:v>
                </c:pt>
                <c:pt idx="246" formatCode="0.0%">
                  <c:v>0.29669280591763569</c:v>
                </c:pt>
                <c:pt idx="247" formatCode="0.0%">
                  <c:v>0.30115628314577447</c:v>
                </c:pt>
                <c:pt idx="248" formatCode="0.0%">
                  <c:v>0.30556811230187114</c:v>
                </c:pt>
                <c:pt idx="249" formatCode="0.0%">
                  <c:v>0.30992357229589873</c:v>
                </c:pt>
                <c:pt idx="250" formatCode="0.0%">
                  <c:v>0.31421793076220317</c:v>
                </c:pt>
                <c:pt idx="251" formatCode="0.0%">
                  <c:v>0.31844645279566086</c:v>
                </c:pt>
                <c:pt idx="252" formatCode="0.0%">
                  <c:v>0.32260440987590328</c:v>
                </c:pt>
                <c:pt idx="253" formatCode="0.0%">
                  <c:v>0.32668708895620474</c:v>
                </c:pt>
                <c:pt idx="254" formatCode="0.0%">
                  <c:v>0.33068980169248174</c:v>
                </c:pt>
                <c:pt idx="255" formatCode="0.0%">
                  <c:v>0.33460789378678191</c:v>
                </c:pt>
                <c:pt idx="256" formatCode="0.0%">
                  <c:v>0.33843675441866117</c:v>
                </c:pt>
                <c:pt idx="257" formatCode="0.0%">
                  <c:v>0.34217182573696409</c:v>
                </c:pt>
                <c:pt idx="258" formatCode="0.0%">
                  <c:v>0.34580861238374172</c:v>
                </c:pt>
                <c:pt idx="259" formatCode="0.0%">
                  <c:v>0.34934269102136989</c:v>
                </c:pt>
                <c:pt idx="260" formatCode="0.0%">
                  <c:v>0.35276971983337674</c:v>
                </c:pt>
                <c:pt idx="261" formatCode="0.0%">
                  <c:v>0.35608544796904912</c:v>
                </c:pt>
                <c:pt idx="262" formatCode="0.0%">
                  <c:v>0.35928572490158373</c:v>
                </c:pt>
                <c:pt idx="263" formatCode="0.0%">
                  <c:v>0.36236650966936146</c:v>
                </c:pt>
                <c:pt idx="264" formatCode="0.0%">
                  <c:v>0.36532387996988069</c:v>
                </c:pt>
                <c:pt idx="265" formatCode="0.0%">
                  <c:v>0.36815404107597061</c:v>
                </c:pt>
                <c:pt idx="266" formatCode="0.0%">
                  <c:v>0.37085333454413</c:v>
                </c:pt>
                <c:pt idx="267" formatCode="0.0%">
                  <c:v>0.37341824668520018</c:v>
                </c:pt>
                <c:pt idx="268" formatCode="0.0%">
                  <c:v>0.37584541676808375</c:v>
                </c:pt>
                <c:pt idx="269" formatCode="0.0%">
                  <c:v>0.37813164492785617</c:v>
                </c:pt>
                <c:pt idx="270" formatCode="0.0%">
                  <c:v>0.38027389975039794</c:v>
                </c:pt>
                <c:pt idx="271" formatCode="0.0%">
                  <c:v>0.38226932550658155</c:v>
                </c:pt>
                <c:pt idx="272" formatCode="0.0%">
                  <c:v>0.38411524901009092</c:v>
                </c:pt>
                <c:pt idx="273" formatCode="0.0%">
                  <c:v>0.38580918607411929</c:v>
                </c:pt>
                <c:pt idx="274" formatCode="0.0%">
                  <c:v>0.38734884754348131</c:v>
                </c:pt>
                <c:pt idx="275" formatCode="0.0%">
                  <c:v>0.38873214488008778</c:v>
                </c:pt>
                <c:pt idx="276" formatCode="0.0%">
                  <c:v>0.38995719528124601</c:v>
                </c:pt>
                <c:pt idx="277" formatCode="0.0%">
                  <c:v>0.39102232631187539</c:v>
                </c:pt>
                <c:pt idx="278" formatCode="0.0%">
                  <c:v>0.39192608003344531</c:v>
                </c:pt>
                <c:pt idx="279" formatCode="0.0%">
                  <c:v>0.39266721661425202</c:v>
                </c:pt>
                <c:pt idx="280" formatCode="0.0%">
                  <c:v>0.39324471740753536</c:v>
                </c:pt>
                <c:pt idx="281" formatCode="0.0%">
                  <c:v>0.39365778748589259</c:v>
                </c:pt>
                <c:pt idx="282" formatCode="0.0%">
                  <c:v>0.39390585762246466</c:v>
                </c:pt>
                <c:pt idx="283" formatCode="0.0%">
                  <c:v>0.39398858571143264</c:v>
                </c:pt>
                <c:pt idx="284" formatCode="0.0%">
                  <c:v>0.39390585762246466</c:v>
                </c:pt>
                <c:pt idx="285" formatCode="0.0%">
                  <c:v>0.39365778748589259</c:v>
                </c:pt>
                <c:pt idx="286" formatCode="0.0%">
                  <c:v>0.39324471740753536</c:v>
                </c:pt>
                <c:pt idx="287" formatCode="0.0%">
                  <c:v>0.39266721661425202</c:v>
                </c:pt>
                <c:pt idx="288" formatCode="0.0%">
                  <c:v>0.39192608003344531</c:v>
                </c:pt>
                <c:pt idx="289" formatCode="0.0%">
                  <c:v>0.39102232631187539</c:v>
                </c:pt>
                <c:pt idx="290" formatCode="0.0%">
                  <c:v>0.38995719528124601</c:v>
                </c:pt>
                <c:pt idx="291" formatCode="0.0%">
                  <c:v>0.38873214488008778</c:v>
                </c:pt>
                <c:pt idx="292" formatCode="0.0%">
                  <c:v>0.38734884754348131</c:v>
                </c:pt>
                <c:pt idx="293" formatCode="0.0%">
                  <c:v>0.38580918607411929</c:v>
                </c:pt>
                <c:pt idx="294" formatCode="0.0%">
                  <c:v>0.38411524901009092</c:v>
                </c:pt>
                <c:pt idx="295" formatCode="0.0%">
                  <c:v>0.38226932550658155</c:v>
                </c:pt>
                <c:pt idx="296" formatCode="0.0%">
                  <c:v>0.38027389975039794</c:v>
                </c:pt>
                <c:pt idx="297" formatCode="0.0%">
                  <c:v>0.37813164492785617</c:v>
                </c:pt>
                <c:pt idx="298" formatCode="0.0%">
                  <c:v>0.37584541676808375</c:v>
                </c:pt>
                <c:pt idx="299" formatCode="0.0%">
                  <c:v>0.37341824668520018</c:v>
                </c:pt>
                <c:pt idx="300" formatCode="0.0%">
                  <c:v>0.37085333454413</c:v>
                </c:pt>
                <c:pt idx="301" formatCode="0.0%">
                  <c:v>0.36815404107597061</c:v>
                </c:pt>
                <c:pt idx="302" formatCode="0.0%">
                  <c:v>0.36532387996988069</c:v>
                </c:pt>
                <c:pt idx="303" formatCode="0.0%">
                  <c:v>0.36236650966936146</c:v>
                </c:pt>
                <c:pt idx="304" formatCode="0.0%">
                  <c:v>0.35928572490158373</c:v>
                </c:pt>
                <c:pt idx="305" formatCode="0.0%">
                  <c:v>0.35608544796904912</c:v>
                </c:pt>
                <c:pt idx="306" formatCode="0.0%">
                  <c:v>0.35276971983337674</c:v>
                </c:pt>
                <c:pt idx="307" formatCode="0.0%">
                  <c:v>0.34934269102136989</c:v>
                </c:pt>
                <c:pt idx="308" formatCode="0.0%">
                  <c:v>0.34580861238374172</c:v>
                </c:pt>
                <c:pt idx="309" formatCode="0.0%">
                  <c:v>0.34217182573696409</c:v>
                </c:pt>
                <c:pt idx="310" formatCode="0.0%">
                  <c:v>0.33843675441866117</c:v>
                </c:pt>
                <c:pt idx="311" formatCode="0.0%">
                  <c:v>0.33460789378678191</c:v>
                </c:pt>
                <c:pt idx="312" formatCode="0.0%">
                  <c:v>0.33068980169248174</c:v>
                </c:pt>
                <c:pt idx="313" formatCode="0.0%">
                  <c:v>0.32668708895620474</c:v>
                </c:pt>
                <c:pt idx="314" formatCode="0.0%">
                  <c:v>0.32260440987590328</c:v>
                </c:pt>
                <c:pt idx="315" formatCode="0.0%">
                  <c:v>0.31844645279566086</c:v>
                </c:pt>
                <c:pt idx="316" formatCode="0.0%">
                  <c:v>0.31421793076220317</c:v>
                </c:pt>
                <c:pt idx="317" formatCode="0.0%">
                  <c:v>0.30992357229589873</c:v>
                </c:pt>
                <c:pt idx="318" formatCode="0.0%">
                  <c:v>0.30556811230187114</c:v>
                </c:pt>
                <c:pt idx="319" formatCode="0.0%">
                  <c:v>0.30115628314577447</c:v>
                </c:pt>
                <c:pt idx="320" formatCode="0.0%">
                  <c:v>0.29669280591763569</c:v>
                </c:pt>
                <c:pt idx="321" formatCode="0.0%">
                  <c:v>0.29218238190594109</c:v>
                </c:pt>
                <c:pt idx="322" formatCode="0.0%">
                  <c:v>0.28762968430285529</c:v>
                </c:pt>
                <c:pt idx="323" formatCode="0.0%">
                  <c:v>0.2830393501601145</c:v>
                </c:pt>
                <c:pt idx="324" formatCode="0.0%">
                  <c:v>0.2784159726137389</c:v>
                </c:pt>
                <c:pt idx="325" formatCode="0.0%">
                  <c:v>0.27376409339427149</c:v>
                </c:pt>
                <c:pt idx="326" formatCode="0.0%">
                  <c:v>0.2690881956377823</c:v>
                </c:pt>
                <c:pt idx="327" formatCode="0.0%">
                  <c:v>0.26439269701138279</c:v>
                </c:pt>
                <c:pt idx="328" formatCode="0.0%">
                  <c:v>0.25968194316548487</c:v>
                </c:pt>
                <c:pt idx="329" formatCode="0.0%">
                  <c:v>0.25496020152352172</c:v>
                </c:pt>
                <c:pt idx="330" formatCode="0.0%">
                  <c:v>0.25023165541833059</c:v>
                </c:pt>
                <c:pt idx="331" formatCode="0.0%">
                  <c:v>0.24550039858288425</c:v>
                </c:pt>
                <c:pt idx="332" formatCode="0.0%">
                  <c:v>0.24077043000156567</c:v>
                </c:pt>
                <c:pt idx="333" formatCode="0.0%">
                  <c:v>0.23604564912670095</c:v>
                </c:pt>
                <c:pt idx="334" formatCode="0.0%">
                  <c:v>0.2313298514636227</c:v>
                </c:pt>
                <c:pt idx="335" formatCode="0.0%">
                  <c:v>0.22662672452611984</c:v>
                </c:pt>
                <c:pt idx="336" formatCode="0.0%">
                  <c:v>0.22193984416275972</c:v>
                </c:pt>
                <c:pt idx="337" formatCode="0.0%">
                  <c:v>0.21727267125323765</c:v>
                </c:pt>
                <c:pt idx="338" formatCode="0.0%">
                  <c:v>0.21262854877263274</c:v>
                </c:pt>
                <c:pt idx="339" formatCode="0.0%">
                  <c:v>0.20801069922022322</c:v>
                </c:pt>
                <c:pt idx="340" formatCode="0.0%">
                  <c:v>0.2034222224083512</c:v>
                </c:pt>
                <c:pt idx="341" formatCode="0.0%">
                  <c:v>0.19886609360571966</c:v>
                </c:pt>
                <c:pt idx="342" formatCode="0.0%">
                  <c:v>0.19434516202846697</c:v>
                </c:pt>
                <c:pt idx="343" formatCode="0.0%">
                  <c:v>0.18986214967139056</c:v>
                </c:pt>
                <c:pt idx="344" formatCode="0.0%">
                  <c:v>0.18541965047078812</c:v>
                </c:pt>
                <c:pt idx="345" formatCode="0.0%">
                  <c:v>0.18102012978955009</c:v>
                </c:pt>
                <c:pt idx="346" formatCode="0.0%">
                  <c:v>0.17666592421437724</c:v>
                </c:pt>
                <c:pt idx="347" formatCode="0.0%">
                  <c:v>0.17235924165430599</c:v>
                </c:pt>
                <c:pt idx="348" formatCode="0.0%">
                  <c:v>0.16810216172910808</c:v>
                </c:pt>
                <c:pt idx="349" formatCode="0.0%">
                  <c:v>0.16389663643558372</c:v>
                </c:pt>
                <c:pt idx="350" formatCode="0.0%">
                  <c:v>0.15974449107929753</c:v>
                </c:pt>
                <c:pt idx="351" formatCode="0.0%">
                  <c:v>0.15564742545889926</c:v>
                </c:pt>
                <c:pt idx="352" formatCode="0.0%">
                  <c:v>0.15160701528984166</c:v>
                </c:pt>
                <c:pt idx="353" formatCode="0.0%">
                  <c:v>0.14762471385403808</c:v>
                </c:pt>
                <c:pt idx="354" formatCode="0.0%">
                  <c:v>0.14370185386180698</c:v>
                </c:pt>
                <c:pt idx="355" formatCode="0.0%">
                  <c:v>0.13983964951230846</c:v>
                </c:pt>
                <c:pt idx="356" formatCode="0.0%">
                  <c:v>0.13603919873860865</c:v>
                </c:pt>
                <c:pt idx="357" formatCode="0.0%">
                  <c:v>0.13230148562348742</c:v>
                </c:pt>
                <c:pt idx="358" formatCode="0.0%">
                  <c:v>0.12862738297214607</c:v>
                </c:pt>
                <c:pt idx="359" formatCode="0.0%">
                  <c:v>0.125017655028065</c:v>
                </c:pt>
                <c:pt idx="360" formatCode="0.0%">
                  <c:v>0.12147296031840289</c:v>
                </c:pt>
                <c:pt idx="361" formatCode="0.0%">
                  <c:v>0.11799385461551856</c:v>
                </c:pt>
                <c:pt idx="362" formatCode="0.0%">
                  <c:v>0.11458079400143106</c:v>
                </c:pt>
                <c:pt idx="363" formatCode="0.0%">
                  <c:v>0.11123413802230511</c:v>
                </c:pt>
                <c:pt idx="364" formatCode="0.0%">
                  <c:v>0.10795415292036063</c:v>
                </c:pt>
                <c:pt idx="365" formatCode="0.0%">
                  <c:v>0.10474101493094871</c:v>
                </c:pt>
                <c:pt idx="366" formatCode="0.0%">
                  <c:v>0.10159481363291027</c:v>
                </c:pt>
                <c:pt idx="367" formatCode="0.0%">
                  <c:v>9.8515555340735209E-2</c:v>
                </c:pt>
                <c:pt idx="368" formatCode="0.0%">
                  <c:v>9.5503166527465391E-2</c:v>
                </c:pt>
                <c:pt idx="369" formatCode="0.0%">
                  <c:v>9.2557497267728231E-2</c:v>
                </c:pt>
                <c:pt idx="370" formatCode="0.0%">
                  <c:v>8.9678324690753375E-2</c:v>
                </c:pt>
                <c:pt idx="371" formatCode="0.0%">
                  <c:v>8.6865356433700094E-2</c:v>
                </c:pt>
                <c:pt idx="372" formatCode="0.0%">
                  <c:v>8.4118234086112659E-2</c:v>
                </c:pt>
                <c:pt idx="373" formatCode="0.0%">
                  <c:v>8.1436536616818281E-2</c:v>
                </c:pt>
                <c:pt idx="374" formatCode="0.0%">
                  <c:v>7.8819783775085361E-2</c:v>
                </c:pt>
                <c:pt idx="375" formatCode="0.0%">
                  <c:v>7.6267439458367253E-2</c:v>
                </c:pt>
                <c:pt idx="376" formatCode="0.0%">
                  <c:v>7.3778915039463558E-2</c:v>
                </c:pt>
                <c:pt idx="377" formatCode="0.0%">
                  <c:v>7.1353572646438213E-2</c:v>
                </c:pt>
                <c:pt idx="378" formatCode="0.0%">
                  <c:v>6.8990728389136849E-2</c:v>
                </c:pt>
                <c:pt idx="379" formatCode="0.0%">
                  <c:v>6.6689655526642688E-2</c:v>
                </c:pt>
                <c:pt idx="380" formatCode="0.0%">
                  <c:v>6.444958757050237E-2</c:v>
                </c:pt>
                <c:pt idx="381" formatCode="0.0%">
                  <c:v>6.2269721319032585E-2</c:v>
                </c:pt>
                <c:pt idx="382" formatCode="0.0%">
                  <c:v>6.0149219818491431E-2</c:v>
                </c:pt>
                <c:pt idx="383" formatCode="0.0%">
                  <c:v>5.808721524735698E-2</c:v>
                </c:pt>
                <c:pt idx="384" formatCode="0.0%">
                  <c:v>5.6082811720401041E-2</c:v>
                </c:pt>
                <c:pt idx="385" formatCode="0.0%">
                  <c:v>5.4135088009680164E-2</c:v>
                </c:pt>
                <c:pt idx="386" formatCode="0.0%">
                  <c:v>5.2243100179980406E-2</c:v>
                </c:pt>
                <c:pt idx="387" formatCode="0.0%">
                  <c:v>5.0405884136655976E-2</c:v>
                </c:pt>
                <c:pt idx="388" formatCode="0.0%">
                  <c:v>4.8622458084184639E-2</c:v>
                </c:pt>
                <c:pt idx="389" formatCode="0.0%">
                  <c:v>4.6891824894130227E-2</c:v>
                </c:pt>
                <c:pt idx="390" formatCode="0.0%">
                  <c:v>4.5212974381553889E-2</c:v>
                </c:pt>
                <c:pt idx="391" formatCode="0.0%">
                  <c:v>4.358488548924476E-2</c:v>
                </c:pt>
                <c:pt idx="392" formatCode="0.0%">
                  <c:v>4.2006528379456336E-2</c:v>
                </c:pt>
                <c:pt idx="393" formatCode="0.0%">
                  <c:v>4.0476866433134216E-2</c:v>
                </c:pt>
                <c:pt idx="394" formatCode="0.0%">
                  <c:v>3.8994858156877837E-2</c:v>
                </c:pt>
                <c:pt idx="395" formatCode="0.0%">
                  <c:v>3.7559458998179272E-2</c:v>
                </c:pt>
                <c:pt idx="396" formatCode="0.0%">
                  <c:v>3.6169623069669997E-2</c:v>
                </c:pt>
                <c:pt idx="397" formatCode="0.0%">
                  <c:v>3.4824304783376364E-2</c:v>
                </c:pt>
                <c:pt idx="398" formatCode="0.0%">
                  <c:v>3.3522460396149908E-2</c:v>
                </c:pt>
                <c:pt idx="399" formatCode="0.0%">
                  <c:v>3.226304946767105E-2</c:v>
                </c:pt>
                <c:pt idx="400" formatCode="0.0%">
                  <c:v>3.1045036232546327E-2</c:v>
                </c:pt>
                <c:pt idx="401" formatCode="0.0%">
                  <c:v>2.9867390888217625E-2</c:v>
                </c:pt>
                <c:pt idx="402" formatCode="0.0%">
                  <c:v>2.8729090800504262E-2</c:v>
                </c:pt>
                <c:pt idx="403" formatCode="0.0%">
                  <c:v>2.7629121628762382E-2</c:v>
                </c:pt>
                <c:pt idx="404" formatCode="0.0%">
                  <c:v>2.6566478372710742E-2</c:v>
                </c:pt>
                <c:pt idx="405" formatCode="0.0%">
                  <c:v>2.5540166343104718E-2</c:v>
                </c:pt>
                <c:pt idx="406" formatCode="0.0%">
                  <c:v>2.4549202058490309E-2</c:v>
                </c:pt>
                <c:pt idx="407" formatCode="0.0%">
                  <c:v>2.359261407037181E-2</c:v>
                </c:pt>
                <c:pt idx="408" formatCode="0.0%">
                  <c:v>2.2669443719144412E-2</c:v>
                </c:pt>
                <c:pt idx="409" formatCode="0.0%">
                  <c:v>2.1778745823221417E-2</c:v>
                </c:pt>
                <c:pt idx="410" formatCode="0.0%">
                  <c:v>2.0919589303789812E-2</c:v>
                </c:pt>
                <c:pt idx="411" formatCode="0.0%">
                  <c:v>2.0091057747681846E-2</c:v>
                </c:pt>
                <c:pt idx="412" formatCode="0.0%">
                  <c:v>1.9292249910829715E-2</c:v>
                </c:pt>
                <c:pt idx="413" formatCode="0.0%">
                  <c:v>1.8522280164803128E-2</c:v>
                </c:pt>
                <c:pt idx="414" formatCode="0.0%">
                  <c:v>1.7780278888902237E-2</c:v>
                </c:pt>
                <c:pt idx="415" formatCode="0.0%">
                  <c:v>1.7065392810289959E-2</c:v>
                </c:pt>
                <c:pt idx="416" formatCode="0.0%">
                  <c:v>1.6376785294604422E-2</c:v>
                </c:pt>
                <c:pt idx="417" formatCode="0.0%">
                  <c:v>1.5713636589480127E-2</c:v>
                </c:pt>
                <c:pt idx="418" formatCode="0.0%">
                  <c:v>1.5075144023375718E-2</c:v>
                </c:pt>
                <c:pt idx="419" formatCode="0.0%">
                  <c:v>1.4460522162058259E-2</c:v>
                </c:pt>
                <c:pt idx="420" formatCode="0.0%">
                  <c:v>1.3869002925065814E-2</c:v>
                </c:pt>
                <c:pt idx="421" formatCode="0.0%">
                  <c:v>1.329983566440503E-2</c:v>
                </c:pt>
                <c:pt idx="422" formatCode="0.0%">
                  <c:v>1.2752287207710763E-2</c:v>
                </c:pt>
                <c:pt idx="423" formatCode="0.0%">
                  <c:v>1.2225641868022297E-2</c:v>
                </c:pt>
                <c:pt idx="424" formatCode="0.0%">
                  <c:v>1.1719201422289188E-2</c:v>
                </c:pt>
                <c:pt idx="425" formatCode="0.0%">
                  <c:v>1.1232285060642855E-2</c:v>
                </c:pt>
                <c:pt idx="426" formatCode="0.0%">
                  <c:v>1.0764229308427875E-2</c:v>
                </c:pt>
                <c:pt idx="427" formatCode="0.0%">
                  <c:v>1.0314387922906431E-2</c:v>
                </c:pt>
                <c:pt idx="428" formatCode="0.0%">
                  <c:v>9.8821317664985111E-3</c:v>
                </c:pt>
                <c:pt idx="429" formatCode="0.0%">
                  <c:v>9.4668486583395148E-3</c:v>
                </c:pt>
                <c:pt idx="430" formatCode="0.0%">
                  <c:v>9.067943205887068E-3</c:v>
                </c:pt>
                <c:pt idx="431" formatCode="0.0%">
                  <c:v>8.6848366182271011E-3</c:v>
                </c:pt>
                <c:pt idx="432" formatCode="0.0%">
                  <c:v>8.3169665026741144E-3</c:v>
                </c:pt>
                <c:pt idx="433" formatCode="0.0%">
                  <c:v>7.9637866461804915E-3</c:v>
                </c:pt>
                <c:pt idx="434" formatCode="0.0%">
                  <c:v>7.6247667830169862E-3</c:v>
                </c:pt>
                <c:pt idx="435" formatCode="0.0%">
                  <c:v>7.2993923501090043E-3</c:v>
                </c:pt>
              </c:numCache>
            </c:numRef>
          </c:val>
        </c:ser>
        <c:ser>
          <c:idx val="4"/>
          <c:order val="4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chart'!$H$2:$H$429</c:f>
              <c:numCache>
                <c:formatCode>0.00000</c:formatCode>
                <c:ptCount val="428"/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5920"/>
        <c:axId val="127027456"/>
      </c:areaChart>
      <c:lineChart>
        <c:grouping val="standard"/>
        <c:varyColors val="0"/>
        <c:ser>
          <c:idx val="0"/>
          <c:order val="1"/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chart'!$D$2:$D$429</c:f>
              <c:numCache>
                <c:formatCode>General</c:formatCode>
                <c:ptCount val="428"/>
                <c:pt idx="77" formatCode="0.0%">
                  <c:v>5.808721524735698E-2</c:v>
                </c:pt>
                <c:pt idx="127" formatCode="0.0%">
                  <c:v>0.23604564912670095</c:v>
                </c:pt>
                <c:pt idx="177" formatCode="0.0%">
                  <c:v>0.39398858571143264</c:v>
                </c:pt>
                <c:pt idx="227" formatCode="0.0%">
                  <c:v>0.23604564912670095</c:v>
                </c:pt>
                <c:pt idx="277" formatCode="0.0%">
                  <c:v>5.808721524735698E-2</c:v>
                </c:pt>
              </c:numCache>
            </c:numRef>
          </c:val>
          <c:smooth val="0"/>
        </c:ser>
        <c:ser>
          <c:idx val="3"/>
          <c:order val="3"/>
          <c:tx>
            <c:v>Alternative Mean</c:v>
          </c:tx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28575">
                <a:prstDash val="dash"/>
              </a:ln>
            </c:spPr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chart'!$F$2:$F$429</c:f>
              <c:numCache>
                <c:formatCode>General</c:formatCode>
                <c:ptCount val="428"/>
                <c:pt idx="282" formatCode="0.0%">
                  <c:v>0.39390585762246466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5920"/>
        <c:axId val="127027456"/>
      </c:lineChart>
      <c:catAx>
        <c:axId val="127025920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127027456"/>
        <c:crosses val="autoZero"/>
        <c:auto val="1"/>
        <c:lblAlgn val="ctr"/>
        <c:lblOffset val="100"/>
        <c:tickLblSkip val="25"/>
        <c:noMultiLvlLbl val="0"/>
      </c:catAx>
      <c:valAx>
        <c:axId val="127027456"/>
        <c:scaling>
          <c:orientation val="minMax"/>
          <c:max val="0.45"/>
        </c:scaling>
        <c:delete val="1"/>
        <c:axPos val="l"/>
        <c:numFmt formatCode="General" sourceLinked="1"/>
        <c:majorTickMark val="out"/>
        <c:minorTickMark val="none"/>
        <c:tickLblPos val="nextTo"/>
        <c:crossAx val="12702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66576296469636E-2"/>
          <c:y val="4.036794864703163E-2"/>
          <c:w val="0.83574051291779194"/>
          <c:h val="0.81935384582951232"/>
        </c:manualLayout>
      </c:layout>
      <c:areaChart>
        <c:grouping val="standard"/>
        <c:varyColors val="0"/>
        <c:ser>
          <c:idx val="1"/>
          <c:order val="0"/>
          <c:tx>
            <c:strRef>
              <c:f>'Data, Directional test chart'!$C$1</c:f>
              <c:strCache>
                <c:ptCount val="1"/>
                <c:pt idx="0">
                  <c:v>Relative Frequency, Null</c:v>
                </c:pt>
              </c:strCache>
            </c:strRef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chart'!$C$2:$C$429</c:f>
              <c:numCache>
                <c:formatCode>General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74">
                  <c:v>5.2243100179980406E-2</c:v>
                </c:pt>
                <c:pt idx="75">
                  <c:v>5.4135088009680164E-2</c:v>
                </c:pt>
                <c:pt idx="76">
                  <c:v>5.6082811720401041E-2</c:v>
                </c:pt>
                <c:pt idx="77">
                  <c:v>5.808721524735698E-2</c:v>
                </c:pt>
                <c:pt idx="78">
                  <c:v>6.0149219818491431E-2</c:v>
                </c:pt>
                <c:pt idx="79">
                  <c:v>6.2269721319032585E-2</c:v>
                </c:pt>
                <c:pt idx="80">
                  <c:v>6.444958757050237E-2</c:v>
                </c:pt>
                <c:pt idx="81">
                  <c:v>6.6689655526642688E-2</c:v>
                </c:pt>
                <c:pt idx="82">
                  <c:v>6.8990728389136849E-2</c:v>
                </c:pt>
                <c:pt idx="83">
                  <c:v>7.1353572646438213E-2</c:v>
                </c:pt>
                <c:pt idx="84">
                  <c:v>7.3778915039463558E-2</c:v>
                </c:pt>
                <c:pt idx="85">
                  <c:v>7.6267439458367253E-2</c:v>
                </c:pt>
                <c:pt idx="86">
                  <c:v>7.8819783775085361E-2</c:v>
                </c:pt>
                <c:pt idx="87">
                  <c:v>8.1436536616818281E-2</c:v>
                </c:pt>
                <c:pt idx="88">
                  <c:v>8.4118234086112659E-2</c:v>
                </c:pt>
                <c:pt idx="89">
                  <c:v>8.6865356433700094E-2</c:v>
                </c:pt>
                <c:pt idx="90">
                  <c:v>8.9678324690753375E-2</c:v>
                </c:pt>
                <c:pt idx="91">
                  <c:v>9.2557497267728231E-2</c:v>
                </c:pt>
                <c:pt idx="92">
                  <c:v>9.5503166527465391E-2</c:v>
                </c:pt>
                <c:pt idx="93">
                  <c:v>9.8515555340735209E-2</c:v>
                </c:pt>
                <c:pt idx="94">
                  <c:v>0.10159481363291027</c:v>
                </c:pt>
                <c:pt idx="95">
                  <c:v>0.10474101493094871</c:v>
                </c:pt>
                <c:pt idx="96">
                  <c:v>0.10795415292036063</c:v>
                </c:pt>
                <c:pt idx="97">
                  <c:v>0.11123413802230511</c:v>
                </c:pt>
                <c:pt idx="98">
                  <c:v>0.11458079400143106</c:v>
                </c:pt>
                <c:pt idx="99">
                  <c:v>0.11799385461551856</c:v>
                </c:pt>
                <c:pt idx="100">
                  <c:v>0.12147296031840289</c:v>
                </c:pt>
                <c:pt idx="101">
                  <c:v>0.125017655028065</c:v>
                </c:pt>
                <c:pt idx="102">
                  <c:v>0.12862738297214607</c:v>
                </c:pt>
                <c:pt idx="103">
                  <c:v>0.13230148562348742</c:v>
                </c:pt>
                <c:pt idx="104">
                  <c:v>0.13603919873860865</c:v>
                </c:pt>
                <c:pt idx="105">
                  <c:v>0.13983964951230846</c:v>
                </c:pt>
                <c:pt idx="106">
                  <c:v>0.14370185386180698</c:v>
                </c:pt>
                <c:pt idx="107">
                  <c:v>0.14762471385403808</c:v>
                </c:pt>
                <c:pt idx="108">
                  <c:v>0.15160701528984166</c:v>
                </c:pt>
                <c:pt idx="109">
                  <c:v>0.15564742545889926</c:v>
                </c:pt>
                <c:pt idx="110">
                  <c:v>0.15974449107929753</c:v>
                </c:pt>
                <c:pt idx="111">
                  <c:v>0.16389663643558372</c:v>
                </c:pt>
                <c:pt idx="112">
                  <c:v>0.16810216172910808</c:v>
                </c:pt>
                <c:pt idx="113">
                  <c:v>0.17235924165430599</c:v>
                </c:pt>
                <c:pt idx="114">
                  <c:v>0.17666592421437724</c:v>
                </c:pt>
                <c:pt idx="115">
                  <c:v>0.18102012978955009</c:v>
                </c:pt>
                <c:pt idx="116">
                  <c:v>0.18541965047078812</c:v>
                </c:pt>
                <c:pt idx="117">
                  <c:v>0.18986214967139056</c:v>
                </c:pt>
                <c:pt idx="118">
                  <c:v>0.19434516202846697</c:v>
                </c:pt>
                <c:pt idx="119">
                  <c:v>0.19886609360571966</c:v>
                </c:pt>
                <c:pt idx="120">
                  <c:v>0.2034222224083512</c:v>
                </c:pt>
                <c:pt idx="121">
                  <c:v>0.20801069922022322</c:v>
                </c:pt>
                <c:pt idx="122">
                  <c:v>0.21262854877263274</c:v>
                </c:pt>
                <c:pt idx="123">
                  <c:v>0.21727267125323765</c:v>
                </c:pt>
                <c:pt idx="124">
                  <c:v>0.22193984416275972</c:v>
                </c:pt>
                <c:pt idx="125">
                  <c:v>0.22662672452611984</c:v>
                </c:pt>
                <c:pt idx="126">
                  <c:v>0.2313298514636227</c:v>
                </c:pt>
                <c:pt idx="127">
                  <c:v>0.23604564912670095</c:v>
                </c:pt>
                <c:pt idx="128">
                  <c:v>0.24077043000156567</c:v>
                </c:pt>
                <c:pt idx="129">
                  <c:v>0.24550039858288425</c:v>
                </c:pt>
                <c:pt idx="130">
                  <c:v>0.25023165541833059</c:v>
                </c:pt>
                <c:pt idx="131">
                  <c:v>0.25496020152352172</c:v>
                </c:pt>
                <c:pt idx="132">
                  <c:v>0.25968194316548487</c:v>
                </c:pt>
                <c:pt idx="133">
                  <c:v>0.26439269701138279</c:v>
                </c:pt>
                <c:pt idx="134">
                  <c:v>0.2690881956377823</c:v>
                </c:pt>
                <c:pt idx="135">
                  <c:v>0.27376409339427149</c:v>
                </c:pt>
                <c:pt idx="136">
                  <c:v>0.2784159726137389</c:v>
                </c:pt>
                <c:pt idx="137">
                  <c:v>0.2830393501601145</c:v>
                </c:pt>
                <c:pt idx="138">
                  <c:v>0.28762968430285529</c:v>
                </c:pt>
                <c:pt idx="139">
                  <c:v>0.29218238190594109</c:v>
                </c:pt>
                <c:pt idx="140">
                  <c:v>0.29669280591763569</c:v>
                </c:pt>
                <c:pt idx="141">
                  <c:v>0.30115628314577447</c:v>
                </c:pt>
                <c:pt idx="142">
                  <c:v>0.30556811230187114</c:v>
                </c:pt>
                <c:pt idx="143">
                  <c:v>0.30992357229589873</c:v>
                </c:pt>
                <c:pt idx="144">
                  <c:v>0.31421793076220317</c:v>
                </c:pt>
                <c:pt idx="145">
                  <c:v>0.31844645279566086</c:v>
                </c:pt>
                <c:pt idx="146">
                  <c:v>0.32260440987590328</c:v>
                </c:pt>
                <c:pt idx="147">
                  <c:v>0.32668708895620474</c:v>
                </c:pt>
                <c:pt idx="148">
                  <c:v>0.33068980169248174</c:v>
                </c:pt>
                <c:pt idx="149">
                  <c:v>0.33460789378678191</c:v>
                </c:pt>
                <c:pt idx="150">
                  <c:v>0.33843675441866117</c:v>
                </c:pt>
                <c:pt idx="151">
                  <c:v>0.34217182573696409</c:v>
                </c:pt>
                <c:pt idx="152">
                  <c:v>0.34580861238374172</c:v>
                </c:pt>
                <c:pt idx="153">
                  <c:v>0.34934269102136989</c:v>
                </c:pt>
                <c:pt idx="154">
                  <c:v>0.35276971983337674</c:v>
                </c:pt>
                <c:pt idx="155">
                  <c:v>0.35608544796904912</c:v>
                </c:pt>
                <c:pt idx="156">
                  <c:v>0.35928572490158373</c:v>
                </c:pt>
                <c:pt idx="157">
                  <c:v>0.36236650966936146</c:v>
                </c:pt>
                <c:pt idx="158">
                  <c:v>0.36532387996988069</c:v>
                </c:pt>
                <c:pt idx="159">
                  <c:v>0.36815404107597061</c:v>
                </c:pt>
                <c:pt idx="160">
                  <c:v>0.37085333454413</c:v>
                </c:pt>
                <c:pt idx="161">
                  <c:v>0.37341824668520018</c:v>
                </c:pt>
                <c:pt idx="162">
                  <c:v>0.37584541676808375</c:v>
                </c:pt>
                <c:pt idx="163">
                  <c:v>0.37813164492785617</c:v>
                </c:pt>
                <c:pt idx="164">
                  <c:v>0.38027389975039794</c:v>
                </c:pt>
                <c:pt idx="165">
                  <c:v>0.38226932550658155</c:v>
                </c:pt>
                <c:pt idx="166">
                  <c:v>0.38411524901009092</c:v>
                </c:pt>
                <c:pt idx="167">
                  <c:v>0.38580918607411929</c:v>
                </c:pt>
                <c:pt idx="168">
                  <c:v>0.38734884754348131</c:v>
                </c:pt>
                <c:pt idx="169">
                  <c:v>0.38873214488008778</c:v>
                </c:pt>
                <c:pt idx="170">
                  <c:v>0.38995719528124601</c:v>
                </c:pt>
                <c:pt idx="171">
                  <c:v>0.39102232631187539</c:v>
                </c:pt>
                <c:pt idx="172">
                  <c:v>0.39192608003344531</c:v>
                </c:pt>
                <c:pt idx="173">
                  <c:v>0.39266721661425202</c:v>
                </c:pt>
                <c:pt idx="174">
                  <c:v>0.39324471740753536</c:v>
                </c:pt>
                <c:pt idx="175">
                  <c:v>0.39365778748589259</c:v>
                </c:pt>
                <c:pt idx="176">
                  <c:v>0.39390585762246466</c:v>
                </c:pt>
                <c:pt idx="177">
                  <c:v>0.39398858571143264</c:v>
                </c:pt>
                <c:pt idx="178">
                  <c:v>0.39390585762246466</c:v>
                </c:pt>
                <c:pt idx="179">
                  <c:v>0.39365778748589259</c:v>
                </c:pt>
                <c:pt idx="180">
                  <c:v>0.39324471740753536</c:v>
                </c:pt>
                <c:pt idx="181">
                  <c:v>0.39266721661425202</c:v>
                </c:pt>
                <c:pt idx="182">
                  <c:v>0.39192608003344531</c:v>
                </c:pt>
                <c:pt idx="183">
                  <c:v>0.39102232631187539</c:v>
                </c:pt>
                <c:pt idx="184">
                  <c:v>0.38995719528124601</c:v>
                </c:pt>
                <c:pt idx="185">
                  <c:v>0.38873214488008778</c:v>
                </c:pt>
                <c:pt idx="186">
                  <c:v>0.38734884754348131</c:v>
                </c:pt>
                <c:pt idx="187">
                  <c:v>0.38580918607411929</c:v>
                </c:pt>
                <c:pt idx="188">
                  <c:v>0.38411524901009092</c:v>
                </c:pt>
                <c:pt idx="189">
                  <c:v>0.38226932550658155</c:v>
                </c:pt>
                <c:pt idx="190">
                  <c:v>0.38027389975039794</c:v>
                </c:pt>
                <c:pt idx="191">
                  <c:v>0.37813164492785617</c:v>
                </c:pt>
                <c:pt idx="192">
                  <c:v>0.37584541676808375</c:v>
                </c:pt>
                <c:pt idx="193">
                  <c:v>0.37341824668520018</c:v>
                </c:pt>
                <c:pt idx="194">
                  <c:v>0.37085333454413</c:v>
                </c:pt>
                <c:pt idx="195">
                  <c:v>0.36815404107597061</c:v>
                </c:pt>
                <c:pt idx="196">
                  <c:v>0.36532387996988069</c:v>
                </c:pt>
                <c:pt idx="197">
                  <c:v>0.36236650966936146</c:v>
                </c:pt>
                <c:pt idx="198">
                  <c:v>0.35928572490158373</c:v>
                </c:pt>
                <c:pt idx="199">
                  <c:v>0.35608544796904912</c:v>
                </c:pt>
                <c:pt idx="200">
                  <c:v>0.35276971983337674</c:v>
                </c:pt>
                <c:pt idx="201">
                  <c:v>0.34934269102136989</c:v>
                </c:pt>
                <c:pt idx="202">
                  <c:v>0.34580861238374172</c:v>
                </c:pt>
                <c:pt idx="203">
                  <c:v>0.34217182573696409</c:v>
                </c:pt>
                <c:pt idx="204">
                  <c:v>0.33843675441866117</c:v>
                </c:pt>
                <c:pt idx="205">
                  <c:v>0.33460789378678191</c:v>
                </c:pt>
                <c:pt idx="206">
                  <c:v>0.33068980169248174</c:v>
                </c:pt>
                <c:pt idx="207">
                  <c:v>0.32668708895620474</c:v>
                </c:pt>
                <c:pt idx="208">
                  <c:v>0.32260440987590328</c:v>
                </c:pt>
                <c:pt idx="209">
                  <c:v>0.31844645279566086</c:v>
                </c:pt>
                <c:pt idx="210">
                  <c:v>0.31421793076220317</c:v>
                </c:pt>
                <c:pt idx="211">
                  <c:v>0.30992357229589873</c:v>
                </c:pt>
                <c:pt idx="212">
                  <c:v>0.30556811230187114</c:v>
                </c:pt>
                <c:pt idx="213">
                  <c:v>0.30115628314577447</c:v>
                </c:pt>
                <c:pt idx="214">
                  <c:v>0.29669280591763569</c:v>
                </c:pt>
                <c:pt idx="215">
                  <c:v>0.29218238190594109</c:v>
                </c:pt>
                <c:pt idx="216">
                  <c:v>0.28762968430285529</c:v>
                </c:pt>
                <c:pt idx="217">
                  <c:v>0.2830393501601145</c:v>
                </c:pt>
                <c:pt idx="218">
                  <c:v>0.2784159726137389</c:v>
                </c:pt>
                <c:pt idx="219">
                  <c:v>0.27376409339427149</c:v>
                </c:pt>
                <c:pt idx="220">
                  <c:v>0.2690881956377823</c:v>
                </c:pt>
                <c:pt idx="221">
                  <c:v>0.26439269701138279</c:v>
                </c:pt>
                <c:pt idx="222">
                  <c:v>0.25968194316548487</c:v>
                </c:pt>
                <c:pt idx="223">
                  <c:v>0.25496020152352172</c:v>
                </c:pt>
                <c:pt idx="224">
                  <c:v>0.25023165541833059</c:v>
                </c:pt>
                <c:pt idx="225">
                  <c:v>0.24550039858288425</c:v>
                </c:pt>
                <c:pt idx="226">
                  <c:v>0.24077043000156567</c:v>
                </c:pt>
                <c:pt idx="227">
                  <c:v>0.23604564912670095</c:v>
                </c:pt>
                <c:pt idx="228">
                  <c:v>0.2313298514636227</c:v>
                </c:pt>
                <c:pt idx="229">
                  <c:v>0.22662672452611984</c:v>
                </c:pt>
                <c:pt idx="230">
                  <c:v>0.22193984416275972</c:v>
                </c:pt>
                <c:pt idx="231">
                  <c:v>0.21727267125323765</c:v>
                </c:pt>
                <c:pt idx="232">
                  <c:v>0.21262854877263274</c:v>
                </c:pt>
                <c:pt idx="233">
                  <c:v>0.20801069922022322</c:v>
                </c:pt>
                <c:pt idx="234">
                  <c:v>0.2034222224083512</c:v>
                </c:pt>
                <c:pt idx="235">
                  <c:v>0.19886609360571966</c:v>
                </c:pt>
                <c:pt idx="236">
                  <c:v>0.19434516202846697</c:v>
                </c:pt>
                <c:pt idx="237">
                  <c:v>0.18986214967139056</c:v>
                </c:pt>
                <c:pt idx="238">
                  <c:v>0.18541965047078812</c:v>
                </c:pt>
                <c:pt idx="239">
                  <c:v>0.18102012978955009</c:v>
                </c:pt>
                <c:pt idx="240">
                  <c:v>0.17666592421437724</c:v>
                </c:pt>
                <c:pt idx="241">
                  <c:v>0.17235924165430599</c:v>
                </c:pt>
                <c:pt idx="242">
                  <c:v>0.16810216172910808</c:v>
                </c:pt>
                <c:pt idx="243">
                  <c:v>0.16389663643558372</c:v>
                </c:pt>
                <c:pt idx="244">
                  <c:v>0.15974449107929753</c:v>
                </c:pt>
                <c:pt idx="245">
                  <c:v>0.15564742545889926</c:v>
                </c:pt>
                <c:pt idx="246">
                  <c:v>0.15160701528984166</c:v>
                </c:pt>
                <c:pt idx="247">
                  <c:v>0.14762471385403808</c:v>
                </c:pt>
                <c:pt idx="248">
                  <c:v>0.14370185386180698</c:v>
                </c:pt>
                <c:pt idx="249">
                  <c:v>0.13983964951230846</c:v>
                </c:pt>
                <c:pt idx="250">
                  <c:v>0.13603919873860865</c:v>
                </c:pt>
                <c:pt idx="251">
                  <c:v>0.13230148562348742</c:v>
                </c:pt>
                <c:pt idx="252">
                  <c:v>0.12862738297214607</c:v>
                </c:pt>
                <c:pt idx="253">
                  <c:v>0.125017655028065</c:v>
                </c:pt>
                <c:pt idx="254">
                  <c:v>0.12147296031840289</c:v>
                </c:pt>
                <c:pt idx="255">
                  <c:v>0.11799385461551856</c:v>
                </c:pt>
                <c:pt idx="256">
                  <c:v>0.11458079400143106</c:v>
                </c:pt>
                <c:pt idx="257">
                  <c:v>0.11123413802230511</c:v>
                </c:pt>
                <c:pt idx="258">
                  <c:v>0.10795415292036063</c:v>
                </c:pt>
                <c:pt idx="259">
                  <c:v>0.10474101493094871</c:v>
                </c:pt>
                <c:pt idx="260">
                  <c:v>0.10159481363291027</c:v>
                </c:pt>
                <c:pt idx="261">
                  <c:v>9.8515555340735209E-2</c:v>
                </c:pt>
                <c:pt idx="262">
                  <c:v>9.5503166527465391E-2</c:v>
                </c:pt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ser>
          <c:idx val="2"/>
          <c:order val="2"/>
          <c:tx>
            <c:v>Relative Frequency, Alternative</c:v>
          </c:tx>
          <c:spPr>
            <a:solidFill>
              <a:schemeClr val="accent1">
                <a:alpha val="50000"/>
              </a:schemeClr>
            </a:solidFill>
            <a:ln>
              <a:solidFill>
                <a:schemeClr val="tx1"/>
              </a:solidFill>
              <a:round/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chart'!$E$2:$E$437</c:f>
              <c:numCache>
                <c:formatCode>General</c:formatCode>
                <c:ptCount val="436"/>
                <c:pt idx="107" formatCode="0.0%">
                  <c:v>2.4941773206933861E-3</c:v>
                </c:pt>
                <c:pt idx="108" formatCode="0.0%">
                  <c:v>2.6105772275963452E-3</c:v>
                </c:pt>
                <c:pt idx="109" formatCode="0.0%">
                  <c:v>2.7322383352874555E-3</c:v>
                </c:pt>
                <c:pt idx="110" formatCode="0.0%">
                  <c:v>2.8593854358352671E-3</c:v>
                </c:pt>
                <c:pt idx="111" formatCode="0.0%">
                  <c:v>2.9922520132058916E-3</c:v>
                </c:pt>
                <c:pt idx="112" formatCode="0.0%">
                  <c:v>3.1310805179487634E-3</c:v>
                </c:pt>
                <c:pt idx="113" formatCode="0.0%">
                  <c:v>3.2761226464425503E-3</c:v>
                </c:pt>
                <c:pt idx="114" formatCode="0.0%">
                  <c:v>3.4276396244723737E-3</c:v>
                </c:pt>
                <c:pt idx="115" formatCode="0.0%">
                  <c:v>3.5859024948811805E-3</c:v>
                </c:pt>
                <c:pt idx="116" formatCode="0.0%">
                  <c:v>3.7511924090074247E-3</c:v>
                </c:pt>
                <c:pt idx="117" formatCode="0.0%">
                  <c:v>3.923800921589728E-3</c:v>
                </c:pt>
                <c:pt idx="118" formatCode="0.0%">
                  <c:v>4.104030288785092E-3</c:v>
                </c:pt>
                <c:pt idx="119" formatCode="0.0%">
                  <c:v>4.2921937689122469E-3</c:v>
                </c:pt>
                <c:pt idx="120" formatCode="0.0%">
                  <c:v>4.4886159254942902E-3</c:v>
                </c:pt>
                <c:pt idx="121" formatCode="0.0%">
                  <c:v>4.6936329321360425E-3</c:v>
                </c:pt>
                <c:pt idx="122" formatCode="0.0%">
                  <c:v>4.9075928787306738E-3</c:v>
                </c:pt>
                <c:pt idx="123" formatCode="0.0%">
                  <c:v>5.1308560784476074E-3</c:v>
                </c:pt>
                <c:pt idx="124" formatCode="0.0%">
                  <c:v>5.3637953749095905E-3</c:v>
                </c:pt>
                <c:pt idx="125" formatCode="0.0%">
                  <c:v>5.6067964489200702E-3</c:v>
                </c:pt>
                <c:pt idx="126" formatCode="0.0%">
                  <c:v>5.860258124054653E-3</c:v>
                </c:pt>
                <c:pt idx="127" formatCode="0.0%">
                  <c:v>6.1245926703800248E-3</c:v>
                </c:pt>
                <c:pt idx="128" formatCode="0.0%">
                  <c:v>6.4002261055124444E-3</c:v>
                </c:pt>
                <c:pt idx="129" formatCode="0.0%">
                  <c:v>6.6875984921745037E-3</c:v>
                </c:pt>
                <c:pt idx="130" formatCode="0.0%">
                  <c:v>6.9871642313536018E-3</c:v>
                </c:pt>
                <c:pt idx="131" formatCode="0.0%">
                  <c:v>7.2993923501091596E-3</c:v>
                </c:pt>
                <c:pt idx="132" formatCode="0.0%">
                  <c:v>7.6247667830171492E-3</c:v>
                </c:pt>
                <c:pt idx="133" formatCode="0.0%">
                  <c:v>7.9637866461806615E-3</c:v>
                </c:pt>
                <c:pt idx="134" formatCode="0.0%">
                  <c:v>8.3169665026742966E-3</c:v>
                </c:pt>
                <c:pt idx="135" formatCode="0.0%">
                  <c:v>8.6848366182273005E-3</c:v>
                </c:pt>
                <c:pt idx="136" formatCode="0.0%">
                  <c:v>9.067943205887068E-3</c:v>
                </c:pt>
                <c:pt idx="137" formatCode="0.0%">
                  <c:v>9.4668486583397247E-3</c:v>
                </c:pt>
                <c:pt idx="138" formatCode="0.0%">
                  <c:v>9.8821317664987245E-3</c:v>
                </c:pt>
                <c:pt idx="139" formatCode="0.0%">
                  <c:v>1.0314387922906652E-2</c:v>
                </c:pt>
                <c:pt idx="140" formatCode="0.0%">
                  <c:v>1.0764229308427875E-2</c:v>
                </c:pt>
                <c:pt idx="141" formatCode="0.0%">
                  <c:v>1.1232285060643091E-2</c:v>
                </c:pt>
                <c:pt idx="142" formatCode="0.0%">
                  <c:v>1.1719201422289435E-2</c:v>
                </c:pt>
                <c:pt idx="143" formatCode="0.0%">
                  <c:v>1.2225641868022562E-2</c:v>
                </c:pt>
                <c:pt idx="144" formatCode="0.0%">
                  <c:v>1.2752287207710763E-2</c:v>
                </c:pt>
                <c:pt idx="145" formatCode="0.0%">
                  <c:v>1.3299835664405324E-2</c:v>
                </c:pt>
                <c:pt idx="146" formatCode="0.0%">
                  <c:v>1.3869002925066111E-2</c:v>
                </c:pt>
                <c:pt idx="147" formatCode="0.0%">
                  <c:v>1.4460522162058558E-2</c:v>
                </c:pt>
                <c:pt idx="148" formatCode="0.0%">
                  <c:v>1.5075144023375718E-2</c:v>
                </c:pt>
                <c:pt idx="149" formatCode="0.0%">
                  <c:v>1.5713636589480429E-2</c:v>
                </c:pt>
                <c:pt idx="150" formatCode="0.0%">
                  <c:v>1.6376785294604759E-2</c:v>
                </c:pt>
                <c:pt idx="151" formatCode="0.0%">
                  <c:v>1.7065392810290288E-2</c:v>
                </c:pt>
                <c:pt idx="152" formatCode="0.0%">
                  <c:v>1.7780278888902237E-2</c:v>
                </c:pt>
                <c:pt idx="153" formatCode="0.0%">
                  <c:v>1.8522280164803128E-2</c:v>
                </c:pt>
                <c:pt idx="154" formatCode="0.0%">
                  <c:v>1.9292249910830082E-2</c:v>
                </c:pt>
                <c:pt idx="155" formatCode="0.0%">
                  <c:v>2.0091057747681846E-2</c:v>
                </c:pt>
                <c:pt idx="156" formatCode="0.0%">
                  <c:v>2.0919589303789812E-2</c:v>
                </c:pt>
                <c:pt idx="157" formatCode="0.0%">
                  <c:v>2.1778745823221417E-2</c:v>
                </c:pt>
                <c:pt idx="158" formatCode="0.0%">
                  <c:v>2.2669443719144873E-2</c:v>
                </c:pt>
                <c:pt idx="159" formatCode="0.0%">
                  <c:v>2.359261407037181E-2</c:v>
                </c:pt>
                <c:pt idx="160" formatCode="0.0%">
                  <c:v>2.4549202058490309E-2</c:v>
                </c:pt>
                <c:pt idx="161" formatCode="0.0%">
                  <c:v>2.5540166343104718E-2</c:v>
                </c:pt>
                <c:pt idx="162" formatCode="0.0%">
                  <c:v>2.6566478372711273E-2</c:v>
                </c:pt>
                <c:pt idx="163" formatCode="0.0%">
                  <c:v>2.7629121628762382E-2</c:v>
                </c:pt>
                <c:pt idx="164" formatCode="0.0%">
                  <c:v>2.8729090800504262E-2</c:v>
                </c:pt>
                <c:pt idx="165" formatCode="0.0%">
                  <c:v>2.9867390888217625E-2</c:v>
                </c:pt>
                <c:pt idx="166" formatCode="0.0%">
                  <c:v>3.1045036232546945E-2</c:v>
                </c:pt>
                <c:pt idx="167" formatCode="0.0%">
                  <c:v>3.226304946767105E-2</c:v>
                </c:pt>
                <c:pt idx="168" formatCode="0.0%">
                  <c:v>3.3522460396149908E-2</c:v>
                </c:pt>
                <c:pt idx="169" formatCode="0.0%">
                  <c:v>3.4824304783376364E-2</c:v>
                </c:pt>
                <c:pt idx="170" formatCode="0.0%">
                  <c:v>3.6169623069670698E-2</c:v>
                </c:pt>
                <c:pt idx="171" formatCode="0.0%">
                  <c:v>3.7559458998179272E-2</c:v>
                </c:pt>
                <c:pt idx="172" formatCode="0.0%">
                  <c:v>3.8994858156877837E-2</c:v>
                </c:pt>
                <c:pt idx="173" formatCode="0.0%">
                  <c:v>4.0476866433134216E-2</c:v>
                </c:pt>
                <c:pt idx="174" formatCode="0.0%">
                  <c:v>4.2006528379457085E-2</c:v>
                </c:pt>
                <c:pt idx="175" formatCode="0.0%">
                  <c:v>4.358488548924476E-2</c:v>
                </c:pt>
                <c:pt idx="176" formatCode="0.0%">
                  <c:v>4.5212974381553889E-2</c:v>
                </c:pt>
                <c:pt idx="177" formatCode="0.0%">
                  <c:v>4.6891824894130227E-2</c:v>
                </c:pt>
                <c:pt idx="178" formatCode="0.0%">
                  <c:v>4.8622458084184639E-2</c:v>
                </c:pt>
                <c:pt idx="179" formatCode="0.0%">
                  <c:v>5.0405884136655976E-2</c:v>
                </c:pt>
                <c:pt idx="180" formatCode="0.0%">
                  <c:v>5.2243100179980406E-2</c:v>
                </c:pt>
                <c:pt idx="181" formatCode="0.0%">
                  <c:v>5.4135088009680164E-2</c:v>
                </c:pt>
                <c:pt idx="182" formatCode="0.0%">
                  <c:v>5.6082811720401041E-2</c:v>
                </c:pt>
                <c:pt idx="183" formatCode="0.0%">
                  <c:v>5.808721524735698E-2</c:v>
                </c:pt>
                <c:pt idx="184" formatCode="0.0%">
                  <c:v>6.0149219818491431E-2</c:v>
                </c:pt>
                <c:pt idx="185" formatCode="0.0%">
                  <c:v>6.2269721319032585E-2</c:v>
                </c:pt>
                <c:pt idx="186" formatCode="0.0%">
                  <c:v>6.444958757050237E-2</c:v>
                </c:pt>
                <c:pt idx="187" formatCode="0.0%">
                  <c:v>6.6689655526642688E-2</c:v>
                </c:pt>
                <c:pt idx="188" formatCode="0.0%">
                  <c:v>6.8990728389136849E-2</c:v>
                </c:pt>
                <c:pt idx="189" formatCode="0.0%">
                  <c:v>7.1353572646438213E-2</c:v>
                </c:pt>
                <c:pt idx="190" formatCode="0.0%">
                  <c:v>7.3778915039463558E-2</c:v>
                </c:pt>
                <c:pt idx="191" formatCode="0.0%">
                  <c:v>7.6267439458367253E-2</c:v>
                </c:pt>
                <c:pt idx="192" formatCode="0.0%">
                  <c:v>7.8819783775085361E-2</c:v>
                </c:pt>
                <c:pt idx="193" formatCode="0.0%">
                  <c:v>8.1436536616818281E-2</c:v>
                </c:pt>
                <c:pt idx="194" formatCode="0.0%">
                  <c:v>8.4118234086112659E-2</c:v>
                </c:pt>
                <c:pt idx="195" formatCode="0.0%">
                  <c:v>8.6865356433700094E-2</c:v>
                </c:pt>
                <c:pt idx="196" formatCode="0.0%">
                  <c:v>8.9678324690753375E-2</c:v>
                </c:pt>
                <c:pt idx="197" formatCode="0.0%">
                  <c:v>9.2557497267728231E-2</c:v>
                </c:pt>
                <c:pt idx="198" formatCode="0.0%">
                  <c:v>9.5503166527465391E-2</c:v>
                </c:pt>
                <c:pt idx="199" formatCode="0.0%">
                  <c:v>9.8515555340735209E-2</c:v>
                </c:pt>
                <c:pt idx="200" formatCode="0.0%">
                  <c:v>0.10159481363291027</c:v>
                </c:pt>
                <c:pt idx="201" formatCode="0.0%">
                  <c:v>0.10474101493094871</c:v>
                </c:pt>
                <c:pt idx="202" formatCode="0.0%">
                  <c:v>0.10795415292036063</c:v>
                </c:pt>
                <c:pt idx="203" formatCode="0.0%">
                  <c:v>0.11123413802230511</c:v>
                </c:pt>
                <c:pt idx="204" formatCode="0.0%">
                  <c:v>0.11458079400143106</c:v>
                </c:pt>
                <c:pt idx="205" formatCode="0.0%">
                  <c:v>0.11799385461551856</c:v>
                </c:pt>
                <c:pt idx="206" formatCode="0.0%">
                  <c:v>0.12147296031840289</c:v>
                </c:pt>
                <c:pt idx="207" formatCode="0.0%">
                  <c:v>0.125017655028065</c:v>
                </c:pt>
                <c:pt idx="208" formatCode="0.0%">
                  <c:v>0.12862738297214607</c:v>
                </c:pt>
                <c:pt idx="209" formatCode="0.0%">
                  <c:v>0.13230148562348742</c:v>
                </c:pt>
                <c:pt idx="210" formatCode="0.0%">
                  <c:v>0.13603919873860865</c:v>
                </c:pt>
                <c:pt idx="211" formatCode="0.0%">
                  <c:v>0.13983964951230846</c:v>
                </c:pt>
                <c:pt idx="212" formatCode="0.0%">
                  <c:v>0.14370185386180698</c:v>
                </c:pt>
                <c:pt idx="213" formatCode="0.0%">
                  <c:v>0.14762471385403808</c:v>
                </c:pt>
                <c:pt idx="214" formatCode="0.0%">
                  <c:v>0.15160701528984166</c:v>
                </c:pt>
                <c:pt idx="215" formatCode="0.0%">
                  <c:v>0.15564742545889926</c:v>
                </c:pt>
                <c:pt idx="216" formatCode="0.0%">
                  <c:v>0.15974449107929753</c:v>
                </c:pt>
                <c:pt idx="217" formatCode="0.0%">
                  <c:v>0.16389663643558372</c:v>
                </c:pt>
                <c:pt idx="218" formatCode="0.0%">
                  <c:v>0.16810216172910808</c:v>
                </c:pt>
                <c:pt idx="219" formatCode="0.0%">
                  <c:v>0.17235924165430599</c:v>
                </c:pt>
                <c:pt idx="220" formatCode="0.0%">
                  <c:v>0.17666592421437724</c:v>
                </c:pt>
                <c:pt idx="221" formatCode="0.0%">
                  <c:v>0.18102012978955009</c:v>
                </c:pt>
                <c:pt idx="222" formatCode="0.0%">
                  <c:v>0.18541965047078812</c:v>
                </c:pt>
                <c:pt idx="223" formatCode="0.0%">
                  <c:v>0.18986214967139056</c:v>
                </c:pt>
                <c:pt idx="224" formatCode="0.0%">
                  <c:v>0.19434516202846697</c:v>
                </c:pt>
                <c:pt idx="225" formatCode="0.0%">
                  <c:v>0.19886609360571966</c:v>
                </c:pt>
                <c:pt idx="226" formatCode="0.0%">
                  <c:v>0.2034222224083512</c:v>
                </c:pt>
                <c:pt idx="227" formatCode="0.0%">
                  <c:v>0.20801069922022322</c:v>
                </c:pt>
                <c:pt idx="228" formatCode="0.0%">
                  <c:v>0.21262854877263274</c:v>
                </c:pt>
                <c:pt idx="229" formatCode="0.0%">
                  <c:v>0.21727267125323765</c:v>
                </c:pt>
                <c:pt idx="230" formatCode="0.0%">
                  <c:v>0.22193984416275972</c:v>
                </c:pt>
                <c:pt idx="231" formatCode="0.0%">
                  <c:v>0.22662672452611984</c:v>
                </c:pt>
                <c:pt idx="232" formatCode="0.0%">
                  <c:v>0.2313298514636227</c:v>
                </c:pt>
                <c:pt idx="233" formatCode="0.0%">
                  <c:v>0.23604564912670095</c:v>
                </c:pt>
                <c:pt idx="234" formatCode="0.0%">
                  <c:v>0.24077043000156567</c:v>
                </c:pt>
                <c:pt idx="235" formatCode="0.0%">
                  <c:v>0.24550039858288425</c:v>
                </c:pt>
                <c:pt idx="236" formatCode="0.0%">
                  <c:v>0.25023165541833059</c:v>
                </c:pt>
                <c:pt idx="237" formatCode="0.0%">
                  <c:v>0.25496020152352172</c:v>
                </c:pt>
                <c:pt idx="238" formatCode="0.0%">
                  <c:v>0.25968194316548487</c:v>
                </c:pt>
                <c:pt idx="239" formatCode="0.0%">
                  <c:v>0.26439269701138279</c:v>
                </c:pt>
                <c:pt idx="240" formatCode="0.0%">
                  <c:v>0.2690881956377823</c:v>
                </c:pt>
                <c:pt idx="241" formatCode="0.0%">
                  <c:v>0.27376409339427149</c:v>
                </c:pt>
                <c:pt idx="242" formatCode="0.0%">
                  <c:v>0.2784159726137389</c:v>
                </c:pt>
                <c:pt idx="243" formatCode="0.0%">
                  <c:v>0.2830393501601145</c:v>
                </c:pt>
                <c:pt idx="244" formatCode="0.0%">
                  <c:v>0.28762968430285529</c:v>
                </c:pt>
                <c:pt idx="245" formatCode="0.0%">
                  <c:v>0.29218238190594109</c:v>
                </c:pt>
                <c:pt idx="246" formatCode="0.0%">
                  <c:v>0.29669280591763569</c:v>
                </c:pt>
                <c:pt idx="247" formatCode="0.0%">
                  <c:v>0.30115628314577447</c:v>
                </c:pt>
                <c:pt idx="248" formatCode="0.0%">
                  <c:v>0.30556811230187114</c:v>
                </c:pt>
                <c:pt idx="249" formatCode="0.0%">
                  <c:v>0.30992357229589873</c:v>
                </c:pt>
                <c:pt idx="250" formatCode="0.0%">
                  <c:v>0.31421793076220317</c:v>
                </c:pt>
                <c:pt idx="251" formatCode="0.0%">
                  <c:v>0.31844645279566086</c:v>
                </c:pt>
                <c:pt idx="252" formatCode="0.0%">
                  <c:v>0.32260440987590328</c:v>
                </c:pt>
                <c:pt idx="253" formatCode="0.0%">
                  <c:v>0.32668708895620474</c:v>
                </c:pt>
                <c:pt idx="254" formatCode="0.0%">
                  <c:v>0.33068980169248174</c:v>
                </c:pt>
                <c:pt idx="255" formatCode="0.0%">
                  <c:v>0.33460789378678191</c:v>
                </c:pt>
                <c:pt idx="256" formatCode="0.0%">
                  <c:v>0.33843675441866117</c:v>
                </c:pt>
                <c:pt idx="257" formatCode="0.0%">
                  <c:v>0.34217182573696409</c:v>
                </c:pt>
                <c:pt idx="258" formatCode="0.0%">
                  <c:v>0.34580861238374172</c:v>
                </c:pt>
                <c:pt idx="259" formatCode="0.0%">
                  <c:v>0.34934269102136989</c:v>
                </c:pt>
                <c:pt idx="260" formatCode="0.0%">
                  <c:v>0.35276971983337674</c:v>
                </c:pt>
                <c:pt idx="261" formatCode="0.0%">
                  <c:v>0.35608544796904912</c:v>
                </c:pt>
                <c:pt idx="262" formatCode="0.0%">
                  <c:v>0.35928572490158373</c:v>
                </c:pt>
                <c:pt idx="263" formatCode="0.0%">
                  <c:v>0.36236650966936146</c:v>
                </c:pt>
                <c:pt idx="264" formatCode="0.0%">
                  <c:v>0.36532387996988069</c:v>
                </c:pt>
                <c:pt idx="265" formatCode="0.0%">
                  <c:v>0.36815404107597061</c:v>
                </c:pt>
                <c:pt idx="266" formatCode="0.0%">
                  <c:v>0.37085333454413</c:v>
                </c:pt>
                <c:pt idx="267" formatCode="0.0%">
                  <c:v>0.37341824668520018</c:v>
                </c:pt>
                <c:pt idx="268" formatCode="0.0%">
                  <c:v>0.37584541676808375</c:v>
                </c:pt>
                <c:pt idx="269" formatCode="0.0%">
                  <c:v>0.37813164492785617</c:v>
                </c:pt>
                <c:pt idx="270" formatCode="0.0%">
                  <c:v>0.38027389975039794</c:v>
                </c:pt>
                <c:pt idx="271" formatCode="0.0%">
                  <c:v>0.38226932550658155</c:v>
                </c:pt>
                <c:pt idx="272" formatCode="0.0%">
                  <c:v>0.38411524901009092</c:v>
                </c:pt>
                <c:pt idx="273" formatCode="0.0%">
                  <c:v>0.38580918607411929</c:v>
                </c:pt>
                <c:pt idx="274" formatCode="0.0%">
                  <c:v>0.38734884754348131</c:v>
                </c:pt>
                <c:pt idx="275" formatCode="0.0%">
                  <c:v>0.38873214488008778</c:v>
                </c:pt>
                <c:pt idx="276" formatCode="0.0%">
                  <c:v>0.38995719528124601</c:v>
                </c:pt>
                <c:pt idx="277" formatCode="0.0%">
                  <c:v>0.39102232631187539</c:v>
                </c:pt>
                <c:pt idx="278" formatCode="0.0%">
                  <c:v>0.39192608003344531</c:v>
                </c:pt>
                <c:pt idx="279" formatCode="0.0%">
                  <c:v>0.39266721661425202</c:v>
                </c:pt>
                <c:pt idx="280" formatCode="0.0%">
                  <c:v>0.39324471740753536</c:v>
                </c:pt>
                <c:pt idx="281" formatCode="0.0%">
                  <c:v>0.39365778748589259</c:v>
                </c:pt>
                <c:pt idx="282" formatCode="0.0%">
                  <c:v>0.39390585762246466</c:v>
                </c:pt>
                <c:pt idx="283" formatCode="0.0%">
                  <c:v>0.39398858571143264</c:v>
                </c:pt>
                <c:pt idx="284" formatCode="0.0%">
                  <c:v>0.39390585762246466</c:v>
                </c:pt>
                <c:pt idx="285" formatCode="0.0%">
                  <c:v>0.39365778748589259</c:v>
                </c:pt>
                <c:pt idx="286" formatCode="0.0%">
                  <c:v>0.39324471740753536</c:v>
                </c:pt>
                <c:pt idx="287" formatCode="0.0%">
                  <c:v>0.39266721661425202</c:v>
                </c:pt>
                <c:pt idx="288" formatCode="0.0%">
                  <c:v>0.39192608003344531</c:v>
                </c:pt>
                <c:pt idx="289" formatCode="0.0%">
                  <c:v>0.39102232631187539</c:v>
                </c:pt>
                <c:pt idx="290" formatCode="0.0%">
                  <c:v>0.38995719528124601</c:v>
                </c:pt>
                <c:pt idx="291" formatCode="0.0%">
                  <c:v>0.38873214488008778</c:v>
                </c:pt>
                <c:pt idx="292" formatCode="0.0%">
                  <c:v>0.38734884754348131</c:v>
                </c:pt>
                <c:pt idx="293" formatCode="0.0%">
                  <c:v>0.38580918607411929</c:v>
                </c:pt>
                <c:pt idx="294" formatCode="0.0%">
                  <c:v>0.38411524901009092</c:v>
                </c:pt>
                <c:pt idx="295" formatCode="0.0%">
                  <c:v>0.38226932550658155</c:v>
                </c:pt>
                <c:pt idx="296" formatCode="0.0%">
                  <c:v>0.38027389975039794</c:v>
                </c:pt>
                <c:pt idx="297" formatCode="0.0%">
                  <c:v>0.37813164492785617</c:v>
                </c:pt>
                <c:pt idx="298" formatCode="0.0%">
                  <c:v>0.37584541676808375</c:v>
                </c:pt>
                <c:pt idx="299" formatCode="0.0%">
                  <c:v>0.37341824668520018</c:v>
                </c:pt>
                <c:pt idx="300" formatCode="0.0%">
                  <c:v>0.37085333454413</c:v>
                </c:pt>
                <c:pt idx="301" formatCode="0.0%">
                  <c:v>0.36815404107597061</c:v>
                </c:pt>
                <c:pt idx="302" formatCode="0.0%">
                  <c:v>0.36532387996988069</c:v>
                </c:pt>
                <c:pt idx="303" formatCode="0.0%">
                  <c:v>0.36236650966936146</c:v>
                </c:pt>
                <c:pt idx="304" formatCode="0.0%">
                  <c:v>0.35928572490158373</c:v>
                </c:pt>
                <c:pt idx="305" formatCode="0.0%">
                  <c:v>0.35608544796904912</c:v>
                </c:pt>
                <c:pt idx="306" formatCode="0.0%">
                  <c:v>0.35276971983337674</c:v>
                </c:pt>
                <c:pt idx="307" formatCode="0.0%">
                  <c:v>0.34934269102136989</c:v>
                </c:pt>
                <c:pt idx="308" formatCode="0.0%">
                  <c:v>0.34580861238374172</c:v>
                </c:pt>
                <c:pt idx="309" formatCode="0.0%">
                  <c:v>0.34217182573696409</c:v>
                </c:pt>
                <c:pt idx="310" formatCode="0.0%">
                  <c:v>0.33843675441866117</c:v>
                </c:pt>
                <c:pt idx="311" formatCode="0.0%">
                  <c:v>0.33460789378678191</c:v>
                </c:pt>
                <c:pt idx="312" formatCode="0.0%">
                  <c:v>0.33068980169248174</c:v>
                </c:pt>
                <c:pt idx="313" formatCode="0.0%">
                  <c:v>0.32668708895620474</c:v>
                </c:pt>
                <c:pt idx="314" formatCode="0.0%">
                  <c:v>0.32260440987590328</c:v>
                </c:pt>
                <c:pt idx="315" formatCode="0.0%">
                  <c:v>0.31844645279566086</c:v>
                </c:pt>
                <c:pt idx="316" formatCode="0.0%">
                  <c:v>0.31421793076220317</c:v>
                </c:pt>
                <c:pt idx="317" formatCode="0.0%">
                  <c:v>0.30992357229589873</c:v>
                </c:pt>
                <c:pt idx="318" formatCode="0.0%">
                  <c:v>0.30556811230187114</c:v>
                </c:pt>
                <c:pt idx="319" formatCode="0.0%">
                  <c:v>0.30115628314577447</c:v>
                </c:pt>
                <c:pt idx="320" formatCode="0.0%">
                  <c:v>0.29669280591763569</c:v>
                </c:pt>
                <c:pt idx="321" formatCode="0.0%">
                  <c:v>0.29218238190594109</c:v>
                </c:pt>
                <c:pt idx="322" formatCode="0.0%">
                  <c:v>0.28762968430285529</c:v>
                </c:pt>
                <c:pt idx="323" formatCode="0.0%">
                  <c:v>0.2830393501601145</c:v>
                </c:pt>
                <c:pt idx="324" formatCode="0.0%">
                  <c:v>0.2784159726137389</c:v>
                </c:pt>
                <c:pt idx="325" formatCode="0.0%">
                  <c:v>0.27376409339427149</c:v>
                </c:pt>
                <c:pt idx="326" formatCode="0.0%">
                  <c:v>0.2690881956377823</c:v>
                </c:pt>
                <c:pt idx="327" formatCode="0.0%">
                  <c:v>0.26439269701138279</c:v>
                </c:pt>
                <c:pt idx="328" formatCode="0.0%">
                  <c:v>0.25968194316548487</c:v>
                </c:pt>
                <c:pt idx="329" formatCode="0.0%">
                  <c:v>0.25496020152352172</c:v>
                </c:pt>
                <c:pt idx="330" formatCode="0.0%">
                  <c:v>0.25023165541833059</c:v>
                </c:pt>
                <c:pt idx="331" formatCode="0.0%">
                  <c:v>0.24550039858288425</c:v>
                </c:pt>
                <c:pt idx="332" formatCode="0.0%">
                  <c:v>0.24077043000156567</c:v>
                </c:pt>
                <c:pt idx="333" formatCode="0.0%">
                  <c:v>0.23604564912670095</c:v>
                </c:pt>
                <c:pt idx="334" formatCode="0.0%">
                  <c:v>0.2313298514636227</c:v>
                </c:pt>
                <c:pt idx="335" formatCode="0.0%">
                  <c:v>0.22662672452611984</c:v>
                </c:pt>
                <c:pt idx="336" formatCode="0.0%">
                  <c:v>0.22193984416275972</c:v>
                </c:pt>
                <c:pt idx="337" formatCode="0.0%">
                  <c:v>0.21727267125323765</c:v>
                </c:pt>
                <c:pt idx="338" formatCode="0.0%">
                  <c:v>0.21262854877263274</c:v>
                </c:pt>
                <c:pt idx="339" formatCode="0.0%">
                  <c:v>0.20801069922022322</c:v>
                </c:pt>
                <c:pt idx="340" formatCode="0.0%">
                  <c:v>0.2034222224083512</c:v>
                </c:pt>
                <c:pt idx="341" formatCode="0.0%">
                  <c:v>0.19886609360571966</c:v>
                </c:pt>
                <c:pt idx="342" formatCode="0.0%">
                  <c:v>0.19434516202846697</c:v>
                </c:pt>
                <c:pt idx="343" formatCode="0.0%">
                  <c:v>0.18986214967139056</c:v>
                </c:pt>
                <c:pt idx="344" formatCode="0.0%">
                  <c:v>0.18541965047078812</c:v>
                </c:pt>
                <c:pt idx="345" formatCode="0.0%">
                  <c:v>0.18102012978955009</c:v>
                </c:pt>
                <c:pt idx="346" formatCode="0.0%">
                  <c:v>0.17666592421437724</c:v>
                </c:pt>
                <c:pt idx="347" formatCode="0.0%">
                  <c:v>0.17235924165430599</c:v>
                </c:pt>
                <c:pt idx="348" formatCode="0.0%">
                  <c:v>0.16810216172910808</c:v>
                </c:pt>
                <c:pt idx="349" formatCode="0.0%">
                  <c:v>0.16389663643558372</c:v>
                </c:pt>
                <c:pt idx="350" formatCode="0.0%">
                  <c:v>0.15974449107929753</c:v>
                </c:pt>
                <c:pt idx="351" formatCode="0.0%">
                  <c:v>0.15564742545889926</c:v>
                </c:pt>
                <c:pt idx="352" formatCode="0.0%">
                  <c:v>0.15160701528984166</c:v>
                </c:pt>
                <c:pt idx="353" formatCode="0.0%">
                  <c:v>0.14762471385403808</c:v>
                </c:pt>
                <c:pt idx="354" formatCode="0.0%">
                  <c:v>0.14370185386180698</c:v>
                </c:pt>
                <c:pt idx="355" formatCode="0.0%">
                  <c:v>0.13983964951230846</c:v>
                </c:pt>
                <c:pt idx="356" formatCode="0.0%">
                  <c:v>0.13603919873860865</c:v>
                </c:pt>
                <c:pt idx="357" formatCode="0.0%">
                  <c:v>0.13230148562348742</c:v>
                </c:pt>
                <c:pt idx="358" formatCode="0.0%">
                  <c:v>0.12862738297214607</c:v>
                </c:pt>
                <c:pt idx="359" formatCode="0.0%">
                  <c:v>0.125017655028065</c:v>
                </c:pt>
                <c:pt idx="360" formatCode="0.0%">
                  <c:v>0.12147296031840289</c:v>
                </c:pt>
                <c:pt idx="361" formatCode="0.0%">
                  <c:v>0.11799385461551856</c:v>
                </c:pt>
                <c:pt idx="362" formatCode="0.0%">
                  <c:v>0.11458079400143106</c:v>
                </c:pt>
                <c:pt idx="363" formatCode="0.0%">
                  <c:v>0.11123413802230511</c:v>
                </c:pt>
                <c:pt idx="364" formatCode="0.0%">
                  <c:v>0.10795415292036063</c:v>
                </c:pt>
                <c:pt idx="365" formatCode="0.0%">
                  <c:v>0.10474101493094871</c:v>
                </c:pt>
                <c:pt idx="366" formatCode="0.0%">
                  <c:v>0.10159481363291027</c:v>
                </c:pt>
                <c:pt idx="367" formatCode="0.0%">
                  <c:v>9.8515555340735209E-2</c:v>
                </c:pt>
                <c:pt idx="368" formatCode="0.0%">
                  <c:v>9.5503166527465391E-2</c:v>
                </c:pt>
                <c:pt idx="369" formatCode="0.0%">
                  <c:v>9.2557497267728231E-2</c:v>
                </c:pt>
                <c:pt idx="370" formatCode="0.0%">
                  <c:v>8.9678324690753375E-2</c:v>
                </c:pt>
                <c:pt idx="371" formatCode="0.0%">
                  <c:v>8.6865356433700094E-2</c:v>
                </c:pt>
                <c:pt idx="372" formatCode="0.0%">
                  <c:v>8.4118234086112659E-2</c:v>
                </c:pt>
                <c:pt idx="373" formatCode="0.0%">
                  <c:v>8.1436536616818281E-2</c:v>
                </c:pt>
                <c:pt idx="374" formatCode="0.0%">
                  <c:v>7.8819783775085361E-2</c:v>
                </c:pt>
                <c:pt idx="375" formatCode="0.0%">
                  <c:v>7.6267439458367253E-2</c:v>
                </c:pt>
                <c:pt idx="376" formatCode="0.0%">
                  <c:v>7.3778915039463558E-2</c:v>
                </c:pt>
                <c:pt idx="377" formatCode="0.0%">
                  <c:v>7.1353572646438213E-2</c:v>
                </c:pt>
                <c:pt idx="378" formatCode="0.0%">
                  <c:v>6.8990728389136849E-2</c:v>
                </c:pt>
                <c:pt idx="379" formatCode="0.0%">
                  <c:v>6.6689655526642688E-2</c:v>
                </c:pt>
                <c:pt idx="380" formatCode="0.0%">
                  <c:v>6.444958757050237E-2</c:v>
                </c:pt>
                <c:pt idx="381" formatCode="0.0%">
                  <c:v>6.2269721319032585E-2</c:v>
                </c:pt>
                <c:pt idx="382" formatCode="0.0%">
                  <c:v>6.0149219818491431E-2</c:v>
                </c:pt>
                <c:pt idx="383" formatCode="0.0%">
                  <c:v>5.808721524735698E-2</c:v>
                </c:pt>
                <c:pt idx="384" formatCode="0.0%">
                  <c:v>5.6082811720401041E-2</c:v>
                </c:pt>
                <c:pt idx="385" formatCode="0.0%">
                  <c:v>5.4135088009680164E-2</c:v>
                </c:pt>
                <c:pt idx="386" formatCode="0.0%">
                  <c:v>5.2243100179980406E-2</c:v>
                </c:pt>
                <c:pt idx="387" formatCode="0.0%">
                  <c:v>5.0405884136655976E-2</c:v>
                </c:pt>
                <c:pt idx="388" formatCode="0.0%">
                  <c:v>4.8622458084184639E-2</c:v>
                </c:pt>
                <c:pt idx="389" formatCode="0.0%">
                  <c:v>4.6891824894130227E-2</c:v>
                </c:pt>
                <c:pt idx="390" formatCode="0.0%">
                  <c:v>4.5212974381553889E-2</c:v>
                </c:pt>
                <c:pt idx="391" formatCode="0.0%">
                  <c:v>4.358488548924476E-2</c:v>
                </c:pt>
                <c:pt idx="392" formatCode="0.0%">
                  <c:v>4.2006528379456336E-2</c:v>
                </c:pt>
                <c:pt idx="393" formatCode="0.0%">
                  <c:v>4.0476866433134216E-2</c:v>
                </c:pt>
                <c:pt idx="394" formatCode="0.0%">
                  <c:v>3.8994858156877837E-2</c:v>
                </c:pt>
                <c:pt idx="395" formatCode="0.0%">
                  <c:v>3.7559458998179272E-2</c:v>
                </c:pt>
                <c:pt idx="396" formatCode="0.0%">
                  <c:v>3.6169623069669997E-2</c:v>
                </c:pt>
                <c:pt idx="397" formatCode="0.0%">
                  <c:v>3.4824304783376364E-2</c:v>
                </c:pt>
                <c:pt idx="398" formatCode="0.0%">
                  <c:v>3.3522460396149908E-2</c:v>
                </c:pt>
                <c:pt idx="399" formatCode="0.0%">
                  <c:v>3.226304946767105E-2</c:v>
                </c:pt>
                <c:pt idx="400" formatCode="0.0%">
                  <c:v>3.1045036232546327E-2</c:v>
                </c:pt>
                <c:pt idx="401" formatCode="0.0%">
                  <c:v>2.9867390888217625E-2</c:v>
                </c:pt>
                <c:pt idx="402" formatCode="0.0%">
                  <c:v>2.8729090800504262E-2</c:v>
                </c:pt>
                <c:pt idx="403" formatCode="0.0%">
                  <c:v>2.7629121628762382E-2</c:v>
                </c:pt>
                <c:pt idx="404" formatCode="0.0%">
                  <c:v>2.6566478372710742E-2</c:v>
                </c:pt>
                <c:pt idx="405" formatCode="0.0%">
                  <c:v>2.5540166343104718E-2</c:v>
                </c:pt>
                <c:pt idx="406" formatCode="0.0%">
                  <c:v>2.4549202058490309E-2</c:v>
                </c:pt>
                <c:pt idx="407" formatCode="0.0%">
                  <c:v>2.359261407037181E-2</c:v>
                </c:pt>
                <c:pt idx="408" formatCode="0.0%">
                  <c:v>2.2669443719144412E-2</c:v>
                </c:pt>
                <c:pt idx="409" formatCode="0.0%">
                  <c:v>2.1778745823221417E-2</c:v>
                </c:pt>
                <c:pt idx="410" formatCode="0.0%">
                  <c:v>2.0919589303789812E-2</c:v>
                </c:pt>
                <c:pt idx="411" formatCode="0.0%">
                  <c:v>2.0091057747681846E-2</c:v>
                </c:pt>
                <c:pt idx="412" formatCode="0.0%">
                  <c:v>1.9292249910829715E-2</c:v>
                </c:pt>
                <c:pt idx="413" formatCode="0.0%">
                  <c:v>1.8522280164803128E-2</c:v>
                </c:pt>
                <c:pt idx="414" formatCode="0.0%">
                  <c:v>1.7780278888902237E-2</c:v>
                </c:pt>
                <c:pt idx="415" formatCode="0.0%">
                  <c:v>1.7065392810289959E-2</c:v>
                </c:pt>
                <c:pt idx="416" formatCode="0.0%">
                  <c:v>1.6376785294604422E-2</c:v>
                </c:pt>
                <c:pt idx="417" formatCode="0.0%">
                  <c:v>1.5713636589480127E-2</c:v>
                </c:pt>
                <c:pt idx="418" formatCode="0.0%">
                  <c:v>1.5075144023375718E-2</c:v>
                </c:pt>
                <c:pt idx="419" formatCode="0.0%">
                  <c:v>1.4460522162058259E-2</c:v>
                </c:pt>
                <c:pt idx="420" formatCode="0.0%">
                  <c:v>1.3869002925065814E-2</c:v>
                </c:pt>
                <c:pt idx="421" formatCode="0.0%">
                  <c:v>1.329983566440503E-2</c:v>
                </c:pt>
                <c:pt idx="422" formatCode="0.0%">
                  <c:v>1.2752287207710763E-2</c:v>
                </c:pt>
                <c:pt idx="423" formatCode="0.0%">
                  <c:v>1.2225641868022297E-2</c:v>
                </c:pt>
                <c:pt idx="424" formatCode="0.0%">
                  <c:v>1.1719201422289188E-2</c:v>
                </c:pt>
                <c:pt idx="425" formatCode="0.0%">
                  <c:v>1.1232285060642855E-2</c:v>
                </c:pt>
                <c:pt idx="426" formatCode="0.0%">
                  <c:v>1.0764229308427875E-2</c:v>
                </c:pt>
                <c:pt idx="427" formatCode="0.0%">
                  <c:v>1.0314387922906431E-2</c:v>
                </c:pt>
                <c:pt idx="428" formatCode="0.0%">
                  <c:v>9.8821317664985111E-3</c:v>
                </c:pt>
                <c:pt idx="429" formatCode="0.0%">
                  <c:v>9.4668486583395148E-3</c:v>
                </c:pt>
                <c:pt idx="430" formatCode="0.0%">
                  <c:v>9.067943205887068E-3</c:v>
                </c:pt>
                <c:pt idx="431" formatCode="0.0%">
                  <c:v>8.6848366182271011E-3</c:v>
                </c:pt>
                <c:pt idx="432" formatCode="0.0%">
                  <c:v>8.3169665026741144E-3</c:v>
                </c:pt>
                <c:pt idx="433" formatCode="0.0%">
                  <c:v>7.9637866461804915E-3</c:v>
                </c:pt>
                <c:pt idx="434" formatCode="0.0%">
                  <c:v>7.6247667830169862E-3</c:v>
                </c:pt>
                <c:pt idx="435" formatCode="0.0%">
                  <c:v>7.2993923501090043E-3</c:v>
                </c:pt>
              </c:numCache>
            </c:numRef>
          </c:val>
        </c:ser>
        <c:ser>
          <c:idx val="4"/>
          <c:order val="4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chart'!$H$2:$H$429</c:f>
              <c:numCache>
                <c:formatCode>0.00000</c:formatCode>
                <c:ptCount val="428"/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2688"/>
        <c:axId val="126004224"/>
      </c:areaChart>
      <c:lineChart>
        <c:grouping val="standard"/>
        <c:varyColors val="0"/>
        <c:ser>
          <c:idx val="0"/>
          <c:order val="1"/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chart'!$D$2:$D$429</c:f>
              <c:numCache>
                <c:formatCode>General</c:formatCode>
                <c:ptCount val="428"/>
                <c:pt idx="77" formatCode="0.0%">
                  <c:v>5.808721524735698E-2</c:v>
                </c:pt>
                <c:pt idx="127" formatCode="0.0%">
                  <c:v>0.23604564912670095</c:v>
                </c:pt>
                <c:pt idx="177" formatCode="0.0%">
                  <c:v>0.39398858571143264</c:v>
                </c:pt>
                <c:pt idx="227" formatCode="0.0%">
                  <c:v>0.23604564912670095</c:v>
                </c:pt>
                <c:pt idx="277" formatCode="0.0%">
                  <c:v>5.808721524735698E-2</c:v>
                </c:pt>
              </c:numCache>
            </c:numRef>
          </c:val>
          <c:smooth val="0"/>
        </c:ser>
        <c:ser>
          <c:idx val="3"/>
          <c:order val="3"/>
          <c:tx>
            <c:v>Alternative Mean</c:v>
          </c:tx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28575">
                <a:prstDash val="dash"/>
              </a:ln>
            </c:spPr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chart'!$F$2:$F$429</c:f>
              <c:numCache>
                <c:formatCode>General</c:formatCode>
                <c:ptCount val="428"/>
                <c:pt idx="282" formatCode="0.0%">
                  <c:v>0.39390585762246466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02688"/>
        <c:axId val="126004224"/>
      </c:lineChart>
      <c:catAx>
        <c:axId val="126002688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126004224"/>
        <c:crosses val="autoZero"/>
        <c:auto val="1"/>
        <c:lblAlgn val="ctr"/>
        <c:lblOffset val="100"/>
        <c:tickLblSkip val="25"/>
        <c:noMultiLvlLbl val="0"/>
      </c:catAx>
      <c:valAx>
        <c:axId val="126004224"/>
        <c:scaling>
          <c:orientation val="minMax"/>
          <c:max val="0.45"/>
        </c:scaling>
        <c:delete val="1"/>
        <c:axPos val="l"/>
        <c:numFmt formatCode="General" sourceLinked="1"/>
        <c:majorTickMark val="out"/>
        <c:minorTickMark val="none"/>
        <c:tickLblPos val="nextTo"/>
        <c:crossAx val="12600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66576296469636E-2"/>
          <c:y val="4.036794864703163E-2"/>
          <c:w val="0.83574051291779194"/>
          <c:h val="0.81935384582951232"/>
        </c:manualLayout>
      </c:layout>
      <c:areaChart>
        <c:grouping val="standard"/>
        <c:varyColors val="0"/>
        <c:ser>
          <c:idx val="1"/>
          <c:order val="0"/>
          <c:tx>
            <c:strRef>
              <c:f>'Data, Directional test chart'!$C$1</c:f>
              <c:strCache>
                <c:ptCount val="1"/>
                <c:pt idx="0">
                  <c:v>Relative Frequency, Null</c:v>
                </c:pt>
              </c:strCache>
            </c:strRef>
          </c:tx>
          <c:spPr>
            <a:gradFill>
              <a:gsLst>
                <a:gs pos="64000">
                  <a:schemeClr val="accent1">
                    <a:tint val="66000"/>
                    <a:satMod val="160000"/>
                  </a:schemeClr>
                </a:gs>
                <a:gs pos="8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cat>
            <c:numRef>
              <c:f>'Data, Nondirectional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chart'!$C$2:$C$429</c:f>
              <c:numCache>
                <c:formatCode>General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74">
                  <c:v>5.2243100179980406E-2</c:v>
                </c:pt>
                <c:pt idx="75">
                  <c:v>5.4135088009680164E-2</c:v>
                </c:pt>
                <c:pt idx="76">
                  <c:v>5.6082811720401041E-2</c:v>
                </c:pt>
                <c:pt idx="77">
                  <c:v>5.808721524735698E-2</c:v>
                </c:pt>
                <c:pt idx="78">
                  <c:v>6.0149219818491431E-2</c:v>
                </c:pt>
                <c:pt idx="79">
                  <c:v>6.2269721319032585E-2</c:v>
                </c:pt>
                <c:pt idx="80">
                  <c:v>6.444958757050237E-2</c:v>
                </c:pt>
                <c:pt idx="81">
                  <c:v>6.6689655526642688E-2</c:v>
                </c:pt>
                <c:pt idx="82">
                  <c:v>6.8990728389136849E-2</c:v>
                </c:pt>
                <c:pt idx="83">
                  <c:v>7.1353572646438213E-2</c:v>
                </c:pt>
                <c:pt idx="84">
                  <c:v>7.3778915039463558E-2</c:v>
                </c:pt>
                <c:pt idx="85">
                  <c:v>7.6267439458367253E-2</c:v>
                </c:pt>
                <c:pt idx="86">
                  <c:v>7.8819783775085361E-2</c:v>
                </c:pt>
                <c:pt idx="87">
                  <c:v>8.1436536616818281E-2</c:v>
                </c:pt>
                <c:pt idx="88">
                  <c:v>8.4118234086112659E-2</c:v>
                </c:pt>
                <c:pt idx="89">
                  <c:v>8.6865356433700094E-2</c:v>
                </c:pt>
                <c:pt idx="90">
                  <c:v>8.9678324690753375E-2</c:v>
                </c:pt>
                <c:pt idx="91">
                  <c:v>9.2557497267728231E-2</c:v>
                </c:pt>
                <c:pt idx="92">
                  <c:v>9.5503166527465391E-2</c:v>
                </c:pt>
                <c:pt idx="93">
                  <c:v>9.8515555340735209E-2</c:v>
                </c:pt>
                <c:pt idx="94">
                  <c:v>0.10159481363291027</c:v>
                </c:pt>
                <c:pt idx="95">
                  <c:v>0.10474101493094871</c:v>
                </c:pt>
                <c:pt idx="96">
                  <c:v>0.10795415292036063</c:v>
                </c:pt>
                <c:pt idx="97">
                  <c:v>0.11123413802230511</c:v>
                </c:pt>
                <c:pt idx="98">
                  <c:v>0.11458079400143106</c:v>
                </c:pt>
                <c:pt idx="99">
                  <c:v>0.11799385461551856</c:v>
                </c:pt>
                <c:pt idx="100">
                  <c:v>0.12147296031840289</c:v>
                </c:pt>
                <c:pt idx="101">
                  <c:v>0.125017655028065</c:v>
                </c:pt>
                <c:pt idx="102">
                  <c:v>0.12862738297214607</c:v>
                </c:pt>
                <c:pt idx="103">
                  <c:v>0.13230148562348742</c:v>
                </c:pt>
                <c:pt idx="104">
                  <c:v>0.13603919873860865</c:v>
                </c:pt>
                <c:pt idx="105">
                  <c:v>0.13983964951230846</c:v>
                </c:pt>
                <c:pt idx="106">
                  <c:v>0.14370185386180698</c:v>
                </c:pt>
                <c:pt idx="107">
                  <c:v>0.14762471385403808</c:v>
                </c:pt>
                <c:pt idx="108">
                  <c:v>0.15160701528984166</c:v>
                </c:pt>
                <c:pt idx="109">
                  <c:v>0.15564742545889926</c:v>
                </c:pt>
                <c:pt idx="110">
                  <c:v>0.15974449107929753</c:v>
                </c:pt>
                <c:pt idx="111">
                  <c:v>0.16389663643558372</c:v>
                </c:pt>
                <c:pt idx="112">
                  <c:v>0.16810216172910808</c:v>
                </c:pt>
                <c:pt idx="113">
                  <c:v>0.17235924165430599</c:v>
                </c:pt>
                <c:pt idx="114">
                  <c:v>0.17666592421437724</c:v>
                </c:pt>
                <c:pt idx="115">
                  <c:v>0.18102012978955009</c:v>
                </c:pt>
                <c:pt idx="116">
                  <c:v>0.18541965047078812</c:v>
                </c:pt>
                <c:pt idx="117">
                  <c:v>0.18986214967139056</c:v>
                </c:pt>
                <c:pt idx="118">
                  <c:v>0.19434516202846697</c:v>
                </c:pt>
                <c:pt idx="119">
                  <c:v>0.19886609360571966</c:v>
                </c:pt>
                <c:pt idx="120">
                  <c:v>0.2034222224083512</c:v>
                </c:pt>
                <c:pt idx="121">
                  <c:v>0.20801069922022322</c:v>
                </c:pt>
                <c:pt idx="122">
                  <c:v>0.21262854877263274</c:v>
                </c:pt>
                <c:pt idx="123">
                  <c:v>0.21727267125323765</c:v>
                </c:pt>
                <c:pt idx="124">
                  <c:v>0.22193984416275972</c:v>
                </c:pt>
                <c:pt idx="125">
                  <c:v>0.22662672452611984</c:v>
                </c:pt>
                <c:pt idx="126">
                  <c:v>0.2313298514636227</c:v>
                </c:pt>
                <c:pt idx="127">
                  <c:v>0.23604564912670095</c:v>
                </c:pt>
                <c:pt idx="128">
                  <c:v>0.24077043000156567</c:v>
                </c:pt>
                <c:pt idx="129">
                  <c:v>0.24550039858288425</c:v>
                </c:pt>
                <c:pt idx="130">
                  <c:v>0.25023165541833059</c:v>
                </c:pt>
                <c:pt idx="131">
                  <c:v>0.25496020152352172</c:v>
                </c:pt>
                <c:pt idx="132">
                  <c:v>0.25968194316548487</c:v>
                </c:pt>
                <c:pt idx="133">
                  <c:v>0.26439269701138279</c:v>
                </c:pt>
                <c:pt idx="134">
                  <c:v>0.2690881956377823</c:v>
                </c:pt>
                <c:pt idx="135">
                  <c:v>0.27376409339427149</c:v>
                </c:pt>
                <c:pt idx="136">
                  <c:v>0.2784159726137389</c:v>
                </c:pt>
                <c:pt idx="137">
                  <c:v>0.2830393501601145</c:v>
                </c:pt>
                <c:pt idx="138">
                  <c:v>0.28762968430285529</c:v>
                </c:pt>
                <c:pt idx="139">
                  <c:v>0.29218238190594109</c:v>
                </c:pt>
                <c:pt idx="140">
                  <c:v>0.29669280591763569</c:v>
                </c:pt>
                <c:pt idx="141">
                  <c:v>0.30115628314577447</c:v>
                </c:pt>
                <c:pt idx="142">
                  <c:v>0.30556811230187114</c:v>
                </c:pt>
                <c:pt idx="143">
                  <c:v>0.30992357229589873</c:v>
                </c:pt>
                <c:pt idx="144">
                  <c:v>0.31421793076220317</c:v>
                </c:pt>
                <c:pt idx="145">
                  <c:v>0.31844645279566086</c:v>
                </c:pt>
                <c:pt idx="146">
                  <c:v>0.32260440987590328</c:v>
                </c:pt>
                <c:pt idx="147">
                  <c:v>0.32668708895620474</c:v>
                </c:pt>
                <c:pt idx="148">
                  <c:v>0.33068980169248174</c:v>
                </c:pt>
                <c:pt idx="149">
                  <c:v>0.33460789378678191</c:v>
                </c:pt>
                <c:pt idx="150">
                  <c:v>0.33843675441866117</c:v>
                </c:pt>
                <c:pt idx="151">
                  <c:v>0.34217182573696409</c:v>
                </c:pt>
                <c:pt idx="152">
                  <c:v>0.34580861238374172</c:v>
                </c:pt>
                <c:pt idx="153">
                  <c:v>0.34934269102136989</c:v>
                </c:pt>
                <c:pt idx="154">
                  <c:v>0.35276971983337674</c:v>
                </c:pt>
                <c:pt idx="155">
                  <c:v>0.35608544796904912</c:v>
                </c:pt>
                <c:pt idx="156">
                  <c:v>0.35928572490158373</c:v>
                </c:pt>
                <c:pt idx="157">
                  <c:v>0.36236650966936146</c:v>
                </c:pt>
                <c:pt idx="158">
                  <c:v>0.36532387996988069</c:v>
                </c:pt>
                <c:pt idx="159">
                  <c:v>0.36815404107597061</c:v>
                </c:pt>
                <c:pt idx="160">
                  <c:v>0.37085333454413</c:v>
                </c:pt>
                <c:pt idx="161">
                  <c:v>0.37341824668520018</c:v>
                </c:pt>
                <c:pt idx="162">
                  <c:v>0.37584541676808375</c:v>
                </c:pt>
                <c:pt idx="163">
                  <c:v>0.37813164492785617</c:v>
                </c:pt>
                <c:pt idx="164">
                  <c:v>0.38027389975039794</c:v>
                </c:pt>
                <c:pt idx="165">
                  <c:v>0.38226932550658155</c:v>
                </c:pt>
                <c:pt idx="166">
                  <c:v>0.38411524901009092</c:v>
                </c:pt>
                <c:pt idx="167">
                  <c:v>0.38580918607411929</c:v>
                </c:pt>
                <c:pt idx="168">
                  <c:v>0.38734884754348131</c:v>
                </c:pt>
                <c:pt idx="169">
                  <c:v>0.38873214488008778</c:v>
                </c:pt>
                <c:pt idx="170">
                  <c:v>0.38995719528124601</c:v>
                </c:pt>
                <c:pt idx="171">
                  <c:v>0.39102232631187539</c:v>
                </c:pt>
                <c:pt idx="172">
                  <c:v>0.39192608003344531</c:v>
                </c:pt>
                <c:pt idx="173">
                  <c:v>0.39266721661425202</c:v>
                </c:pt>
                <c:pt idx="174">
                  <c:v>0.39324471740753536</c:v>
                </c:pt>
                <c:pt idx="175">
                  <c:v>0.39365778748589259</c:v>
                </c:pt>
                <c:pt idx="176">
                  <c:v>0.39390585762246466</c:v>
                </c:pt>
                <c:pt idx="177">
                  <c:v>0.39398858571143264</c:v>
                </c:pt>
                <c:pt idx="178">
                  <c:v>0.39390585762246466</c:v>
                </c:pt>
                <c:pt idx="179">
                  <c:v>0.39365778748589259</c:v>
                </c:pt>
                <c:pt idx="180">
                  <c:v>0.39324471740753536</c:v>
                </c:pt>
                <c:pt idx="181">
                  <c:v>0.39266721661425202</c:v>
                </c:pt>
                <c:pt idx="182">
                  <c:v>0.39192608003344531</c:v>
                </c:pt>
                <c:pt idx="183">
                  <c:v>0.39102232631187539</c:v>
                </c:pt>
                <c:pt idx="184">
                  <c:v>0.38995719528124601</c:v>
                </c:pt>
                <c:pt idx="185">
                  <c:v>0.38873214488008778</c:v>
                </c:pt>
                <c:pt idx="186">
                  <c:v>0.38734884754348131</c:v>
                </c:pt>
                <c:pt idx="187">
                  <c:v>0.38580918607411929</c:v>
                </c:pt>
                <c:pt idx="188">
                  <c:v>0.38411524901009092</c:v>
                </c:pt>
                <c:pt idx="189">
                  <c:v>0.38226932550658155</c:v>
                </c:pt>
                <c:pt idx="190">
                  <c:v>0.38027389975039794</c:v>
                </c:pt>
                <c:pt idx="191">
                  <c:v>0.37813164492785617</c:v>
                </c:pt>
                <c:pt idx="192">
                  <c:v>0.37584541676808375</c:v>
                </c:pt>
                <c:pt idx="193">
                  <c:v>0.37341824668520018</c:v>
                </c:pt>
                <c:pt idx="194">
                  <c:v>0.37085333454413</c:v>
                </c:pt>
                <c:pt idx="195">
                  <c:v>0.36815404107597061</c:v>
                </c:pt>
                <c:pt idx="196">
                  <c:v>0.36532387996988069</c:v>
                </c:pt>
                <c:pt idx="197">
                  <c:v>0.36236650966936146</c:v>
                </c:pt>
                <c:pt idx="198">
                  <c:v>0.35928572490158373</c:v>
                </c:pt>
                <c:pt idx="199">
                  <c:v>0.35608544796904912</c:v>
                </c:pt>
                <c:pt idx="200">
                  <c:v>0.35276971983337674</c:v>
                </c:pt>
                <c:pt idx="201">
                  <c:v>0.34934269102136989</c:v>
                </c:pt>
                <c:pt idx="202">
                  <c:v>0.34580861238374172</c:v>
                </c:pt>
                <c:pt idx="203">
                  <c:v>0.34217182573696409</c:v>
                </c:pt>
                <c:pt idx="204">
                  <c:v>0.33843675441866117</c:v>
                </c:pt>
                <c:pt idx="205">
                  <c:v>0.33460789378678191</c:v>
                </c:pt>
                <c:pt idx="206">
                  <c:v>0.33068980169248174</c:v>
                </c:pt>
                <c:pt idx="207">
                  <c:v>0.32668708895620474</c:v>
                </c:pt>
                <c:pt idx="208">
                  <c:v>0.32260440987590328</c:v>
                </c:pt>
                <c:pt idx="209">
                  <c:v>0.31844645279566086</c:v>
                </c:pt>
                <c:pt idx="210">
                  <c:v>0.31421793076220317</c:v>
                </c:pt>
                <c:pt idx="211">
                  <c:v>0.30992357229589873</c:v>
                </c:pt>
                <c:pt idx="212">
                  <c:v>0.30556811230187114</c:v>
                </c:pt>
                <c:pt idx="213">
                  <c:v>0.30115628314577447</c:v>
                </c:pt>
                <c:pt idx="214">
                  <c:v>0.29669280591763569</c:v>
                </c:pt>
                <c:pt idx="215">
                  <c:v>0.29218238190594109</c:v>
                </c:pt>
                <c:pt idx="216">
                  <c:v>0.28762968430285529</c:v>
                </c:pt>
                <c:pt idx="217">
                  <c:v>0.2830393501601145</c:v>
                </c:pt>
                <c:pt idx="218">
                  <c:v>0.2784159726137389</c:v>
                </c:pt>
                <c:pt idx="219">
                  <c:v>0.27376409339427149</c:v>
                </c:pt>
                <c:pt idx="220">
                  <c:v>0.2690881956377823</c:v>
                </c:pt>
                <c:pt idx="221">
                  <c:v>0.26439269701138279</c:v>
                </c:pt>
                <c:pt idx="222">
                  <c:v>0.25968194316548487</c:v>
                </c:pt>
                <c:pt idx="223">
                  <c:v>0.25496020152352172</c:v>
                </c:pt>
                <c:pt idx="224">
                  <c:v>0.25023165541833059</c:v>
                </c:pt>
                <c:pt idx="225">
                  <c:v>0.24550039858288425</c:v>
                </c:pt>
                <c:pt idx="226">
                  <c:v>0.24077043000156567</c:v>
                </c:pt>
                <c:pt idx="227">
                  <c:v>0.23604564912670095</c:v>
                </c:pt>
                <c:pt idx="228">
                  <c:v>0.2313298514636227</c:v>
                </c:pt>
                <c:pt idx="229">
                  <c:v>0.22662672452611984</c:v>
                </c:pt>
                <c:pt idx="230">
                  <c:v>0.22193984416275972</c:v>
                </c:pt>
                <c:pt idx="231">
                  <c:v>0.21727267125323765</c:v>
                </c:pt>
                <c:pt idx="232">
                  <c:v>0.21262854877263274</c:v>
                </c:pt>
                <c:pt idx="233">
                  <c:v>0.20801069922022322</c:v>
                </c:pt>
                <c:pt idx="234">
                  <c:v>0.2034222224083512</c:v>
                </c:pt>
                <c:pt idx="235">
                  <c:v>0.19886609360571966</c:v>
                </c:pt>
                <c:pt idx="236">
                  <c:v>0.19434516202846697</c:v>
                </c:pt>
                <c:pt idx="237">
                  <c:v>0.18986214967139056</c:v>
                </c:pt>
                <c:pt idx="238">
                  <c:v>0.18541965047078812</c:v>
                </c:pt>
                <c:pt idx="239">
                  <c:v>0.18102012978955009</c:v>
                </c:pt>
                <c:pt idx="240">
                  <c:v>0.17666592421437724</c:v>
                </c:pt>
                <c:pt idx="241">
                  <c:v>0.17235924165430599</c:v>
                </c:pt>
                <c:pt idx="242">
                  <c:v>0.16810216172910808</c:v>
                </c:pt>
                <c:pt idx="243">
                  <c:v>0.16389663643558372</c:v>
                </c:pt>
                <c:pt idx="244">
                  <c:v>0.15974449107929753</c:v>
                </c:pt>
                <c:pt idx="245">
                  <c:v>0.15564742545889926</c:v>
                </c:pt>
                <c:pt idx="246">
                  <c:v>0.15160701528984166</c:v>
                </c:pt>
                <c:pt idx="247">
                  <c:v>0.14762471385403808</c:v>
                </c:pt>
                <c:pt idx="248">
                  <c:v>0.14370185386180698</c:v>
                </c:pt>
                <c:pt idx="249">
                  <c:v>0.13983964951230846</c:v>
                </c:pt>
                <c:pt idx="250">
                  <c:v>0.13603919873860865</c:v>
                </c:pt>
                <c:pt idx="251">
                  <c:v>0.13230148562348742</c:v>
                </c:pt>
                <c:pt idx="252">
                  <c:v>0.12862738297214607</c:v>
                </c:pt>
                <c:pt idx="253">
                  <c:v>0.125017655028065</c:v>
                </c:pt>
                <c:pt idx="254">
                  <c:v>0.12147296031840289</c:v>
                </c:pt>
                <c:pt idx="255">
                  <c:v>0.11799385461551856</c:v>
                </c:pt>
                <c:pt idx="256">
                  <c:v>0.11458079400143106</c:v>
                </c:pt>
                <c:pt idx="257">
                  <c:v>0.11123413802230511</c:v>
                </c:pt>
                <c:pt idx="258">
                  <c:v>0.10795415292036063</c:v>
                </c:pt>
                <c:pt idx="259">
                  <c:v>0.10474101493094871</c:v>
                </c:pt>
                <c:pt idx="260">
                  <c:v>0.10159481363291027</c:v>
                </c:pt>
                <c:pt idx="261">
                  <c:v>9.8515555340735209E-2</c:v>
                </c:pt>
                <c:pt idx="262">
                  <c:v>9.5503166527465391E-2</c:v>
                </c:pt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ser>
          <c:idx val="2"/>
          <c:order val="2"/>
          <c:tx>
            <c:v>Relative Frequency, Alternative</c:v>
          </c:tx>
          <c:spPr>
            <a:gradFill>
              <a:gsLst>
                <a:gs pos="0">
                  <a:schemeClr val="accent1">
                    <a:tint val="66000"/>
                    <a:satMod val="160000"/>
                    <a:alpha val="0"/>
                  </a:schemeClr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  <a:round/>
            </a:ln>
          </c:spPr>
          <c:cat>
            <c:numRef>
              <c:f>'Data, Nondirectional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chart'!$E$2:$E$437</c:f>
              <c:numCache>
                <c:formatCode>General</c:formatCode>
                <c:ptCount val="436"/>
                <c:pt idx="107" formatCode="0.0%">
                  <c:v>2.4941773206933861E-3</c:v>
                </c:pt>
                <c:pt idx="108" formatCode="0.0%">
                  <c:v>2.6105772275963452E-3</c:v>
                </c:pt>
                <c:pt idx="109" formatCode="0.0%">
                  <c:v>2.7322383352874555E-3</c:v>
                </c:pt>
                <c:pt idx="110" formatCode="0.0%">
                  <c:v>2.8593854358352671E-3</c:v>
                </c:pt>
                <c:pt idx="111" formatCode="0.0%">
                  <c:v>2.9922520132058916E-3</c:v>
                </c:pt>
                <c:pt idx="112" formatCode="0.0%">
                  <c:v>3.1310805179487634E-3</c:v>
                </c:pt>
                <c:pt idx="113" formatCode="0.0%">
                  <c:v>3.2761226464425503E-3</c:v>
                </c:pt>
                <c:pt idx="114" formatCode="0.0%">
                  <c:v>3.4276396244723737E-3</c:v>
                </c:pt>
                <c:pt idx="115" formatCode="0.0%">
                  <c:v>3.5859024948811805E-3</c:v>
                </c:pt>
                <c:pt idx="116" formatCode="0.0%">
                  <c:v>3.7511924090074247E-3</c:v>
                </c:pt>
                <c:pt idx="117" formatCode="0.0%">
                  <c:v>3.923800921589728E-3</c:v>
                </c:pt>
                <c:pt idx="118" formatCode="0.0%">
                  <c:v>4.104030288785092E-3</c:v>
                </c:pt>
                <c:pt idx="119" formatCode="0.0%">
                  <c:v>4.2921937689122469E-3</c:v>
                </c:pt>
                <c:pt idx="120" formatCode="0.0%">
                  <c:v>4.4886159254942902E-3</c:v>
                </c:pt>
                <c:pt idx="121" formatCode="0.0%">
                  <c:v>4.6936329321360425E-3</c:v>
                </c:pt>
                <c:pt idx="122" formatCode="0.0%">
                  <c:v>4.9075928787306738E-3</c:v>
                </c:pt>
                <c:pt idx="123" formatCode="0.0%">
                  <c:v>5.1308560784476074E-3</c:v>
                </c:pt>
                <c:pt idx="124" formatCode="0.0%">
                  <c:v>5.3637953749095905E-3</c:v>
                </c:pt>
                <c:pt idx="125" formatCode="0.0%">
                  <c:v>5.6067964489200702E-3</c:v>
                </c:pt>
                <c:pt idx="126" formatCode="0.0%">
                  <c:v>5.860258124054653E-3</c:v>
                </c:pt>
                <c:pt idx="127" formatCode="0.0%">
                  <c:v>6.1245926703800248E-3</c:v>
                </c:pt>
                <c:pt idx="128" formatCode="0.0%">
                  <c:v>6.4002261055124444E-3</c:v>
                </c:pt>
                <c:pt idx="129" formatCode="0.0%">
                  <c:v>6.6875984921745037E-3</c:v>
                </c:pt>
                <c:pt idx="130" formatCode="0.0%">
                  <c:v>6.9871642313536018E-3</c:v>
                </c:pt>
                <c:pt idx="131" formatCode="0.0%">
                  <c:v>7.2993923501091596E-3</c:v>
                </c:pt>
                <c:pt idx="132" formatCode="0.0%">
                  <c:v>7.6247667830171492E-3</c:v>
                </c:pt>
                <c:pt idx="133" formatCode="0.0%">
                  <c:v>7.9637866461806615E-3</c:v>
                </c:pt>
                <c:pt idx="134" formatCode="0.0%">
                  <c:v>8.3169665026742966E-3</c:v>
                </c:pt>
                <c:pt idx="135" formatCode="0.0%">
                  <c:v>8.6848366182273005E-3</c:v>
                </c:pt>
                <c:pt idx="136" formatCode="0.0%">
                  <c:v>9.067943205887068E-3</c:v>
                </c:pt>
                <c:pt idx="137" formatCode="0.0%">
                  <c:v>9.4668486583397247E-3</c:v>
                </c:pt>
                <c:pt idx="138" formatCode="0.0%">
                  <c:v>9.8821317664987245E-3</c:v>
                </c:pt>
                <c:pt idx="139" formatCode="0.0%">
                  <c:v>1.0314387922906652E-2</c:v>
                </c:pt>
                <c:pt idx="140" formatCode="0.0%">
                  <c:v>1.0764229308427875E-2</c:v>
                </c:pt>
                <c:pt idx="141" formatCode="0.0%">
                  <c:v>1.1232285060643091E-2</c:v>
                </c:pt>
                <c:pt idx="142" formatCode="0.0%">
                  <c:v>1.1719201422289435E-2</c:v>
                </c:pt>
                <c:pt idx="143" formatCode="0.0%">
                  <c:v>1.2225641868022562E-2</c:v>
                </c:pt>
                <c:pt idx="144" formatCode="0.0%">
                  <c:v>1.2752287207710763E-2</c:v>
                </c:pt>
                <c:pt idx="145" formatCode="0.0%">
                  <c:v>1.3299835664405324E-2</c:v>
                </c:pt>
                <c:pt idx="146" formatCode="0.0%">
                  <c:v>1.3869002925066111E-2</c:v>
                </c:pt>
                <c:pt idx="147" formatCode="0.0%">
                  <c:v>1.4460522162058558E-2</c:v>
                </c:pt>
                <c:pt idx="148" formatCode="0.0%">
                  <c:v>1.5075144023375718E-2</c:v>
                </c:pt>
                <c:pt idx="149" formatCode="0.0%">
                  <c:v>1.5713636589480429E-2</c:v>
                </c:pt>
                <c:pt idx="150" formatCode="0.0%">
                  <c:v>1.6376785294604759E-2</c:v>
                </c:pt>
                <c:pt idx="151" formatCode="0.0%">
                  <c:v>1.7065392810290288E-2</c:v>
                </c:pt>
                <c:pt idx="152" formatCode="0.0%">
                  <c:v>1.7780278888902237E-2</c:v>
                </c:pt>
                <c:pt idx="153" formatCode="0.0%">
                  <c:v>1.8522280164803128E-2</c:v>
                </c:pt>
                <c:pt idx="154" formatCode="0.0%">
                  <c:v>1.9292249910830082E-2</c:v>
                </c:pt>
                <c:pt idx="155" formatCode="0.0%">
                  <c:v>2.0091057747681846E-2</c:v>
                </c:pt>
                <c:pt idx="156" formatCode="0.0%">
                  <c:v>2.0919589303789812E-2</c:v>
                </c:pt>
                <c:pt idx="157" formatCode="0.0%">
                  <c:v>2.1778745823221417E-2</c:v>
                </c:pt>
                <c:pt idx="158" formatCode="0.0%">
                  <c:v>2.2669443719144873E-2</c:v>
                </c:pt>
                <c:pt idx="159" formatCode="0.0%">
                  <c:v>2.359261407037181E-2</c:v>
                </c:pt>
                <c:pt idx="160" formatCode="0.0%">
                  <c:v>2.4549202058490309E-2</c:v>
                </c:pt>
                <c:pt idx="161" formatCode="0.0%">
                  <c:v>2.5540166343104718E-2</c:v>
                </c:pt>
                <c:pt idx="162" formatCode="0.0%">
                  <c:v>2.6566478372711273E-2</c:v>
                </c:pt>
                <c:pt idx="163" formatCode="0.0%">
                  <c:v>2.7629121628762382E-2</c:v>
                </c:pt>
                <c:pt idx="164" formatCode="0.0%">
                  <c:v>2.8729090800504262E-2</c:v>
                </c:pt>
                <c:pt idx="165" formatCode="0.0%">
                  <c:v>2.9867390888217625E-2</c:v>
                </c:pt>
                <c:pt idx="166" formatCode="0.0%">
                  <c:v>3.1045036232546945E-2</c:v>
                </c:pt>
                <c:pt idx="167" formatCode="0.0%">
                  <c:v>3.226304946767105E-2</c:v>
                </c:pt>
                <c:pt idx="168" formatCode="0.0%">
                  <c:v>3.3522460396149908E-2</c:v>
                </c:pt>
                <c:pt idx="169" formatCode="0.0%">
                  <c:v>3.4824304783376364E-2</c:v>
                </c:pt>
                <c:pt idx="170" formatCode="0.0%">
                  <c:v>3.6169623069670698E-2</c:v>
                </c:pt>
                <c:pt idx="171" formatCode="0.0%">
                  <c:v>3.7559458998179272E-2</c:v>
                </c:pt>
                <c:pt idx="172" formatCode="0.0%">
                  <c:v>3.8994858156877837E-2</c:v>
                </c:pt>
                <c:pt idx="173" formatCode="0.0%">
                  <c:v>4.0476866433134216E-2</c:v>
                </c:pt>
                <c:pt idx="174" formatCode="0.0%">
                  <c:v>4.2006528379457085E-2</c:v>
                </c:pt>
                <c:pt idx="175" formatCode="0.0%">
                  <c:v>4.358488548924476E-2</c:v>
                </c:pt>
                <c:pt idx="176" formatCode="0.0%">
                  <c:v>4.5212974381553889E-2</c:v>
                </c:pt>
                <c:pt idx="177" formatCode="0.0%">
                  <c:v>4.6891824894130227E-2</c:v>
                </c:pt>
                <c:pt idx="178" formatCode="0.0%">
                  <c:v>4.8622458084184639E-2</c:v>
                </c:pt>
                <c:pt idx="179" formatCode="0.0%">
                  <c:v>5.0405884136655976E-2</c:v>
                </c:pt>
                <c:pt idx="180" formatCode="0.0%">
                  <c:v>5.2243100179980406E-2</c:v>
                </c:pt>
                <c:pt idx="181" formatCode="0.0%">
                  <c:v>5.4135088009680164E-2</c:v>
                </c:pt>
                <c:pt idx="182" formatCode="0.0%">
                  <c:v>5.6082811720401041E-2</c:v>
                </c:pt>
                <c:pt idx="183" formatCode="0.0%">
                  <c:v>5.808721524735698E-2</c:v>
                </c:pt>
                <c:pt idx="184" formatCode="0.0%">
                  <c:v>6.0149219818491431E-2</c:v>
                </c:pt>
                <c:pt idx="185" formatCode="0.0%">
                  <c:v>6.2269721319032585E-2</c:v>
                </c:pt>
                <c:pt idx="186" formatCode="0.0%">
                  <c:v>6.444958757050237E-2</c:v>
                </c:pt>
                <c:pt idx="187" formatCode="0.0%">
                  <c:v>6.6689655526642688E-2</c:v>
                </c:pt>
                <c:pt idx="188" formatCode="0.0%">
                  <c:v>6.8990728389136849E-2</c:v>
                </c:pt>
                <c:pt idx="189" formatCode="0.0%">
                  <c:v>7.1353572646438213E-2</c:v>
                </c:pt>
                <c:pt idx="190" formatCode="0.0%">
                  <c:v>7.3778915039463558E-2</c:v>
                </c:pt>
                <c:pt idx="191" formatCode="0.0%">
                  <c:v>7.6267439458367253E-2</c:v>
                </c:pt>
                <c:pt idx="192" formatCode="0.0%">
                  <c:v>7.8819783775085361E-2</c:v>
                </c:pt>
                <c:pt idx="193" formatCode="0.0%">
                  <c:v>8.1436536616818281E-2</c:v>
                </c:pt>
                <c:pt idx="194" formatCode="0.0%">
                  <c:v>8.4118234086112659E-2</c:v>
                </c:pt>
                <c:pt idx="195" formatCode="0.0%">
                  <c:v>8.6865356433700094E-2</c:v>
                </c:pt>
                <c:pt idx="196" formatCode="0.0%">
                  <c:v>8.9678324690753375E-2</c:v>
                </c:pt>
                <c:pt idx="197" formatCode="0.0%">
                  <c:v>9.2557497267728231E-2</c:v>
                </c:pt>
                <c:pt idx="198" formatCode="0.0%">
                  <c:v>9.5503166527465391E-2</c:v>
                </c:pt>
                <c:pt idx="199" formatCode="0.0%">
                  <c:v>9.8515555340735209E-2</c:v>
                </c:pt>
                <c:pt idx="200" formatCode="0.0%">
                  <c:v>0.10159481363291027</c:v>
                </c:pt>
                <c:pt idx="201" formatCode="0.0%">
                  <c:v>0.10474101493094871</c:v>
                </c:pt>
                <c:pt idx="202" formatCode="0.0%">
                  <c:v>0.10795415292036063</c:v>
                </c:pt>
                <c:pt idx="203" formatCode="0.0%">
                  <c:v>0.11123413802230511</c:v>
                </c:pt>
                <c:pt idx="204" formatCode="0.0%">
                  <c:v>0.11458079400143106</c:v>
                </c:pt>
                <c:pt idx="205" formatCode="0.0%">
                  <c:v>0.11799385461551856</c:v>
                </c:pt>
                <c:pt idx="206" formatCode="0.0%">
                  <c:v>0.12147296031840289</c:v>
                </c:pt>
                <c:pt idx="207" formatCode="0.0%">
                  <c:v>0.125017655028065</c:v>
                </c:pt>
                <c:pt idx="208" formatCode="0.0%">
                  <c:v>0.12862738297214607</c:v>
                </c:pt>
                <c:pt idx="209" formatCode="0.0%">
                  <c:v>0.13230148562348742</c:v>
                </c:pt>
                <c:pt idx="210" formatCode="0.0%">
                  <c:v>0.13603919873860865</c:v>
                </c:pt>
                <c:pt idx="211" formatCode="0.0%">
                  <c:v>0.13983964951230846</c:v>
                </c:pt>
                <c:pt idx="212" formatCode="0.0%">
                  <c:v>0.14370185386180698</c:v>
                </c:pt>
                <c:pt idx="213" formatCode="0.0%">
                  <c:v>0.14762471385403808</c:v>
                </c:pt>
                <c:pt idx="214" formatCode="0.0%">
                  <c:v>0.15160701528984166</c:v>
                </c:pt>
                <c:pt idx="215" formatCode="0.0%">
                  <c:v>0.15564742545889926</c:v>
                </c:pt>
                <c:pt idx="216" formatCode="0.0%">
                  <c:v>0.15974449107929753</c:v>
                </c:pt>
                <c:pt idx="217" formatCode="0.0%">
                  <c:v>0.16389663643558372</c:v>
                </c:pt>
                <c:pt idx="218" formatCode="0.0%">
                  <c:v>0.16810216172910808</c:v>
                </c:pt>
                <c:pt idx="219" formatCode="0.0%">
                  <c:v>0.17235924165430599</c:v>
                </c:pt>
                <c:pt idx="220" formatCode="0.0%">
                  <c:v>0.17666592421437724</c:v>
                </c:pt>
                <c:pt idx="221" formatCode="0.0%">
                  <c:v>0.18102012978955009</c:v>
                </c:pt>
                <c:pt idx="222" formatCode="0.0%">
                  <c:v>0.18541965047078812</c:v>
                </c:pt>
                <c:pt idx="223" formatCode="0.0%">
                  <c:v>0.18986214967139056</c:v>
                </c:pt>
                <c:pt idx="224" formatCode="0.0%">
                  <c:v>0.19434516202846697</c:v>
                </c:pt>
                <c:pt idx="225" formatCode="0.0%">
                  <c:v>0.19886609360571966</c:v>
                </c:pt>
                <c:pt idx="226" formatCode="0.0%">
                  <c:v>0.2034222224083512</c:v>
                </c:pt>
                <c:pt idx="227" formatCode="0.0%">
                  <c:v>0.20801069922022322</c:v>
                </c:pt>
                <c:pt idx="228" formatCode="0.0%">
                  <c:v>0.21262854877263274</c:v>
                </c:pt>
                <c:pt idx="229" formatCode="0.0%">
                  <c:v>0.21727267125323765</c:v>
                </c:pt>
                <c:pt idx="230" formatCode="0.0%">
                  <c:v>0.22193984416275972</c:v>
                </c:pt>
                <c:pt idx="231" formatCode="0.0%">
                  <c:v>0.22662672452611984</c:v>
                </c:pt>
                <c:pt idx="232" formatCode="0.0%">
                  <c:v>0.2313298514636227</c:v>
                </c:pt>
                <c:pt idx="233" formatCode="0.0%">
                  <c:v>0.23604564912670095</c:v>
                </c:pt>
                <c:pt idx="234" formatCode="0.0%">
                  <c:v>0.24077043000156567</c:v>
                </c:pt>
                <c:pt idx="235" formatCode="0.0%">
                  <c:v>0.24550039858288425</c:v>
                </c:pt>
                <c:pt idx="236" formatCode="0.0%">
                  <c:v>0.25023165541833059</c:v>
                </c:pt>
                <c:pt idx="237" formatCode="0.0%">
                  <c:v>0.25496020152352172</c:v>
                </c:pt>
                <c:pt idx="238" formatCode="0.0%">
                  <c:v>0.25968194316548487</c:v>
                </c:pt>
                <c:pt idx="239" formatCode="0.0%">
                  <c:v>0.26439269701138279</c:v>
                </c:pt>
                <c:pt idx="240" formatCode="0.0%">
                  <c:v>0.2690881956377823</c:v>
                </c:pt>
                <c:pt idx="241" formatCode="0.0%">
                  <c:v>0.27376409339427149</c:v>
                </c:pt>
                <c:pt idx="242" formatCode="0.0%">
                  <c:v>0.2784159726137389</c:v>
                </c:pt>
                <c:pt idx="243" formatCode="0.0%">
                  <c:v>0.2830393501601145</c:v>
                </c:pt>
                <c:pt idx="244" formatCode="0.0%">
                  <c:v>0.28762968430285529</c:v>
                </c:pt>
                <c:pt idx="245" formatCode="0.0%">
                  <c:v>0.29218238190594109</c:v>
                </c:pt>
                <c:pt idx="246" formatCode="0.0%">
                  <c:v>0.29669280591763569</c:v>
                </c:pt>
                <c:pt idx="247" formatCode="0.0%">
                  <c:v>0.30115628314577447</c:v>
                </c:pt>
                <c:pt idx="248" formatCode="0.0%">
                  <c:v>0.30556811230187114</c:v>
                </c:pt>
                <c:pt idx="249" formatCode="0.0%">
                  <c:v>0.30992357229589873</c:v>
                </c:pt>
                <c:pt idx="250" formatCode="0.0%">
                  <c:v>0.31421793076220317</c:v>
                </c:pt>
                <c:pt idx="251" formatCode="0.0%">
                  <c:v>0.31844645279566086</c:v>
                </c:pt>
                <c:pt idx="252" formatCode="0.0%">
                  <c:v>0.32260440987590328</c:v>
                </c:pt>
                <c:pt idx="253" formatCode="0.0%">
                  <c:v>0.32668708895620474</c:v>
                </c:pt>
                <c:pt idx="254" formatCode="0.0%">
                  <c:v>0.33068980169248174</c:v>
                </c:pt>
                <c:pt idx="255" formatCode="0.0%">
                  <c:v>0.33460789378678191</c:v>
                </c:pt>
                <c:pt idx="256" formatCode="0.0%">
                  <c:v>0.33843675441866117</c:v>
                </c:pt>
                <c:pt idx="257" formatCode="0.0%">
                  <c:v>0.34217182573696409</c:v>
                </c:pt>
                <c:pt idx="258" formatCode="0.0%">
                  <c:v>0.34580861238374172</c:v>
                </c:pt>
                <c:pt idx="259" formatCode="0.0%">
                  <c:v>0.34934269102136989</c:v>
                </c:pt>
                <c:pt idx="260" formatCode="0.0%">
                  <c:v>0.35276971983337674</c:v>
                </c:pt>
                <c:pt idx="261" formatCode="0.0%">
                  <c:v>0.35608544796904912</c:v>
                </c:pt>
                <c:pt idx="262" formatCode="0.0%">
                  <c:v>0.35928572490158373</c:v>
                </c:pt>
                <c:pt idx="263" formatCode="0.0%">
                  <c:v>0.36236650966936146</c:v>
                </c:pt>
                <c:pt idx="264" formatCode="0.0%">
                  <c:v>0.36532387996988069</c:v>
                </c:pt>
                <c:pt idx="265" formatCode="0.0%">
                  <c:v>0.36815404107597061</c:v>
                </c:pt>
                <c:pt idx="266" formatCode="0.0%">
                  <c:v>0.37085333454413</c:v>
                </c:pt>
                <c:pt idx="267" formatCode="0.0%">
                  <c:v>0.37341824668520018</c:v>
                </c:pt>
                <c:pt idx="268" formatCode="0.0%">
                  <c:v>0.37584541676808375</c:v>
                </c:pt>
                <c:pt idx="269" formatCode="0.0%">
                  <c:v>0.37813164492785617</c:v>
                </c:pt>
                <c:pt idx="270" formatCode="0.0%">
                  <c:v>0.38027389975039794</c:v>
                </c:pt>
                <c:pt idx="271" formatCode="0.0%">
                  <c:v>0.38226932550658155</c:v>
                </c:pt>
                <c:pt idx="272" formatCode="0.0%">
                  <c:v>0.38411524901009092</c:v>
                </c:pt>
                <c:pt idx="273" formatCode="0.0%">
                  <c:v>0.38580918607411929</c:v>
                </c:pt>
                <c:pt idx="274" formatCode="0.0%">
                  <c:v>0.38734884754348131</c:v>
                </c:pt>
                <c:pt idx="275" formatCode="0.0%">
                  <c:v>0.38873214488008778</c:v>
                </c:pt>
                <c:pt idx="276" formatCode="0.0%">
                  <c:v>0.38995719528124601</c:v>
                </c:pt>
                <c:pt idx="277" formatCode="0.0%">
                  <c:v>0.39102232631187539</c:v>
                </c:pt>
                <c:pt idx="278" formatCode="0.0%">
                  <c:v>0.39192608003344531</c:v>
                </c:pt>
                <c:pt idx="279" formatCode="0.0%">
                  <c:v>0.39266721661425202</c:v>
                </c:pt>
                <c:pt idx="280" formatCode="0.0%">
                  <c:v>0.39324471740753536</c:v>
                </c:pt>
                <c:pt idx="281" formatCode="0.0%">
                  <c:v>0.39365778748589259</c:v>
                </c:pt>
                <c:pt idx="282" formatCode="0.0%">
                  <c:v>0.39390585762246466</c:v>
                </c:pt>
                <c:pt idx="283" formatCode="0.0%">
                  <c:v>0.39398858571143264</c:v>
                </c:pt>
                <c:pt idx="284" formatCode="0.0%">
                  <c:v>0.39390585762246466</c:v>
                </c:pt>
                <c:pt idx="285" formatCode="0.0%">
                  <c:v>0.39365778748589259</c:v>
                </c:pt>
                <c:pt idx="286" formatCode="0.0%">
                  <c:v>0.39324471740753536</c:v>
                </c:pt>
                <c:pt idx="287" formatCode="0.0%">
                  <c:v>0.39266721661425202</c:v>
                </c:pt>
                <c:pt idx="288" formatCode="0.0%">
                  <c:v>0.39192608003344531</c:v>
                </c:pt>
                <c:pt idx="289" formatCode="0.0%">
                  <c:v>0.39102232631187539</c:v>
                </c:pt>
                <c:pt idx="290" formatCode="0.0%">
                  <c:v>0.38995719528124601</c:v>
                </c:pt>
                <c:pt idx="291" formatCode="0.0%">
                  <c:v>0.38873214488008778</c:v>
                </c:pt>
                <c:pt idx="292" formatCode="0.0%">
                  <c:v>0.38734884754348131</c:v>
                </c:pt>
                <c:pt idx="293" formatCode="0.0%">
                  <c:v>0.38580918607411929</c:v>
                </c:pt>
                <c:pt idx="294" formatCode="0.0%">
                  <c:v>0.38411524901009092</c:v>
                </c:pt>
                <c:pt idx="295" formatCode="0.0%">
                  <c:v>0.38226932550658155</c:v>
                </c:pt>
                <c:pt idx="296" formatCode="0.0%">
                  <c:v>0.38027389975039794</c:v>
                </c:pt>
                <c:pt idx="297" formatCode="0.0%">
                  <c:v>0.37813164492785617</c:v>
                </c:pt>
                <c:pt idx="298" formatCode="0.0%">
                  <c:v>0.37584541676808375</c:v>
                </c:pt>
                <c:pt idx="299" formatCode="0.0%">
                  <c:v>0.37341824668520018</c:v>
                </c:pt>
                <c:pt idx="300" formatCode="0.0%">
                  <c:v>0.37085333454413</c:v>
                </c:pt>
                <c:pt idx="301" formatCode="0.0%">
                  <c:v>0.36815404107597061</c:v>
                </c:pt>
                <c:pt idx="302" formatCode="0.0%">
                  <c:v>0.36532387996988069</c:v>
                </c:pt>
                <c:pt idx="303" formatCode="0.0%">
                  <c:v>0.36236650966936146</c:v>
                </c:pt>
                <c:pt idx="304" formatCode="0.0%">
                  <c:v>0.35928572490158373</c:v>
                </c:pt>
                <c:pt idx="305" formatCode="0.0%">
                  <c:v>0.35608544796904912</c:v>
                </c:pt>
                <c:pt idx="306" formatCode="0.0%">
                  <c:v>0.35276971983337674</c:v>
                </c:pt>
                <c:pt idx="307" formatCode="0.0%">
                  <c:v>0.34934269102136989</c:v>
                </c:pt>
                <c:pt idx="308" formatCode="0.0%">
                  <c:v>0.34580861238374172</c:v>
                </c:pt>
                <c:pt idx="309" formatCode="0.0%">
                  <c:v>0.34217182573696409</c:v>
                </c:pt>
                <c:pt idx="310" formatCode="0.0%">
                  <c:v>0.33843675441866117</c:v>
                </c:pt>
                <c:pt idx="311" formatCode="0.0%">
                  <c:v>0.33460789378678191</c:v>
                </c:pt>
                <c:pt idx="312" formatCode="0.0%">
                  <c:v>0.33068980169248174</c:v>
                </c:pt>
                <c:pt idx="313" formatCode="0.0%">
                  <c:v>0.32668708895620474</c:v>
                </c:pt>
                <c:pt idx="314" formatCode="0.0%">
                  <c:v>0.32260440987590328</c:v>
                </c:pt>
                <c:pt idx="315" formatCode="0.0%">
                  <c:v>0.31844645279566086</c:v>
                </c:pt>
                <c:pt idx="316" formatCode="0.0%">
                  <c:v>0.31421793076220317</c:v>
                </c:pt>
                <c:pt idx="317" formatCode="0.0%">
                  <c:v>0.30992357229589873</c:v>
                </c:pt>
                <c:pt idx="318" formatCode="0.0%">
                  <c:v>0.30556811230187114</c:v>
                </c:pt>
                <c:pt idx="319" formatCode="0.0%">
                  <c:v>0.30115628314577447</c:v>
                </c:pt>
                <c:pt idx="320" formatCode="0.0%">
                  <c:v>0.29669280591763569</c:v>
                </c:pt>
                <c:pt idx="321" formatCode="0.0%">
                  <c:v>0.29218238190594109</c:v>
                </c:pt>
                <c:pt idx="322" formatCode="0.0%">
                  <c:v>0.28762968430285529</c:v>
                </c:pt>
                <c:pt idx="323" formatCode="0.0%">
                  <c:v>0.2830393501601145</c:v>
                </c:pt>
                <c:pt idx="324" formatCode="0.0%">
                  <c:v>0.2784159726137389</c:v>
                </c:pt>
                <c:pt idx="325" formatCode="0.0%">
                  <c:v>0.27376409339427149</c:v>
                </c:pt>
                <c:pt idx="326" formatCode="0.0%">
                  <c:v>0.2690881956377823</c:v>
                </c:pt>
                <c:pt idx="327" formatCode="0.0%">
                  <c:v>0.26439269701138279</c:v>
                </c:pt>
                <c:pt idx="328" formatCode="0.0%">
                  <c:v>0.25968194316548487</c:v>
                </c:pt>
                <c:pt idx="329" formatCode="0.0%">
                  <c:v>0.25496020152352172</c:v>
                </c:pt>
                <c:pt idx="330" formatCode="0.0%">
                  <c:v>0.25023165541833059</c:v>
                </c:pt>
                <c:pt idx="331" formatCode="0.0%">
                  <c:v>0.24550039858288425</c:v>
                </c:pt>
                <c:pt idx="332" formatCode="0.0%">
                  <c:v>0.24077043000156567</c:v>
                </c:pt>
                <c:pt idx="333" formatCode="0.0%">
                  <c:v>0.23604564912670095</c:v>
                </c:pt>
                <c:pt idx="334" formatCode="0.0%">
                  <c:v>0.2313298514636227</c:v>
                </c:pt>
                <c:pt idx="335" formatCode="0.0%">
                  <c:v>0.22662672452611984</c:v>
                </c:pt>
                <c:pt idx="336" formatCode="0.0%">
                  <c:v>0.22193984416275972</c:v>
                </c:pt>
                <c:pt idx="337" formatCode="0.0%">
                  <c:v>0.21727267125323765</c:v>
                </c:pt>
                <c:pt idx="338" formatCode="0.0%">
                  <c:v>0.21262854877263274</c:v>
                </c:pt>
                <c:pt idx="339" formatCode="0.0%">
                  <c:v>0.20801069922022322</c:v>
                </c:pt>
                <c:pt idx="340" formatCode="0.0%">
                  <c:v>0.2034222224083512</c:v>
                </c:pt>
                <c:pt idx="341" formatCode="0.0%">
                  <c:v>0.19886609360571966</c:v>
                </c:pt>
                <c:pt idx="342" formatCode="0.0%">
                  <c:v>0.19434516202846697</c:v>
                </c:pt>
                <c:pt idx="343" formatCode="0.0%">
                  <c:v>0.18986214967139056</c:v>
                </c:pt>
                <c:pt idx="344" formatCode="0.0%">
                  <c:v>0.18541965047078812</c:v>
                </c:pt>
                <c:pt idx="345" formatCode="0.0%">
                  <c:v>0.18102012978955009</c:v>
                </c:pt>
                <c:pt idx="346" formatCode="0.0%">
                  <c:v>0.17666592421437724</c:v>
                </c:pt>
                <c:pt idx="347" formatCode="0.0%">
                  <c:v>0.17235924165430599</c:v>
                </c:pt>
                <c:pt idx="348" formatCode="0.0%">
                  <c:v>0.16810216172910808</c:v>
                </c:pt>
                <c:pt idx="349" formatCode="0.0%">
                  <c:v>0.16389663643558372</c:v>
                </c:pt>
                <c:pt idx="350" formatCode="0.0%">
                  <c:v>0.15974449107929753</c:v>
                </c:pt>
                <c:pt idx="351" formatCode="0.0%">
                  <c:v>0.15564742545889926</c:v>
                </c:pt>
                <c:pt idx="352" formatCode="0.0%">
                  <c:v>0.15160701528984166</c:v>
                </c:pt>
                <c:pt idx="353" formatCode="0.0%">
                  <c:v>0.14762471385403808</c:v>
                </c:pt>
                <c:pt idx="354" formatCode="0.0%">
                  <c:v>0.14370185386180698</c:v>
                </c:pt>
                <c:pt idx="355" formatCode="0.0%">
                  <c:v>0.13983964951230846</c:v>
                </c:pt>
                <c:pt idx="356" formatCode="0.0%">
                  <c:v>0.13603919873860865</c:v>
                </c:pt>
                <c:pt idx="357" formatCode="0.0%">
                  <c:v>0.13230148562348742</c:v>
                </c:pt>
                <c:pt idx="358" formatCode="0.0%">
                  <c:v>0.12862738297214607</c:v>
                </c:pt>
                <c:pt idx="359" formatCode="0.0%">
                  <c:v>0.125017655028065</c:v>
                </c:pt>
                <c:pt idx="360" formatCode="0.0%">
                  <c:v>0.12147296031840289</c:v>
                </c:pt>
                <c:pt idx="361" formatCode="0.0%">
                  <c:v>0.11799385461551856</c:v>
                </c:pt>
                <c:pt idx="362" formatCode="0.0%">
                  <c:v>0.11458079400143106</c:v>
                </c:pt>
                <c:pt idx="363" formatCode="0.0%">
                  <c:v>0.11123413802230511</c:v>
                </c:pt>
                <c:pt idx="364" formatCode="0.0%">
                  <c:v>0.10795415292036063</c:v>
                </c:pt>
                <c:pt idx="365" formatCode="0.0%">
                  <c:v>0.10474101493094871</c:v>
                </c:pt>
                <c:pt idx="366" formatCode="0.0%">
                  <c:v>0.10159481363291027</c:v>
                </c:pt>
                <c:pt idx="367" formatCode="0.0%">
                  <c:v>9.8515555340735209E-2</c:v>
                </c:pt>
                <c:pt idx="368" formatCode="0.0%">
                  <c:v>9.5503166527465391E-2</c:v>
                </c:pt>
                <c:pt idx="369" formatCode="0.0%">
                  <c:v>9.2557497267728231E-2</c:v>
                </c:pt>
                <c:pt idx="370" formatCode="0.0%">
                  <c:v>8.9678324690753375E-2</c:v>
                </c:pt>
                <c:pt idx="371" formatCode="0.0%">
                  <c:v>8.6865356433700094E-2</c:v>
                </c:pt>
                <c:pt idx="372" formatCode="0.0%">
                  <c:v>8.4118234086112659E-2</c:v>
                </c:pt>
                <c:pt idx="373" formatCode="0.0%">
                  <c:v>8.1436536616818281E-2</c:v>
                </c:pt>
                <c:pt idx="374" formatCode="0.0%">
                  <c:v>7.8819783775085361E-2</c:v>
                </c:pt>
                <c:pt idx="375" formatCode="0.0%">
                  <c:v>7.6267439458367253E-2</c:v>
                </c:pt>
                <c:pt idx="376" formatCode="0.0%">
                  <c:v>7.3778915039463558E-2</c:v>
                </c:pt>
                <c:pt idx="377" formatCode="0.0%">
                  <c:v>7.1353572646438213E-2</c:v>
                </c:pt>
                <c:pt idx="378" formatCode="0.0%">
                  <c:v>6.8990728389136849E-2</c:v>
                </c:pt>
                <c:pt idx="379" formatCode="0.0%">
                  <c:v>6.6689655526642688E-2</c:v>
                </c:pt>
                <c:pt idx="380" formatCode="0.0%">
                  <c:v>6.444958757050237E-2</c:v>
                </c:pt>
                <c:pt idx="381" formatCode="0.0%">
                  <c:v>6.2269721319032585E-2</c:v>
                </c:pt>
                <c:pt idx="382" formatCode="0.0%">
                  <c:v>6.0149219818491431E-2</c:v>
                </c:pt>
                <c:pt idx="383" formatCode="0.0%">
                  <c:v>5.808721524735698E-2</c:v>
                </c:pt>
                <c:pt idx="384" formatCode="0.0%">
                  <c:v>5.6082811720401041E-2</c:v>
                </c:pt>
                <c:pt idx="385" formatCode="0.0%">
                  <c:v>5.4135088009680164E-2</c:v>
                </c:pt>
                <c:pt idx="386" formatCode="0.0%">
                  <c:v>5.2243100179980406E-2</c:v>
                </c:pt>
                <c:pt idx="387" formatCode="0.0%">
                  <c:v>5.0405884136655976E-2</c:v>
                </c:pt>
                <c:pt idx="388" formatCode="0.0%">
                  <c:v>4.8622458084184639E-2</c:v>
                </c:pt>
                <c:pt idx="389" formatCode="0.0%">
                  <c:v>4.6891824894130227E-2</c:v>
                </c:pt>
                <c:pt idx="390" formatCode="0.0%">
                  <c:v>4.5212974381553889E-2</c:v>
                </c:pt>
                <c:pt idx="391" formatCode="0.0%">
                  <c:v>4.358488548924476E-2</c:v>
                </c:pt>
                <c:pt idx="392" formatCode="0.0%">
                  <c:v>4.2006528379456336E-2</c:v>
                </c:pt>
                <c:pt idx="393" formatCode="0.0%">
                  <c:v>4.0476866433134216E-2</c:v>
                </c:pt>
                <c:pt idx="394" formatCode="0.0%">
                  <c:v>3.8994858156877837E-2</c:v>
                </c:pt>
                <c:pt idx="395" formatCode="0.0%">
                  <c:v>3.7559458998179272E-2</c:v>
                </c:pt>
                <c:pt idx="396" formatCode="0.0%">
                  <c:v>3.6169623069669997E-2</c:v>
                </c:pt>
                <c:pt idx="397" formatCode="0.0%">
                  <c:v>3.4824304783376364E-2</c:v>
                </c:pt>
                <c:pt idx="398" formatCode="0.0%">
                  <c:v>3.3522460396149908E-2</c:v>
                </c:pt>
                <c:pt idx="399" formatCode="0.0%">
                  <c:v>3.226304946767105E-2</c:v>
                </c:pt>
                <c:pt idx="400" formatCode="0.0%">
                  <c:v>3.1045036232546327E-2</c:v>
                </c:pt>
                <c:pt idx="401" formatCode="0.0%">
                  <c:v>2.9867390888217625E-2</c:v>
                </c:pt>
                <c:pt idx="402" formatCode="0.0%">
                  <c:v>2.8729090800504262E-2</c:v>
                </c:pt>
                <c:pt idx="403" formatCode="0.0%">
                  <c:v>2.7629121628762382E-2</c:v>
                </c:pt>
                <c:pt idx="404" formatCode="0.0%">
                  <c:v>2.6566478372710742E-2</c:v>
                </c:pt>
                <c:pt idx="405" formatCode="0.0%">
                  <c:v>2.5540166343104718E-2</c:v>
                </c:pt>
                <c:pt idx="406" formatCode="0.0%">
                  <c:v>2.4549202058490309E-2</c:v>
                </c:pt>
                <c:pt idx="407" formatCode="0.0%">
                  <c:v>2.359261407037181E-2</c:v>
                </c:pt>
                <c:pt idx="408" formatCode="0.0%">
                  <c:v>2.2669443719144412E-2</c:v>
                </c:pt>
                <c:pt idx="409" formatCode="0.0%">
                  <c:v>2.1778745823221417E-2</c:v>
                </c:pt>
                <c:pt idx="410" formatCode="0.0%">
                  <c:v>2.0919589303789812E-2</c:v>
                </c:pt>
                <c:pt idx="411" formatCode="0.0%">
                  <c:v>2.0091057747681846E-2</c:v>
                </c:pt>
                <c:pt idx="412" formatCode="0.0%">
                  <c:v>1.9292249910829715E-2</c:v>
                </c:pt>
                <c:pt idx="413" formatCode="0.0%">
                  <c:v>1.8522280164803128E-2</c:v>
                </c:pt>
                <c:pt idx="414" formatCode="0.0%">
                  <c:v>1.7780278888902237E-2</c:v>
                </c:pt>
                <c:pt idx="415" formatCode="0.0%">
                  <c:v>1.7065392810289959E-2</c:v>
                </c:pt>
                <c:pt idx="416" formatCode="0.0%">
                  <c:v>1.6376785294604422E-2</c:v>
                </c:pt>
                <c:pt idx="417" formatCode="0.0%">
                  <c:v>1.5713636589480127E-2</c:v>
                </c:pt>
                <c:pt idx="418" formatCode="0.0%">
                  <c:v>1.5075144023375718E-2</c:v>
                </c:pt>
                <c:pt idx="419" formatCode="0.0%">
                  <c:v>1.4460522162058259E-2</c:v>
                </c:pt>
                <c:pt idx="420" formatCode="0.0%">
                  <c:v>1.3869002925065814E-2</c:v>
                </c:pt>
                <c:pt idx="421" formatCode="0.0%">
                  <c:v>1.329983566440503E-2</c:v>
                </c:pt>
                <c:pt idx="422" formatCode="0.0%">
                  <c:v>1.2752287207710763E-2</c:v>
                </c:pt>
                <c:pt idx="423" formatCode="0.0%">
                  <c:v>1.2225641868022297E-2</c:v>
                </c:pt>
                <c:pt idx="424" formatCode="0.0%">
                  <c:v>1.1719201422289188E-2</c:v>
                </c:pt>
                <c:pt idx="425" formatCode="0.0%">
                  <c:v>1.1232285060642855E-2</c:v>
                </c:pt>
                <c:pt idx="426" formatCode="0.0%">
                  <c:v>1.0764229308427875E-2</c:v>
                </c:pt>
                <c:pt idx="427" formatCode="0.0%">
                  <c:v>1.0314387922906431E-2</c:v>
                </c:pt>
                <c:pt idx="428" formatCode="0.0%">
                  <c:v>9.8821317664985111E-3</c:v>
                </c:pt>
                <c:pt idx="429" formatCode="0.0%">
                  <c:v>9.4668486583395148E-3</c:v>
                </c:pt>
                <c:pt idx="430" formatCode="0.0%">
                  <c:v>9.067943205887068E-3</c:v>
                </c:pt>
                <c:pt idx="431" formatCode="0.0%">
                  <c:v>8.6848366182271011E-3</c:v>
                </c:pt>
                <c:pt idx="432" formatCode="0.0%">
                  <c:v>8.3169665026741144E-3</c:v>
                </c:pt>
                <c:pt idx="433" formatCode="0.0%">
                  <c:v>7.9637866461804915E-3</c:v>
                </c:pt>
                <c:pt idx="434" formatCode="0.0%">
                  <c:v>7.6247667830169862E-3</c:v>
                </c:pt>
                <c:pt idx="435" formatCode="0.0%">
                  <c:v>7.2993923501090043E-3</c:v>
                </c:pt>
              </c:numCache>
            </c:numRef>
          </c:val>
        </c:ser>
        <c:ser>
          <c:idx val="4"/>
          <c:order val="4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</c:spPr>
          <c:cat>
            <c:numRef>
              <c:f>'Data, Nondirectional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Nondirectional test chart'!$H$2:$H$429</c:f>
              <c:numCache>
                <c:formatCode>0.00000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6464"/>
        <c:axId val="127408000"/>
      </c:areaChart>
      <c:lineChart>
        <c:grouping val="standard"/>
        <c:varyColors val="0"/>
        <c:ser>
          <c:idx val="0"/>
          <c:order val="1"/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chart'!$D$2:$D$429</c:f>
              <c:numCache>
                <c:formatCode>General</c:formatCode>
                <c:ptCount val="428"/>
                <c:pt idx="77" formatCode="0.0%">
                  <c:v>5.808721524735698E-2</c:v>
                </c:pt>
                <c:pt idx="127" formatCode="0.0%">
                  <c:v>0.23604564912670095</c:v>
                </c:pt>
                <c:pt idx="177" formatCode="0.0%">
                  <c:v>0.39398858571143264</c:v>
                </c:pt>
                <c:pt idx="227" formatCode="0.0%">
                  <c:v>0.23604564912670095</c:v>
                </c:pt>
                <c:pt idx="277" formatCode="0.0%">
                  <c:v>5.808721524735698E-2</c:v>
                </c:pt>
              </c:numCache>
            </c:numRef>
          </c:val>
          <c:smooth val="0"/>
        </c:ser>
        <c:ser>
          <c:idx val="3"/>
          <c:order val="3"/>
          <c:tx>
            <c:v>Alternative Mean</c:v>
          </c:tx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28575">
                <a:prstDash val="dash"/>
              </a:ln>
            </c:spPr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chart'!$F$2:$F$429</c:f>
              <c:numCache>
                <c:formatCode>General</c:formatCode>
                <c:ptCount val="428"/>
                <c:pt idx="282" formatCode="0.0%">
                  <c:v>0.39390585762246466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06464"/>
        <c:axId val="127408000"/>
      </c:lineChart>
      <c:catAx>
        <c:axId val="127406464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127408000"/>
        <c:crosses val="autoZero"/>
        <c:auto val="1"/>
        <c:lblAlgn val="ctr"/>
        <c:lblOffset val="100"/>
        <c:tickLblSkip val="25"/>
        <c:noMultiLvlLbl val="0"/>
      </c:catAx>
      <c:valAx>
        <c:axId val="127408000"/>
        <c:scaling>
          <c:orientation val="minMax"/>
          <c:max val="0.45"/>
        </c:scaling>
        <c:delete val="1"/>
        <c:axPos val="l"/>
        <c:numFmt formatCode="General" sourceLinked="1"/>
        <c:majorTickMark val="out"/>
        <c:minorTickMark val="none"/>
        <c:tickLblPos val="nextTo"/>
        <c:crossAx val="12740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0</xdr:row>
      <xdr:rowOff>85726</xdr:rowOff>
    </xdr:from>
    <xdr:to>
      <xdr:col>13</xdr:col>
      <xdr:colOff>400050</xdr:colOff>
      <xdr:row>2</xdr:row>
      <xdr:rowOff>104775</xdr:rowOff>
    </xdr:to>
    <xdr:sp macro="" textlink="">
      <xdr:nvSpPr>
        <xdr:cNvPr id="2" name="TextBox 1"/>
        <xdr:cNvSpPr txBox="1"/>
      </xdr:nvSpPr>
      <xdr:spPr>
        <a:xfrm>
          <a:off x="304799" y="85726"/>
          <a:ext cx="8715376" cy="400049"/>
        </a:xfrm>
        <a:prstGeom prst="rect">
          <a:avLst/>
        </a:prstGeom>
        <a:solidFill>
          <a:schemeClr val="lt1"/>
        </a:solidFill>
        <a:ln w="158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All statistical tests of differences between group means are based on the same approach:</a:t>
          </a:r>
        </a:p>
      </xdr:txBody>
    </xdr:sp>
    <xdr:clientData/>
  </xdr:twoCellAnchor>
  <xdr:twoCellAnchor>
    <xdr:from>
      <xdr:col>1</xdr:col>
      <xdr:colOff>76200</xdr:colOff>
      <xdr:row>4</xdr:row>
      <xdr:rowOff>38100</xdr:rowOff>
    </xdr:from>
    <xdr:to>
      <xdr:col>7</xdr:col>
      <xdr:colOff>95250</xdr:colOff>
      <xdr:row>7</xdr:row>
      <xdr:rowOff>161925</xdr:rowOff>
    </xdr:to>
    <xdr:sp macro="" textlink="">
      <xdr:nvSpPr>
        <xdr:cNvPr id="3" name="TextBox 2"/>
        <xdr:cNvSpPr txBox="1"/>
      </xdr:nvSpPr>
      <xdr:spPr>
        <a:xfrm>
          <a:off x="685800" y="809625"/>
          <a:ext cx="3676650" cy="733425"/>
        </a:xfrm>
        <a:prstGeom prst="rect">
          <a:avLst/>
        </a:prstGeom>
        <a:solidFill>
          <a:schemeClr val="lt1"/>
        </a:solidFill>
        <a:ln w="1587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 Calculate the </a:t>
          </a:r>
          <a:r>
            <a:rPr lang="en-US" sz="180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+mn-lt"/>
              <a:ea typeface="+mn-ea"/>
              <a:cs typeface="Calibri"/>
            </a:rPr>
            <a:t>difference</a:t>
          </a:r>
          <a:r>
            <a:rPr lang="en-US" sz="1800"/>
            <a:t> between the group means.</a:t>
          </a:r>
        </a:p>
      </xdr:txBody>
    </xdr:sp>
    <xdr:clientData/>
  </xdr:twoCellAnchor>
  <xdr:twoCellAnchor>
    <xdr:from>
      <xdr:col>1</xdr:col>
      <xdr:colOff>95248</xdr:colOff>
      <xdr:row>9</xdr:row>
      <xdr:rowOff>85725</xdr:rowOff>
    </xdr:from>
    <xdr:to>
      <xdr:col>8</xdr:col>
      <xdr:colOff>380999</xdr:colOff>
      <xdr:row>15</xdr:row>
      <xdr:rowOff>123825</xdr:rowOff>
    </xdr:to>
    <xdr:sp macro="" textlink="">
      <xdr:nvSpPr>
        <xdr:cNvPr id="12290" name="Text Box 2"/>
        <xdr:cNvSpPr txBox="1">
          <a:spLocks noChangeArrowheads="1"/>
        </xdr:cNvSpPr>
      </xdr:nvSpPr>
      <xdr:spPr bwMode="auto">
        <a:xfrm>
          <a:off x="704848" y="1866900"/>
          <a:ext cx="4552951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"/>
        </a:solidFill>
        <a:ln w="15875">
          <a:solidFill>
            <a:schemeClr val="tx2"/>
          </a:solidFill>
          <a:miter lim="800000"/>
          <a:headEnd/>
          <a:tailEnd/>
        </a:ln>
      </xdr:spPr>
      <xdr:txBody>
        <a:bodyPr vertOverflow="clip" wrap="square" lIns="91440" tIns="27432" rIns="9144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+mn-lt"/>
              <a:cs typeface="Calibri"/>
            </a:rPr>
            <a:t>2. Measure the remaining variability in the individual observations. In the standard t-test, that's based on the squared deviations of </a:t>
          </a:r>
          <a:r>
            <a:rPr lang="en-US" sz="1800">
              <a:solidFill>
                <a:schemeClr val="dk1"/>
              </a:solidFill>
              <a:latin typeface="+mn-lt"/>
              <a:ea typeface="+mn-ea"/>
              <a:cs typeface="+mn-cs"/>
            </a:rPr>
            <a:t>each</a:t>
          </a:r>
          <a:r>
            <a:rPr lang="en-US" sz="180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+mn-lt"/>
              <a:cs typeface="Calibri"/>
            </a:rPr>
            <a:t> observation from the mean of its group.</a:t>
          </a:r>
        </a:p>
      </xdr:txBody>
    </xdr:sp>
    <xdr:clientData/>
  </xdr:twoCellAnchor>
  <xdr:twoCellAnchor>
    <xdr:from>
      <xdr:col>1</xdr:col>
      <xdr:colOff>104775</xdr:colOff>
      <xdr:row>17</xdr:row>
      <xdr:rowOff>66676</xdr:rowOff>
    </xdr:from>
    <xdr:to>
      <xdr:col>8</xdr:col>
      <xdr:colOff>238125</xdr:colOff>
      <xdr:row>24</xdr:row>
      <xdr:rowOff>85726</xdr:rowOff>
    </xdr:to>
    <xdr:sp macro="" textlink="">
      <xdr:nvSpPr>
        <xdr:cNvPr id="5" name="TextBox 4"/>
        <xdr:cNvSpPr txBox="1"/>
      </xdr:nvSpPr>
      <xdr:spPr>
        <a:xfrm>
          <a:off x="714375" y="3419476"/>
          <a:ext cx="4400550" cy="1381125"/>
        </a:xfrm>
        <a:prstGeom prst="rect">
          <a:avLst/>
        </a:prstGeom>
        <a:solidFill>
          <a:schemeClr val="lt1"/>
        </a:solidFill>
        <a:ln w="1587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3. Divide #1 by #2. In effect, this division tells us whether the variability between means is large or small, relative</a:t>
          </a:r>
          <a:r>
            <a:rPr lang="en-US" sz="1800" baseline="0"/>
            <a:t> to</a:t>
          </a:r>
          <a:r>
            <a:rPr lang="en-US" sz="1800"/>
            <a:t> the variability between individuals.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76200</xdr:rowOff>
    </xdr:from>
    <xdr:to>
      <xdr:col>11</xdr:col>
      <xdr:colOff>314325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76200</xdr:rowOff>
    </xdr:from>
    <xdr:to>
      <xdr:col>11</xdr:col>
      <xdr:colOff>314325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76200</xdr:rowOff>
    </xdr:from>
    <xdr:to>
      <xdr:col>11</xdr:col>
      <xdr:colOff>314325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95250</xdr:rowOff>
    </xdr:from>
    <xdr:to>
      <xdr:col>10</xdr:col>
      <xdr:colOff>504825</xdr:colOff>
      <xdr:row>5</xdr:row>
      <xdr:rowOff>123825</xdr:rowOff>
    </xdr:to>
    <xdr:sp macro="" textlink="">
      <xdr:nvSpPr>
        <xdr:cNvPr id="2" name="TextBox 1"/>
        <xdr:cNvSpPr txBox="1"/>
      </xdr:nvSpPr>
      <xdr:spPr>
        <a:xfrm>
          <a:off x="1209675" y="95250"/>
          <a:ext cx="5391150" cy="108585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If we can keep track of which</a:t>
          </a:r>
          <a:r>
            <a:rPr lang="en-US" sz="1800" baseline="0"/>
            <a:t> observations are dependent, we can quantify the dependency. Then we can:</a:t>
          </a:r>
        </a:p>
      </xdr:txBody>
    </xdr:sp>
    <xdr:clientData/>
  </xdr:twoCellAnchor>
  <xdr:twoCellAnchor>
    <xdr:from>
      <xdr:col>2</xdr:col>
      <xdr:colOff>19050</xdr:colOff>
      <xdr:row>6</xdr:row>
      <xdr:rowOff>9525</xdr:rowOff>
    </xdr:from>
    <xdr:to>
      <xdr:col>10</xdr:col>
      <xdr:colOff>495300</xdr:colOff>
      <xdr:row>21</xdr:row>
      <xdr:rowOff>95250</xdr:rowOff>
    </xdr:to>
    <xdr:sp macro="" textlink="">
      <xdr:nvSpPr>
        <xdr:cNvPr id="3" name="TextBox 2"/>
        <xdr:cNvSpPr txBox="1"/>
      </xdr:nvSpPr>
      <xdr:spPr>
        <a:xfrm>
          <a:off x="1238250" y="1362075"/>
          <a:ext cx="5353050" cy="304800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 Divide the within group variation into what is random variation between individuals, and what is due to the dependence between individuals.</a:t>
          </a:r>
        </a:p>
        <a:p>
          <a:endParaRPr lang="en-US" sz="1800"/>
        </a:p>
        <a:p>
          <a:r>
            <a:rPr lang="en-US" sz="1800"/>
            <a:t>2. Remove the variation that is due to dependence between individuals from the within groups variability.</a:t>
          </a:r>
        </a:p>
        <a:p>
          <a:endParaRPr lang="en-US" sz="1800"/>
        </a:p>
        <a:p>
          <a:r>
            <a:rPr lang="en-US" sz="1800"/>
            <a:t>3. Thereby reduce the size of the t test's denominator, increasing the size of the t statistic and making the test more powerful.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171450</xdr:colOff>
      <xdr:row>23</xdr:row>
      <xdr:rowOff>180973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0</xdr:row>
      <xdr:rowOff>47625</xdr:rowOff>
    </xdr:from>
    <xdr:to>
      <xdr:col>11</xdr:col>
      <xdr:colOff>180974</xdr:colOff>
      <xdr:row>8</xdr:row>
      <xdr:rowOff>9525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8</xdr:row>
      <xdr:rowOff>0</xdr:rowOff>
    </xdr:from>
    <xdr:to>
      <xdr:col>11</xdr:col>
      <xdr:colOff>171449</xdr:colOff>
      <xdr:row>15</xdr:row>
      <xdr:rowOff>171450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3</xdr:row>
      <xdr:rowOff>66675</xdr:rowOff>
    </xdr:from>
    <xdr:to>
      <xdr:col>4</xdr:col>
      <xdr:colOff>485775</xdr:colOff>
      <xdr:row>10</xdr:row>
      <xdr:rowOff>104775</xdr:rowOff>
    </xdr:to>
    <xdr:sp macro="" textlink="">
      <xdr:nvSpPr>
        <xdr:cNvPr id="5" name="TextBox 4"/>
        <xdr:cNvSpPr txBox="1"/>
      </xdr:nvSpPr>
      <xdr:spPr>
        <a:xfrm>
          <a:off x="276225" y="666750"/>
          <a:ext cx="2514600" cy="1381125"/>
        </a:xfrm>
        <a:prstGeom prst="rect">
          <a:avLst/>
        </a:prstGeom>
        <a:solidFill>
          <a:schemeClr val="lt1"/>
        </a:solidFill>
        <a:ln w="222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 that this:</a:t>
          </a:r>
        </a:p>
        <a:p>
          <a:endParaRPr lang="en-US" sz="1100"/>
        </a:p>
        <a:p>
          <a:r>
            <a:rPr lang="en-US" sz="1100"/>
            <a:t>1 - T.DIST() </a:t>
          </a:r>
        </a:p>
        <a:p>
          <a:endParaRPr lang="en-US" sz="1100"/>
        </a:p>
        <a:p>
          <a:r>
            <a:rPr lang="en-US" sz="1100"/>
            <a:t>is equivalent</a:t>
          </a:r>
          <a:r>
            <a:rPr lang="en-US" sz="1100" baseline="0"/>
            <a:t> to this:</a:t>
          </a:r>
        </a:p>
        <a:p>
          <a:endParaRPr lang="en-US" sz="1100" baseline="0"/>
        </a:p>
        <a:p>
          <a:r>
            <a:rPr lang="en-US" sz="1100" baseline="0"/>
            <a:t>T.DIST.RT()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</xdr:colOff>
      <xdr:row>0</xdr:row>
      <xdr:rowOff>28576</xdr:rowOff>
    </xdr:from>
    <xdr:to>
      <xdr:col>10</xdr:col>
      <xdr:colOff>600074</xdr:colOff>
      <xdr:row>10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114301</xdr:rowOff>
    </xdr:from>
    <xdr:to>
      <xdr:col>10</xdr:col>
      <xdr:colOff>590550</xdr:colOff>
      <xdr:row>19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0.24832</cdr:x>
      <cdr:y>0.83551</cdr:y>
    </cdr:from>
    <cdr:to>
      <cdr:x>0.5189</cdr:x>
      <cdr:y>0.97561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4850" y="1631438"/>
          <a:ext cx="768032" cy="273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 = 1.72</a:t>
          </a:r>
        </a:p>
      </cdr:txBody>
    </cdr:sp>
  </cdr:relSizeAnchor>
  <cdr:relSizeAnchor xmlns:cdr="http://schemas.openxmlformats.org/drawingml/2006/chartDrawing">
    <cdr:from>
      <cdr:x>0.50671</cdr:x>
      <cdr:y>0.78537</cdr:y>
    </cdr:from>
    <cdr:to>
      <cdr:x>0.59396</cdr:x>
      <cdr:y>0.8878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V="1">
          <a:off x="1438275" y="1533524"/>
          <a:ext cx="247650" cy="20002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0.691</cdr:x>
      <cdr:y>0.79959</cdr:y>
    </cdr:from>
    <cdr:to>
      <cdr:x>0.98528</cdr:x>
      <cdr:y>0.97579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3400" y="1241425"/>
          <a:ext cx="768032" cy="273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t = 2.09</a:t>
          </a:r>
        </a:p>
      </cdr:txBody>
    </cdr:sp>
  </cdr:relSizeAnchor>
  <cdr:relSizeAnchor xmlns:cdr="http://schemas.openxmlformats.org/drawingml/2006/chartDrawing">
    <cdr:from>
      <cdr:x>0.01997</cdr:x>
      <cdr:y>0.36275</cdr:y>
    </cdr:from>
    <cdr:to>
      <cdr:x>0.24843</cdr:x>
      <cdr:y>0.53895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487" y="656485"/>
          <a:ext cx="691988" cy="318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t = -2.09</a:t>
          </a:r>
        </a:p>
      </cdr:txBody>
    </cdr:sp>
  </cdr:relSizeAnchor>
  <cdr:relSizeAnchor xmlns:cdr="http://schemas.openxmlformats.org/drawingml/2006/chartDrawing">
    <cdr:from>
      <cdr:x>0.1761</cdr:x>
      <cdr:y>0.51053</cdr:y>
    </cdr:from>
    <cdr:to>
      <cdr:x>0.22956</cdr:x>
      <cdr:y>0.69054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533400" y="923924"/>
          <a:ext cx="161925" cy="32577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0.63208</cdr:x>
      <cdr:y>0.8</cdr:y>
    </cdr:from>
    <cdr:to>
      <cdr:x>0.75472</cdr:x>
      <cdr:y>0.86842</cdr:y>
    </cdr:to>
    <cdr:cxnSp macro="">
      <cdr:nvCxnSpPr>
        <cdr:cNvPr id="12" name="Straight Arrow Connector 11"/>
        <cdr:cNvCxnSpPr/>
      </cdr:nvCxnSpPr>
      <cdr:spPr>
        <a:xfrm xmlns:a="http://schemas.openxmlformats.org/drawingml/2006/main" flipH="1" flipV="1">
          <a:off x="1914525" y="1447799"/>
          <a:ext cx="371476" cy="12382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sson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%5e2/Documents/Live%20Lessons/Lesson%204/4-28/4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, T.DIST()"/>
      <sheetName val="Overview, T.INV()"/>
      <sheetName val="Data Analysis Add-in Tools"/>
      <sheetName val="Dependent Groups t test"/>
      <sheetName val="Data, Directional test chart"/>
      <sheetName val="Data, Nondirectional test chart"/>
    </sheetNames>
    <sheetDataSet>
      <sheetData sheetId="0" refreshError="1"/>
      <sheetData sheetId="1" refreshError="1"/>
      <sheetData sheetId="2" refreshError="1"/>
      <sheetData sheetId="3"/>
      <sheetData sheetId="4">
        <row r="1">
          <cell r="C1" t="str">
            <v>Relative Frequency, Null</v>
          </cell>
        </row>
        <row r="2">
          <cell r="B2">
            <v>-14.906940000000001</v>
          </cell>
          <cell r="C2">
            <v>2.3828222444834874E-3</v>
          </cell>
        </row>
        <row r="3">
          <cell r="B3">
            <v>-14.82272</v>
          </cell>
          <cell r="C3">
            <v>2.4941773206933861E-3</v>
          </cell>
        </row>
        <row r="4">
          <cell r="B4">
            <v>-14.738500000000002</v>
          </cell>
          <cell r="C4">
            <v>2.6105772275963452E-3</v>
          </cell>
        </row>
        <row r="5">
          <cell r="B5">
            <v>-14.654280000000002</v>
          </cell>
          <cell r="C5">
            <v>2.7322383352874555E-3</v>
          </cell>
        </row>
        <row r="6">
          <cell r="B6">
            <v>-14.570060000000002</v>
          </cell>
          <cell r="C6">
            <v>2.8593854358352671E-3</v>
          </cell>
        </row>
        <row r="7">
          <cell r="B7">
            <v>-14.485840000000001</v>
          </cell>
          <cell r="C7">
            <v>2.9922520132058916E-3</v>
          </cell>
        </row>
        <row r="8">
          <cell r="B8">
            <v>-14.401620000000001</v>
          </cell>
          <cell r="C8">
            <v>3.1310805179487634E-3</v>
          </cell>
        </row>
        <row r="9">
          <cell r="B9">
            <v>-14.317400000000001</v>
          </cell>
          <cell r="C9">
            <v>3.2761226464425503E-3</v>
          </cell>
        </row>
        <row r="10">
          <cell r="B10">
            <v>-14.233180000000001</v>
          </cell>
          <cell r="C10">
            <v>3.4276396244723737E-3</v>
          </cell>
        </row>
        <row r="11">
          <cell r="B11">
            <v>-14.148960000000001</v>
          </cell>
          <cell r="C11">
            <v>3.5859024948811805E-3</v>
          </cell>
        </row>
        <row r="12">
          <cell r="B12">
            <v>-14.06474</v>
          </cell>
          <cell r="C12">
            <v>3.7511924090074247E-3</v>
          </cell>
        </row>
        <row r="13">
          <cell r="B13">
            <v>-13.98052</v>
          </cell>
          <cell r="C13">
            <v>3.923800921589728E-3</v>
          </cell>
        </row>
        <row r="14">
          <cell r="B14">
            <v>-13.8963</v>
          </cell>
          <cell r="C14">
            <v>4.104030288785092E-3</v>
          </cell>
        </row>
        <row r="15">
          <cell r="B15">
            <v>-13.81208</v>
          </cell>
          <cell r="C15">
            <v>4.2921937689122469E-3</v>
          </cell>
        </row>
        <row r="16">
          <cell r="B16">
            <v>-13.72786</v>
          </cell>
          <cell r="C16">
            <v>4.4886159254942902E-3</v>
          </cell>
        </row>
        <row r="17">
          <cell r="B17">
            <v>-13.643640000000001</v>
          </cell>
          <cell r="C17">
            <v>4.6936329321360425E-3</v>
          </cell>
        </row>
        <row r="18">
          <cell r="B18">
            <v>-13.559420000000001</v>
          </cell>
          <cell r="C18">
            <v>4.9075928787306738E-3</v>
          </cell>
        </row>
        <row r="19">
          <cell r="B19">
            <v>-13.475200000000001</v>
          </cell>
          <cell r="C19">
            <v>5.1308560784476074E-3</v>
          </cell>
        </row>
        <row r="20">
          <cell r="B20">
            <v>-13.390980000000001</v>
          </cell>
          <cell r="C20">
            <v>5.3637953749095905E-3</v>
          </cell>
        </row>
        <row r="21">
          <cell r="B21">
            <v>-13.306760000000002</v>
          </cell>
          <cell r="C21">
            <v>5.6067964489200702E-3</v>
          </cell>
        </row>
        <row r="22">
          <cell r="B22">
            <v>-13.222540000000002</v>
          </cell>
          <cell r="C22">
            <v>5.860258124054653E-3</v>
          </cell>
        </row>
        <row r="23">
          <cell r="B23">
            <v>-13.138320000000002</v>
          </cell>
          <cell r="C23">
            <v>6.1245926703800248E-3</v>
          </cell>
        </row>
        <row r="24">
          <cell r="B24">
            <v>-13.054100000000002</v>
          </cell>
          <cell r="C24">
            <v>6.4002261055124444E-3</v>
          </cell>
        </row>
        <row r="25">
          <cell r="B25">
            <v>-12.969880000000002</v>
          </cell>
          <cell r="C25">
            <v>6.6875984921745037E-3</v>
          </cell>
        </row>
        <row r="26">
          <cell r="B26">
            <v>-12.885660000000001</v>
          </cell>
          <cell r="C26">
            <v>6.9871642313536018E-3</v>
          </cell>
        </row>
        <row r="27">
          <cell r="B27">
            <v>-12.801440000000001</v>
          </cell>
          <cell r="C27">
            <v>7.2993923501091596E-3</v>
          </cell>
        </row>
        <row r="28">
          <cell r="B28">
            <v>-12.717220000000001</v>
          </cell>
          <cell r="C28">
            <v>7.6247667830171492E-3</v>
          </cell>
        </row>
        <row r="29">
          <cell r="B29">
            <v>-12.633000000000001</v>
          </cell>
          <cell r="C29">
            <v>7.9637866461806615E-3</v>
          </cell>
        </row>
        <row r="30">
          <cell r="B30">
            <v>-12.548780000000001</v>
          </cell>
          <cell r="C30">
            <v>8.3169665026742966E-3</v>
          </cell>
        </row>
        <row r="31">
          <cell r="B31">
            <v>-12.464560000000001</v>
          </cell>
          <cell r="C31">
            <v>8.6848366182273005E-3</v>
          </cell>
        </row>
        <row r="32">
          <cell r="B32">
            <v>-12.38034</v>
          </cell>
          <cell r="C32">
            <v>9.067943205887068E-3</v>
          </cell>
        </row>
        <row r="33">
          <cell r="B33">
            <v>-12.29612</v>
          </cell>
          <cell r="C33">
            <v>9.4668486583397247E-3</v>
          </cell>
        </row>
        <row r="34">
          <cell r="B34">
            <v>-12.2119</v>
          </cell>
          <cell r="C34">
            <v>9.8821317664987245E-3</v>
          </cell>
        </row>
        <row r="35">
          <cell r="B35">
            <v>-12.12768</v>
          </cell>
          <cell r="C35">
            <v>1.0314387922906652E-2</v>
          </cell>
        </row>
        <row r="36">
          <cell r="B36">
            <v>-12.04346</v>
          </cell>
          <cell r="C36">
            <v>1.0764229308427875E-2</v>
          </cell>
        </row>
        <row r="37">
          <cell r="B37">
            <v>-11.959239999999999</v>
          </cell>
          <cell r="C37">
            <v>1.1232285060643091E-2</v>
          </cell>
        </row>
        <row r="38">
          <cell r="B38">
            <v>-11.875020000000001</v>
          </cell>
          <cell r="C38">
            <v>1.1719201422289435E-2</v>
          </cell>
        </row>
        <row r="39">
          <cell r="B39">
            <v>-11.790800000000001</v>
          </cell>
          <cell r="C39">
            <v>1.2225641868022562E-2</v>
          </cell>
        </row>
        <row r="40">
          <cell r="B40">
            <v>-11.706580000000001</v>
          </cell>
          <cell r="C40">
            <v>1.2752287207710763E-2</v>
          </cell>
        </row>
        <row r="41">
          <cell r="B41">
            <v>-11.62236</v>
          </cell>
          <cell r="C41">
            <v>1.3299835664405324E-2</v>
          </cell>
        </row>
        <row r="42">
          <cell r="B42">
            <v>-11.538140000000002</v>
          </cell>
          <cell r="C42">
            <v>1.3869002925066111E-2</v>
          </cell>
        </row>
        <row r="43">
          <cell r="B43">
            <v>-11.453920000000002</v>
          </cell>
          <cell r="C43">
            <v>1.4460522162058558E-2</v>
          </cell>
        </row>
        <row r="44">
          <cell r="B44">
            <v>-11.369700000000002</v>
          </cell>
          <cell r="C44">
            <v>1.5075144023375718E-2</v>
          </cell>
        </row>
        <row r="45">
          <cell r="B45">
            <v>-11.285480000000002</v>
          </cell>
          <cell r="C45">
            <v>1.5713636589480429E-2</v>
          </cell>
        </row>
        <row r="46">
          <cell r="B46">
            <v>-11.201260000000001</v>
          </cell>
          <cell r="C46">
            <v>1.6376785294604759E-2</v>
          </cell>
        </row>
        <row r="47">
          <cell r="B47">
            <v>-11.117040000000001</v>
          </cell>
          <cell r="C47">
            <v>1.7065392810290288E-2</v>
          </cell>
        </row>
        <row r="48">
          <cell r="B48">
            <v>-11.032820000000001</v>
          </cell>
          <cell r="C48">
            <v>1.7780278888902237E-2</v>
          </cell>
        </row>
        <row r="49">
          <cell r="B49">
            <v>-10.948600000000001</v>
          </cell>
          <cell r="C49">
            <v>1.8522280164803128E-2</v>
          </cell>
        </row>
        <row r="50">
          <cell r="B50">
            <v>-10.864380000000001</v>
          </cell>
          <cell r="C50">
            <v>1.9292249910830082E-2</v>
          </cell>
        </row>
        <row r="51">
          <cell r="B51">
            <v>-10.78016</v>
          </cell>
          <cell r="C51">
            <v>2.0091057747681846E-2</v>
          </cell>
        </row>
        <row r="52">
          <cell r="B52">
            <v>-10.69594</v>
          </cell>
          <cell r="C52">
            <v>2.0919589303789812E-2</v>
          </cell>
        </row>
        <row r="53">
          <cell r="B53">
            <v>-10.61172</v>
          </cell>
          <cell r="C53">
            <v>2.1778745823221417E-2</v>
          </cell>
        </row>
        <row r="54">
          <cell r="B54">
            <v>-10.5275</v>
          </cell>
          <cell r="C54">
            <v>2.2669443719144873E-2</v>
          </cell>
        </row>
        <row r="55">
          <cell r="B55">
            <v>-10.443280000000001</v>
          </cell>
          <cell r="C55">
            <v>2.359261407037181E-2</v>
          </cell>
        </row>
        <row r="56">
          <cell r="B56">
            <v>-10.359060000000001</v>
          </cell>
          <cell r="C56">
            <v>2.4549202058490309E-2</v>
          </cell>
        </row>
        <row r="57">
          <cell r="B57">
            <v>-10.274840000000001</v>
          </cell>
          <cell r="C57">
            <v>2.5540166343104718E-2</v>
          </cell>
        </row>
        <row r="58">
          <cell r="B58">
            <v>-10.190620000000001</v>
          </cell>
          <cell r="C58">
            <v>2.6566478372711273E-2</v>
          </cell>
        </row>
        <row r="59">
          <cell r="B59">
            <v>-10.106400000000001</v>
          </cell>
          <cell r="C59">
            <v>2.7629121628762382E-2</v>
          </cell>
        </row>
        <row r="60">
          <cell r="B60">
            <v>-10.022180000000001</v>
          </cell>
          <cell r="C60">
            <v>2.8729090800504262E-2</v>
          </cell>
        </row>
        <row r="61">
          <cell r="B61">
            <v>-9.9379600000000003</v>
          </cell>
          <cell r="C61">
            <v>2.9867390888217625E-2</v>
          </cell>
        </row>
        <row r="62">
          <cell r="B62">
            <v>-9.8537400000000002</v>
          </cell>
          <cell r="C62">
            <v>3.1045036232546945E-2</v>
          </cell>
        </row>
        <row r="63">
          <cell r="B63">
            <v>-9.76952</v>
          </cell>
          <cell r="C63">
            <v>3.226304946767105E-2</v>
          </cell>
        </row>
        <row r="64">
          <cell r="B64">
            <v>-9.6852999999999998</v>
          </cell>
          <cell r="C64">
            <v>3.3522460396149908E-2</v>
          </cell>
        </row>
        <row r="65">
          <cell r="B65">
            <v>-9.6010799999999996</v>
          </cell>
          <cell r="C65">
            <v>3.4824304783376364E-2</v>
          </cell>
        </row>
        <row r="66">
          <cell r="B66">
            <v>-9.5168599999999994</v>
          </cell>
          <cell r="C66">
            <v>3.6169623069670698E-2</v>
          </cell>
        </row>
        <row r="67">
          <cell r="B67">
            <v>-9.432640000000001</v>
          </cell>
          <cell r="C67">
            <v>3.7559458998179272E-2</v>
          </cell>
        </row>
        <row r="68">
          <cell r="B68">
            <v>-9.3484200000000008</v>
          </cell>
          <cell r="C68">
            <v>3.8994858156877837E-2</v>
          </cell>
        </row>
        <row r="69">
          <cell r="B69">
            <v>-9.2642000000000007</v>
          </cell>
          <cell r="C69">
            <v>4.0476866433134216E-2</v>
          </cell>
        </row>
        <row r="70">
          <cell r="B70">
            <v>-9.1799800000000005</v>
          </cell>
          <cell r="C70">
            <v>4.2006528379457085E-2</v>
          </cell>
        </row>
        <row r="71">
          <cell r="B71">
            <v>-9.0957600000000021</v>
          </cell>
          <cell r="C71">
            <v>4.358488548924476E-2</v>
          </cell>
        </row>
        <row r="72">
          <cell r="B72">
            <v>-9.0115400000000019</v>
          </cell>
          <cell r="C72">
            <v>4.5212974381553889E-2</v>
          </cell>
        </row>
        <row r="73">
          <cell r="B73">
            <v>-8.9273200000000017</v>
          </cell>
          <cell r="C73">
            <v>4.6891824894130227E-2</v>
          </cell>
        </row>
        <row r="74">
          <cell r="B74">
            <v>-8.8431000000000015</v>
          </cell>
          <cell r="C74">
            <v>4.8622458084184639E-2</v>
          </cell>
        </row>
        <row r="75">
          <cell r="B75">
            <v>-8.7588800000000013</v>
          </cell>
          <cell r="C75">
            <v>5.0405884136655976E-2</v>
          </cell>
        </row>
        <row r="76">
          <cell r="B76">
            <v>-8.6746600000000011</v>
          </cell>
          <cell r="C76">
            <v>5.2243100179980406E-2</v>
          </cell>
        </row>
        <row r="77">
          <cell r="B77">
            <v>-8.590440000000001</v>
          </cell>
          <cell r="C77">
            <v>5.4135088009680164E-2</v>
          </cell>
        </row>
        <row r="78">
          <cell r="B78">
            <v>-8.5062200000000008</v>
          </cell>
          <cell r="C78">
            <v>5.6082811720401041E-2</v>
          </cell>
        </row>
        <row r="79">
          <cell r="B79">
            <v>-8.4220000000000006</v>
          </cell>
          <cell r="C79">
            <v>5.808721524735698E-2</v>
          </cell>
          <cell r="D79">
            <v>5.808721524735698E-2</v>
          </cell>
        </row>
        <row r="80">
          <cell r="B80">
            <v>-8.3377800000000004</v>
          </cell>
          <cell r="C80">
            <v>6.0149219818491431E-2</v>
          </cell>
        </row>
        <row r="81">
          <cell r="B81">
            <v>-8.2535600000000002</v>
          </cell>
          <cell r="C81">
            <v>6.2269721319032585E-2</v>
          </cell>
        </row>
        <row r="82">
          <cell r="B82">
            <v>-8.16934</v>
          </cell>
          <cell r="C82">
            <v>6.444958757050237E-2</v>
          </cell>
        </row>
        <row r="83">
          <cell r="B83">
            <v>-8.0851199999999999</v>
          </cell>
          <cell r="C83">
            <v>6.6689655526642688E-2</v>
          </cell>
        </row>
        <row r="84">
          <cell r="B84">
            <v>-8.0008999999999997</v>
          </cell>
          <cell r="C84">
            <v>6.8990728389136849E-2</v>
          </cell>
        </row>
        <row r="85">
          <cell r="B85">
            <v>-7.9166800000000004</v>
          </cell>
          <cell r="C85">
            <v>7.1353572646438213E-2</v>
          </cell>
        </row>
        <row r="86">
          <cell r="B86">
            <v>-7.8324600000000011</v>
          </cell>
          <cell r="C86">
            <v>7.3778915039463558E-2</v>
          </cell>
        </row>
        <row r="87">
          <cell r="B87">
            <v>-7.7482400000000009</v>
          </cell>
          <cell r="C87">
            <v>7.6267439458367253E-2</v>
          </cell>
        </row>
        <row r="88">
          <cell r="B88">
            <v>-7.6640200000000007</v>
          </cell>
          <cell r="C88">
            <v>7.8819783775085361E-2</v>
          </cell>
        </row>
        <row r="89">
          <cell r="B89">
            <v>-7.5798000000000005</v>
          </cell>
          <cell r="C89">
            <v>8.1436536616818281E-2</v>
          </cell>
        </row>
        <row r="90">
          <cell r="B90">
            <v>-7.4955800000000004</v>
          </cell>
          <cell r="C90">
            <v>8.4118234086112659E-2</v>
          </cell>
        </row>
        <row r="91">
          <cell r="B91">
            <v>-7.4113600000000002</v>
          </cell>
          <cell r="C91">
            <v>8.6865356433700094E-2</v>
          </cell>
        </row>
        <row r="92">
          <cell r="B92">
            <v>-7.3271400000000009</v>
          </cell>
          <cell r="C92">
            <v>8.9678324690753375E-2</v>
          </cell>
        </row>
        <row r="93">
          <cell r="B93">
            <v>-7.2429200000000007</v>
          </cell>
          <cell r="C93">
            <v>9.2557497267728231E-2</v>
          </cell>
        </row>
        <row r="94">
          <cell r="B94">
            <v>-7.1587000000000005</v>
          </cell>
          <cell r="C94">
            <v>9.5503166527465391E-2</v>
          </cell>
        </row>
        <row r="95">
          <cell r="B95">
            <v>-7.0744800000000003</v>
          </cell>
          <cell r="C95">
            <v>9.8515555340735209E-2</v>
          </cell>
        </row>
        <row r="96">
          <cell r="B96">
            <v>-6.9902600000000001</v>
          </cell>
          <cell r="C96">
            <v>0.10159481363291027</v>
          </cell>
        </row>
        <row r="97">
          <cell r="B97">
            <v>-6.90604</v>
          </cell>
          <cell r="C97">
            <v>0.10474101493094871</v>
          </cell>
        </row>
        <row r="98">
          <cell r="B98">
            <v>-6.8218200000000007</v>
          </cell>
          <cell r="C98">
            <v>0.10795415292036063</v>
          </cell>
        </row>
        <row r="99">
          <cell r="B99">
            <v>-6.7376000000000005</v>
          </cell>
          <cell r="C99">
            <v>0.11123413802230511</v>
          </cell>
        </row>
        <row r="100">
          <cell r="B100">
            <v>-6.6533800000000012</v>
          </cell>
          <cell r="C100">
            <v>0.11458079400143106</v>
          </cell>
        </row>
        <row r="101">
          <cell r="B101">
            <v>-6.569160000000001</v>
          </cell>
          <cell r="C101">
            <v>0.11799385461551856</v>
          </cell>
        </row>
        <row r="102">
          <cell r="B102">
            <v>-6.4849400000000008</v>
          </cell>
          <cell r="C102">
            <v>0.12147296031840289</v>
          </cell>
        </row>
        <row r="103">
          <cell r="B103">
            <v>-6.4007200000000006</v>
          </cell>
          <cell r="C103">
            <v>0.125017655028065</v>
          </cell>
        </row>
        <row r="104">
          <cell r="B104">
            <v>-6.3165000000000004</v>
          </cell>
          <cell r="C104">
            <v>0.12862738297214607</v>
          </cell>
        </row>
        <row r="105">
          <cell r="B105">
            <v>-6.2322800000000003</v>
          </cell>
          <cell r="C105">
            <v>0.13230148562348742</v>
          </cell>
        </row>
        <row r="106">
          <cell r="B106">
            <v>-6.1480600000000001</v>
          </cell>
          <cell r="C106">
            <v>0.13603919873860865</v>
          </cell>
        </row>
        <row r="107">
          <cell r="B107">
            <v>-6.0638399999999999</v>
          </cell>
          <cell r="C107">
            <v>0.13983964951230846</v>
          </cell>
        </row>
        <row r="108">
          <cell r="B108">
            <v>-5.9796199999999997</v>
          </cell>
          <cell r="C108">
            <v>0.14370185386180698</v>
          </cell>
        </row>
        <row r="109">
          <cell r="B109">
            <v>-5.8954000000000004</v>
          </cell>
          <cell r="C109">
            <v>0.14762471385403808</v>
          </cell>
          <cell r="E109">
            <v>2.4941773206933861E-3</v>
          </cell>
        </row>
        <row r="110">
          <cell r="B110">
            <v>-5.8111800000000002</v>
          </cell>
          <cell r="C110">
            <v>0.15160701528984166</v>
          </cell>
          <cell r="E110">
            <v>2.6105772275963452E-3</v>
          </cell>
        </row>
        <row r="111">
          <cell r="B111">
            <v>-5.7269600000000009</v>
          </cell>
          <cell r="C111">
            <v>0.15564742545889926</v>
          </cell>
          <cell r="E111">
            <v>2.7322383352874555E-3</v>
          </cell>
        </row>
        <row r="112">
          <cell r="B112">
            <v>-5.6427400000000008</v>
          </cell>
          <cell r="C112">
            <v>0.15974449107929753</v>
          </cell>
          <cell r="E112">
            <v>2.8593854358352671E-3</v>
          </cell>
        </row>
        <row r="113">
          <cell r="B113">
            <v>-5.5585200000000006</v>
          </cell>
          <cell r="C113">
            <v>0.16389663643558372</v>
          </cell>
          <cell r="E113">
            <v>2.9922520132058916E-3</v>
          </cell>
        </row>
        <row r="114">
          <cell r="B114">
            <v>-5.4743000000000004</v>
          </cell>
          <cell r="C114">
            <v>0.16810216172910808</v>
          </cell>
          <cell r="E114">
            <v>3.1310805179487634E-3</v>
          </cell>
        </row>
        <row r="115">
          <cell r="B115">
            <v>-5.3900800000000002</v>
          </cell>
          <cell r="C115">
            <v>0.17235924165430599</v>
          </cell>
          <cell r="E115">
            <v>3.2761226464425503E-3</v>
          </cell>
        </row>
        <row r="116">
          <cell r="B116">
            <v>-5.30586</v>
          </cell>
          <cell r="C116">
            <v>0.17666592421437724</v>
          </cell>
          <cell r="E116">
            <v>3.4276396244723737E-3</v>
          </cell>
        </row>
        <row r="117">
          <cell r="B117">
            <v>-5.2216400000000007</v>
          </cell>
          <cell r="C117">
            <v>0.18102012978955009</v>
          </cell>
          <cell r="E117">
            <v>3.5859024948811805E-3</v>
          </cell>
        </row>
        <row r="118">
          <cell r="B118">
            <v>-5.1374200000000005</v>
          </cell>
          <cell r="C118">
            <v>0.18541965047078812</v>
          </cell>
          <cell r="E118">
            <v>3.7511924090074247E-3</v>
          </cell>
        </row>
        <row r="119">
          <cell r="B119">
            <v>-5.0532000000000004</v>
          </cell>
          <cell r="C119">
            <v>0.18986214967139056</v>
          </cell>
          <cell r="E119">
            <v>3.923800921589728E-3</v>
          </cell>
        </row>
        <row r="120">
          <cell r="B120">
            <v>-4.9689800000000002</v>
          </cell>
          <cell r="C120">
            <v>0.19434516202846697</v>
          </cell>
          <cell r="E120">
            <v>4.104030288785092E-3</v>
          </cell>
        </row>
        <row r="121">
          <cell r="B121">
            <v>-4.88476</v>
          </cell>
          <cell r="C121">
            <v>0.19886609360571966</v>
          </cell>
          <cell r="E121">
            <v>4.2921937689122469E-3</v>
          </cell>
        </row>
        <row r="122">
          <cell r="B122">
            <v>-4.8005399999999998</v>
          </cell>
          <cell r="C122">
            <v>0.2034222224083512</v>
          </cell>
          <cell r="E122">
            <v>4.4886159254942902E-3</v>
          </cell>
        </row>
        <row r="123">
          <cell r="B123">
            <v>-4.7163200000000005</v>
          </cell>
          <cell r="C123">
            <v>0.20801069922022322</v>
          </cell>
          <cell r="E123">
            <v>4.6936329321360425E-3</v>
          </cell>
        </row>
        <row r="124">
          <cell r="B124">
            <v>-4.6321000000000003</v>
          </cell>
          <cell r="C124">
            <v>0.21262854877263274</v>
          </cell>
          <cell r="E124">
            <v>4.9075928787306738E-3</v>
          </cell>
        </row>
        <row r="125">
          <cell r="B125">
            <v>-4.547880000000001</v>
          </cell>
          <cell r="C125">
            <v>0.21727267125323765</v>
          </cell>
          <cell r="E125">
            <v>5.1308560784476074E-3</v>
          </cell>
        </row>
        <row r="126">
          <cell r="B126">
            <v>-4.4636600000000008</v>
          </cell>
          <cell r="C126">
            <v>0.22193984416275972</v>
          </cell>
          <cell r="E126">
            <v>5.3637953749095905E-3</v>
          </cell>
        </row>
        <row r="127">
          <cell r="B127">
            <v>-4.3794400000000007</v>
          </cell>
          <cell r="C127">
            <v>0.22662672452611984</v>
          </cell>
          <cell r="E127">
            <v>5.6067964489200702E-3</v>
          </cell>
        </row>
        <row r="128">
          <cell r="B128">
            <v>-4.2952200000000005</v>
          </cell>
          <cell r="C128">
            <v>0.2313298514636227</v>
          </cell>
          <cell r="E128">
            <v>5.860258124054653E-3</v>
          </cell>
        </row>
        <row r="129">
          <cell r="B129">
            <v>-4.2110000000000003</v>
          </cell>
          <cell r="C129">
            <v>0.23604564912670095</v>
          </cell>
          <cell r="D129">
            <v>0.23604564912670095</v>
          </cell>
          <cell r="E129">
            <v>6.1245926703800248E-3</v>
          </cell>
        </row>
        <row r="130">
          <cell r="B130">
            <v>-4.1267800000000001</v>
          </cell>
          <cell r="C130">
            <v>0.24077043000156567</v>
          </cell>
          <cell r="E130">
            <v>6.4002261055124444E-3</v>
          </cell>
        </row>
        <row r="131">
          <cell r="B131">
            <v>-4.0425599999999999</v>
          </cell>
          <cell r="C131">
            <v>0.24550039858288425</v>
          </cell>
          <cell r="E131">
            <v>6.6875984921745037E-3</v>
          </cell>
        </row>
        <row r="132">
          <cell r="B132">
            <v>-3.9583400000000002</v>
          </cell>
          <cell r="C132">
            <v>0.25023165541833059</v>
          </cell>
          <cell r="E132">
            <v>6.9871642313536018E-3</v>
          </cell>
        </row>
        <row r="133">
          <cell r="B133">
            <v>-3.8741200000000005</v>
          </cell>
          <cell r="C133">
            <v>0.25496020152352172</v>
          </cell>
          <cell r="E133">
            <v>7.2993923501091596E-3</v>
          </cell>
        </row>
        <row r="134">
          <cell r="B134">
            <v>-3.7899000000000003</v>
          </cell>
          <cell r="C134">
            <v>0.25968194316548487</v>
          </cell>
          <cell r="E134">
            <v>7.6247667830171492E-3</v>
          </cell>
        </row>
        <row r="135">
          <cell r="B135">
            <v>-3.7056800000000001</v>
          </cell>
          <cell r="C135">
            <v>0.26439269701138279</v>
          </cell>
          <cell r="E135">
            <v>7.9637866461806615E-3</v>
          </cell>
        </row>
        <row r="136">
          <cell r="B136">
            <v>-3.6214600000000003</v>
          </cell>
          <cell r="C136">
            <v>0.2690881956377823</v>
          </cell>
          <cell r="E136">
            <v>8.3169665026742966E-3</v>
          </cell>
        </row>
        <row r="137">
          <cell r="B137">
            <v>-3.5372400000000002</v>
          </cell>
          <cell r="C137">
            <v>0.27376409339427149</v>
          </cell>
          <cell r="E137">
            <v>8.6848366182273005E-3</v>
          </cell>
        </row>
        <row r="138">
          <cell r="B138">
            <v>-3.45302</v>
          </cell>
          <cell r="C138">
            <v>0.2784159726137389</v>
          </cell>
          <cell r="E138">
            <v>9.067943205887068E-3</v>
          </cell>
        </row>
        <row r="139">
          <cell r="B139">
            <v>-3.3688000000000002</v>
          </cell>
          <cell r="C139">
            <v>0.2830393501601145</v>
          </cell>
          <cell r="E139">
            <v>9.4668486583397247E-3</v>
          </cell>
        </row>
        <row r="140">
          <cell r="B140">
            <v>-3.2845800000000005</v>
          </cell>
          <cell r="C140">
            <v>0.28762968430285529</v>
          </cell>
          <cell r="E140">
            <v>9.8821317664987245E-3</v>
          </cell>
        </row>
        <row r="141">
          <cell r="B141">
            <v>-3.2003600000000003</v>
          </cell>
          <cell r="C141">
            <v>0.29218238190594109</v>
          </cell>
          <cell r="E141">
            <v>1.0314387922906652E-2</v>
          </cell>
        </row>
        <row r="142">
          <cell r="B142">
            <v>-3.1161400000000001</v>
          </cell>
          <cell r="C142">
            <v>0.29669280591763569</v>
          </cell>
          <cell r="E142">
            <v>1.0764229308427875E-2</v>
          </cell>
        </row>
        <row r="143">
          <cell r="B143">
            <v>-3.0319199999999999</v>
          </cell>
          <cell r="C143">
            <v>0.30115628314577447</v>
          </cell>
          <cell r="E143">
            <v>1.1232285060643091E-2</v>
          </cell>
        </row>
        <row r="144">
          <cell r="B144">
            <v>-2.9477000000000002</v>
          </cell>
          <cell r="C144">
            <v>0.30556811230187114</v>
          </cell>
          <cell r="E144">
            <v>1.1719201422289435E-2</v>
          </cell>
        </row>
        <row r="145">
          <cell r="B145">
            <v>-2.8634800000000005</v>
          </cell>
          <cell r="C145">
            <v>0.30992357229589873</v>
          </cell>
          <cell r="E145">
            <v>1.2225641868022562E-2</v>
          </cell>
        </row>
        <row r="146">
          <cell r="B146">
            <v>-2.7792600000000003</v>
          </cell>
          <cell r="C146">
            <v>0.31421793076220317</v>
          </cell>
          <cell r="E146">
            <v>1.2752287207710763E-2</v>
          </cell>
        </row>
        <row r="147">
          <cell r="B147">
            <v>-2.6950400000000001</v>
          </cell>
          <cell r="C147">
            <v>0.31844645279566086</v>
          </cell>
          <cell r="E147">
            <v>1.3299835664405324E-2</v>
          </cell>
        </row>
        <row r="148">
          <cell r="B148">
            <v>-2.6108200000000004</v>
          </cell>
          <cell r="C148">
            <v>0.32260440987590328</v>
          </cell>
          <cell r="E148">
            <v>1.3869002925066111E-2</v>
          </cell>
        </row>
        <row r="149">
          <cell r="B149">
            <v>-2.5266000000000002</v>
          </cell>
          <cell r="C149">
            <v>0.32668708895620474</v>
          </cell>
          <cell r="E149">
            <v>1.4460522162058558E-2</v>
          </cell>
        </row>
        <row r="150">
          <cell r="B150">
            <v>-2.44238</v>
          </cell>
          <cell r="C150">
            <v>0.33068980169248174</v>
          </cell>
          <cell r="E150">
            <v>1.5075144023375718E-2</v>
          </cell>
        </row>
        <row r="151">
          <cell r="B151">
            <v>-2.3581600000000003</v>
          </cell>
          <cell r="C151">
            <v>0.33460789378678191</v>
          </cell>
          <cell r="E151">
            <v>1.5713636589480429E-2</v>
          </cell>
        </row>
        <row r="152">
          <cell r="B152">
            <v>-2.2739400000000005</v>
          </cell>
          <cell r="C152">
            <v>0.33843675441866117</v>
          </cell>
          <cell r="E152">
            <v>1.6376785294604759E-2</v>
          </cell>
        </row>
        <row r="153">
          <cell r="B153">
            <v>-2.1897200000000003</v>
          </cell>
          <cell r="C153">
            <v>0.34217182573696409</v>
          </cell>
          <cell r="E153">
            <v>1.7065392810290288E-2</v>
          </cell>
        </row>
        <row r="154">
          <cell r="B154">
            <v>-2.1055000000000001</v>
          </cell>
          <cell r="C154">
            <v>0.34580861238374172</v>
          </cell>
          <cell r="E154">
            <v>1.7780278888902237E-2</v>
          </cell>
        </row>
        <row r="155">
          <cell r="B155">
            <v>-2.02128</v>
          </cell>
          <cell r="C155">
            <v>0.34934269102136989</v>
          </cell>
          <cell r="E155">
            <v>1.8522280164803128E-2</v>
          </cell>
        </row>
        <row r="156">
          <cell r="B156">
            <v>-1.9370600000000002</v>
          </cell>
          <cell r="C156">
            <v>0.35276971983337674</v>
          </cell>
          <cell r="E156">
            <v>1.9292249910830082E-2</v>
          </cell>
        </row>
        <row r="157">
          <cell r="B157">
            <v>-1.85284</v>
          </cell>
          <cell r="C157">
            <v>0.35608544796904912</v>
          </cell>
          <cell r="E157">
            <v>2.0091057747681846E-2</v>
          </cell>
        </row>
        <row r="158">
          <cell r="B158">
            <v>-1.7686200000000001</v>
          </cell>
          <cell r="C158">
            <v>0.35928572490158373</v>
          </cell>
          <cell r="E158">
            <v>2.0919589303789812E-2</v>
          </cell>
        </row>
        <row r="159">
          <cell r="B159">
            <v>-1.6844000000000001</v>
          </cell>
          <cell r="C159">
            <v>0.36236650966936146</v>
          </cell>
          <cell r="E159">
            <v>2.1778745823221417E-2</v>
          </cell>
        </row>
        <row r="160">
          <cell r="B160">
            <v>-1.6001800000000002</v>
          </cell>
          <cell r="C160">
            <v>0.36532387996988069</v>
          </cell>
          <cell r="E160">
            <v>2.2669443719144873E-2</v>
          </cell>
        </row>
        <row r="161">
          <cell r="B161">
            <v>-1.51596</v>
          </cell>
          <cell r="C161">
            <v>0.36815404107597061</v>
          </cell>
          <cell r="E161">
            <v>2.359261407037181E-2</v>
          </cell>
        </row>
        <row r="162">
          <cell r="B162">
            <v>-1.4317400000000002</v>
          </cell>
          <cell r="C162">
            <v>0.37085333454413</v>
          </cell>
          <cell r="E162">
            <v>2.4549202058490309E-2</v>
          </cell>
        </row>
        <row r="163">
          <cell r="B163">
            <v>-1.3475200000000001</v>
          </cell>
          <cell r="C163">
            <v>0.37341824668520018</v>
          </cell>
          <cell r="E163">
            <v>2.5540166343104718E-2</v>
          </cell>
        </row>
        <row r="164">
          <cell r="B164">
            <v>-1.2633000000000001</v>
          </cell>
          <cell r="C164">
            <v>0.37584541676808375</v>
          </cell>
          <cell r="E164">
            <v>2.6566478372711273E-2</v>
          </cell>
        </row>
        <row r="165">
          <cell r="B165">
            <v>-1.1790800000000001</v>
          </cell>
          <cell r="C165">
            <v>0.37813164492785617</v>
          </cell>
          <cell r="E165">
            <v>2.7629121628762382E-2</v>
          </cell>
        </row>
        <row r="166">
          <cell r="B166">
            <v>-1.0948600000000002</v>
          </cell>
          <cell r="C166">
            <v>0.38027389975039794</v>
          </cell>
          <cell r="E166">
            <v>2.8729090800504262E-2</v>
          </cell>
        </row>
        <row r="167">
          <cell r="B167">
            <v>-1.01064</v>
          </cell>
          <cell r="C167">
            <v>0.38226932550658155</v>
          </cell>
          <cell r="E167">
            <v>2.9867390888217625E-2</v>
          </cell>
        </row>
        <row r="168">
          <cell r="B168">
            <v>-0.92642000000000002</v>
          </cell>
          <cell r="C168">
            <v>0.38411524901009092</v>
          </cell>
          <cell r="E168">
            <v>3.1045036232546945E-2</v>
          </cell>
        </row>
        <row r="169">
          <cell r="B169">
            <v>-0.84220000000000006</v>
          </cell>
          <cell r="C169">
            <v>0.38580918607411929</v>
          </cell>
          <cell r="E169">
            <v>3.226304946767105E-2</v>
          </cell>
        </row>
        <row r="170">
          <cell r="B170">
            <v>-0.75797999999999999</v>
          </cell>
          <cell r="C170">
            <v>0.38734884754348131</v>
          </cell>
          <cell r="E170">
            <v>3.3522460396149908E-2</v>
          </cell>
        </row>
        <row r="171">
          <cell r="B171">
            <v>-0.67376000000000003</v>
          </cell>
          <cell r="C171">
            <v>0.38873214488008778</v>
          </cell>
          <cell r="E171">
            <v>3.4824304783376364E-2</v>
          </cell>
        </row>
        <row r="172">
          <cell r="B172">
            <v>-0.58954000000000006</v>
          </cell>
          <cell r="C172">
            <v>0.38995719528124601</v>
          </cell>
          <cell r="E172">
            <v>3.6169623069670698E-2</v>
          </cell>
        </row>
        <row r="173">
          <cell r="B173">
            <v>-0.50531999999999999</v>
          </cell>
          <cell r="C173">
            <v>0.39102232631187539</v>
          </cell>
          <cell r="E173">
            <v>3.7559458998179272E-2</v>
          </cell>
        </row>
        <row r="174">
          <cell r="B174">
            <v>-0.42110000000000003</v>
          </cell>
          <cell r="C174">
            <v>0.39192608003344531</v>
          </cell>
          <cell r="E174">
            <v>3.8994858156877837E-2</v>
          </cell>
        </row>
        <row r="175">
          <cell r="B175">
            <v>-0.33688000000000046</v>
          </cell>
          <cell r="C175">
            <v>0.39266721661425202</v>
          </cell>
          <cell r="E175">
            <v>4.0476866433134216E-2</v>
          </cell>
        </row>
        <row r="176">
          <cell r="B176">
            <v>-0.25266000000000044</v>
          </cell>
          <cell r="C176">
            <v>0.39324471740753536</v>
          </cell>
          <cell r="E176">
            <v>4.2006528379457085E-2</v>
          </cell>
        </row>
        <row r="177">
          <cell r="B177">
            <v>-0.16844000000000001</v>
          </cell>
          <cell r="C177">
            <v>0.39365778748589259</v>
          </cell>
          <cell r="E177">
            <v>4.358488548924476E-2</v>
          </cell>
        </row>
        <row r="178">
          <cell r="B178">
            <v>-8.4220000000000003E-2</v>
          </cell>
          <cell r="C178">
            <v>0.39390585762246466</v>
          </cell>
          <cell r="E178">
            <v>4.5212974381553889E-2</v>
          </cell>
        </row>
        <row r="179">
          <cell r="B179">
            <v>0</v>
          </cell>
          <cell r="C179">
            <v>0.39398858571143264</v>
          </cell>
          <cell r="D179">
            <v>0.39398858571143264</v>
          </cell>
          <cell r="E179">
            <v>4.6891824894130227E-2</v>
          </cell>
        </row>
        <row r="180">
          <cell r="B180">
            <v>8.4220000000000003E-2</v>
          </cell>
          <cell r="C180">
            <v>0.39390585762246466</v>
          </cell>
          <cell r="E180">
            <v>4.8622458084184639E-2</v>
          </cell>
        </row>
        <row r="181">
          <cell r="B181">
            <v>0.16844000000000001</v>
          </cell>
          <cell r="C181">
            <v>0.39365778748589259</v>
          </cell>
          <cell r="E181">
            <v>5.0405884136655976E-2</v>
          </cell>
        </row>
        <row r="182">
          <cell r="B182">
            <v>0.25266000000000044</v>
          </cell>
          <cell r="C182">
            <v>0.39324471740753536</v>
          </cell>
          <cell r="E182">
            <v>5.2243100179980406E-2</v>
          </cell>
        </row>
        <row r="183">
          <cell r="B183">
            <v>0.33688000000000046</v>
          </cell>
          <cell r="C183">
            <v>0.39266721661425202</v>
          </cell>
          <cell r="E183">
            <v>5.4135088009680164E-2</v>
          </cell>
        </row>
        <row r="184">
          <cell r="B184">
            <v>0.42110000000000003</v>
          </cell>
          <cell r="C184">
            <v>0.39192608003344531</v>
          </cell>
          <cell r="E184">
            <v>5.6082811720401041E-2</v>
          </cell>
        </row>
        <row r="185">
          <cell r="B185">
            <v>0.50531999999999999</v>
          </cell>
          <cell r="C185">
            <v>0.39102232631187539</v>
          </cell>
          <cell r="E185">
            <v>5.808721524735698E-2</v>
          </cell>
        </row>
        <row r="186">
          <cell r="B186">
            <v>0.58954000000000006</v>
          </cell>
          <cell r="C186">
            <v>0.38995719528124601</v>
          </cell>
          <cell r="E186">
            <v>6.0149219818491431E-2</v>
          </cell>
        </row>
        <row r="187">
          <cell r="B187">
            <v>0.67376000000000003</v>
          </cell>
          <cell r="C187">
            <v>0.38873214488008778</v>
          </cell>
          <cell r="E187">
            <v>6.2269721319032585E-2</v>
          </cell>
        </row>
        <row r="188">
          <cell r="B188">
            <v>0.75797999999999999</v>
          </cell>
          <cell r="C188">
            <v>0.38734884754348131</v>
          </cell>
          <cell r="E188">
            <v>6.444958757050237E-2</v>
          </cell>
        </row>
        <row r="189">
          <cell r="B189">
            <v>0.84220000000000006</v>
          </cell>
          <cell r="C189">
            <v>0.38580918607411929</v>
          </cell>
          <cell r="E189">
            <v>6.6689655526642688E-2</v>
          </cell>
        </row>
        <row r="190">
          <cell r="B190">
            <v>0.92642000000000002</v>
          </cell>
          <cell r="C190">
            <v>0.38411524901009092</v>
          </cell>
          <cell r="E190">
            <v>6.8990728389136849E-2</v>
          </cell>
        </row>
        <row r="191">
          <cell r="B191">
            <v>1.01064</v>
          </cell>
          <cell r="C191">
            <v>0.38226932550658155</v>
          </cell>
          <cell r="E191">
            <v>7.1353572646438213E-2</v>
          </cell>
        </row>
        <row r="192">
          <cell r="B192">
            <v>1.0948600000000002</v>
          </cell>
          <cell r="C192">
            <v>0.38027389975039794</v>
          </cell>
          <cell r="E192">
            <v>7.3778915039463558E-2</v>
          </cell>
        </row>
        <row r="193">
          <cell r="B193">
            <v>1.1790800000000001</v>
          </cell>
          <cell r="C193">
            <v>0.37813164492785617</v>
          </cell>
          <cell r="E193">
            <v>7.6267439458367253E-2</v>
          </cell>
        </row>
        <row r="194">
          <cell r="B194">
            <v>1.2633000000000001</v>
          </cell>
          <cell r="C194">
            <v>0.37584541676808375</v>
          </cell>
          <cell r="E194">
            <v>7.8819783775085361E-2</v>
          </cell>
        </row>
        <row r="195">
          <cell r="B195">
            <v>1.3475200000000001</v>
          </cell>
          <cell r="C195">
            <v>0.37341824668520018</v>
          </cell>
          <cell r="E195">
            <v>8.1436536616818281E-2</v>
          </cell>
        </row>
        <row r="196">
          <cell r="B196">
            <v>1.4317400000000002</v>
          </cell>
          <cell r="C196">
            <v>0.37085333454413</v>
          </cell>
          <cell r="E196">
            <v>8.4118234086112659E-2</v>
          </cell>
        </row>
        <row r="197">
          <cell r="B197">
            <v>1.51596</v>
          </cell>
          <cell r="C197">
            <v>0.36815404107597061</v>
          </cell>
          <cell r="E197">
            <v>8.6865356433700094E-2</v>
          </cell>
        </row>
        <row r="198">
          <cell r="B198">
            <v>1.6001800000000002</v>
          </cell>
          <cell r="C198">
            <v>0.36532387996988069</v>
          </cell>
          <cell r="E198">
            <v>8.9678324690753375E-2</v>
          </cell>
        </row>
        <row r="199">
          <cell r="B199">
            <v>1.6844000000000001</v>
          </cell>
          <cell r="C199">
            <v>0.36236650966936146</v>
          </cell>
          <cell r="E199">
            <v>9.2557497267728231E-2</v>
          </cell>
        </row>
        <row r="200">
          <cell r="B200">
            <v>1.7686200000000001</v>
          </cell>
          <cell r="C200">
            <v>0.35928572490158373</v>
          </cell>
          <cell r="E200">
            <v>9.5503166527465391E-2</v>
          </cell>
        </row>
        <row r="201">
          <cell r="B201">
            <v>1.85284</v>
          </cell>
          <cell r="C201">
            <v>0.35608544796904912</v>
          </cell>
          <cell r="E201">
            <v>9.8515555340735209E-2</v>
          </cell>
        </row>
        <row r="202">
          <cell r="B202">
            <v>1.9370600000000002</v>
          </cell>
          <cell r="C202">
            <v>0.35276971983337674</v>
          </cell>
          <cell r="E202">
            <v>0.10159481363291027</v>
          </cell>
        </row>
        <row r="203">
          <cell r="B203">
            <v>2.02128</v>
          </cell>
          <cell r="C203">
            <v>0.34934269102136989</v>
          </cell>
          <cell r="E203">
            <v>0.10474101493094871</v>
          </cell>
        </row>
        <row r="204">
          <cell r="B204">
            <v>2.1055000000000001</v>
          </cell>
          <cell r="C204">
            <v>0.34580861238374172</v>
          </cell>
          <cell r="E204">
            <v>0.10795415292036063</v>
          </cell>
        </row>
        <row r="205">
          <cell r="B205">
            <v>2.1897200000000003</v>
          </cell>
          <cell r="C205">
            <v>0.34217182573696409</v>
          </cell>
          <cell r="E205">
            <v>0.11123413802230511</v>
          </cell>
        </row>
        <row r="206">
          <cell r="B206">
            <v>2.2739400000000005</v>
          </cell>
          <cell r="C206">
            <v>0.33843675441866117</v>
          </cell>
          <cell r="E206">
            <v>0.11458079400143106</v>
          </cell>
        </row>
        <row r="207">
          <cell r="B207">
            <v>2.3581600000000003</v>
          </cell>
          <cell r="C207">
            <v>0.33460789378678191</v>
          </cell>
          <cell r="E207">
            <v>0.11799385461551856</v>
          </cell>
        </row>
        <row r="208">
          <cell r="B208">
            <v>2.44238</v>
          </cell>
          <cell r="C208">
            <v>0.33068980169248174</v>
          </cell>
          <cell r="E208">
            <v>0.12147296031840289</v>
          </cell>
        </row>
        <row r="209">
          <cell r="B209">
            <v>2.5266000000000002</v>
          </cell>
          <cell r="C209">
            <v>0.32668708895620474</v>
          </cell>
          <cell r="E209">
            <v>0.125017655028065</v>
          </cell>
        </row>
        <row r="210">
          <cell r="B210">
            <v>2.6108200000000004</v>
          </cell>
          <cell r="C210">
            <v>0.32260440987590328</v>
          </cell>
          <cell r="E210">
            <v>0.12862738297214607</v>
          </cell>
        </row>
        <row r="211">
          <cell r="B211">
            <v>2.6950400000000001</v>
          </cell>
          <cell r="C211">
            <v>0.31844645279566086</v>
          </cell>
          <cell r="E211">
            <v>0.13230148562348742</v>
          </cell>
        </row>
        <row r="212">
          <cell r="B212">
            <v>2.7792600000000003</v>
          </cell>
          <cell r="C212">
            <v>0.31421793076220317</v>
          </cell>
          <cell r="E212">
            <v>0.13603919873860865</v>
          </cell>
        </row>
        <row r="213">
          <cell r="B213">
            <v>2.8634800000000005</v>
          </cell>
          <cell r="C213">
            <v>0.30992357229589873</v>
          </cell>
          <cell r="E213">
            <v>0.13983964951230846</v>
          </cell>
        </row>
        <row r="214">
          <cell r="B214">
            <v>2.9477000000000002</v>
          </cell>
          <cell r="C214">
            <v>0.30556811230187114</v>
          </cell>
          <cell r="E214">
            <v>0.14370185386180698</v>
          </cell>
        </row>
        <row r="215">
          <cell r="B215">
            <v>3.0319199999999999</v>
          </cell>
          <cell r="C215">
            <v>0.30115628314577447</v>
          </cell>
          <cell r="E215">
            <v>0.14762471385403808</v>
          </cell>
        </row>
        <row r="216">
          <cell r="B216">
            <v>3.1161400000000001</v>
          </cell>
          <cell r="C216">
            <v>0.29669280591763569</v>
          </cell>
          <cell r="E216">
            <v>0.15160701528984166</v>
          </cell>
        </row>
        <row r="217">
          <cell r="B217">
            <v>3.2003600000000003</v>
          </cell>
          <cell r="C217">
            <v>0.29218238190594109</v>
          </cell>
          <cell r="E217">
            <v>0.15564742545889926</v>
          </cell>
        </row>
        <row r="218">
          <cell r="B218">
            <v>3.2845800000000005</v>
          </cell>
          <cell r="C218">
            <v>0.28762968430285529</v>
          </cell>
          <cell r="E218">
            <v>0.15974449107929753</v>
          </cell>
        </row>
        <row r="219">
          <cell r="B219">
            <v>3.3688000000000002</v>
          </cell>
          <cell r="C219">
            <v>0.2830393501601145</v>
          </cell>
          <cell r="E219">
            <v>0.16389663643558372</v>
          </cell>
        </row>
        <row r="220">
          <cell r="B220">
            <v>3.45302</v>
          </cell>
          <cell r="C220">
            <v>0.2784159726137389</v>
          </cell>
          <cell r="E220">
            <v>0.16810216172910808</v>
          </cell>
        </row>
        <row r="221">
          <cell r="B221">
            <v>3.5372400000000002</v>
          </cell>
          <cell r="C221">
            <v>0.27376409339427149</v>
          </cell>
          <cell r="E221">
            <v>0.17235924165430599</v>
          </cell>
        </row>
        <row r="222">
          <cell r="B222">
            <v>3.6214600000000003</v>
          </cell>
          <cell r="C222">
            <v>0.2690881956377823</v>
          </cell>
          <cell r="E222">
            <v>0.17666592421437724</v>
          </cell>
        </row>
        <row r="223">
          <cell r="B223">
            <v>3.7056800000000001</v>
          </cell>
          <cell r="C223">
            <v>0.26439269701138279</v>
          </cell>
          <cell r="E223">
            <v>0.18102012978955009</v>
          </cell>
        </row>
        <row r="224">
          <cell r="B224">
            <v>3.7899000000000003</v>
          </cell>
          <cell r="C224">
            <v>0.25968194316548487</v>
          </cell>
          <cell r="E224">
            <v>0.18541965047078812</v>
          </cell>
        </row>
        <row r="225">
          <cell r="B225">
            <v>3.8741200000000005</v>
          </cell>
          <cell r="C225">
            <v>0.25496020152352172</v>
          </cell>
          <cell r="E225">
            <v>0.18986214967139056</v>
          </cell>
        </row>
        <row r="226">
          <cell r="B226">
            <v>3.9583400000000002</v>
          </cell>
          <cell r="C226">
            <v>0.25023165541833059</v>
          </cell>
          <cell r="E226">
            <v>0.19434516202846697</v>
          </cell>
        </row>
        <row r="227">
          <cell r="B227">
            <v>4.0425599999999999</v>
          </cell>
          <cell r="C227">
            <v>0.24550039858288425</v>
          </cell>
          <cell r="E227">
            <v>0.19886609360571966</v>
          </cell>
        </row>
        <row r="228">
          <cell r="B228">
            <v>4.1267800000000001</v>
          </cell>
          <cell r="C228">
            <v>0.24077043000156567</v>
          </cell>
          <cell r="E228">
            <v>0.2034222224083512</v>
          </cell>
        </row>
        <row r="229">
          <cell r="B229">
            <v>4.2110000000000003</v>
          </cell>
          <cell r="C229">
            <v>0.23604564912670095</v>
          </cell>
          <cell r="D229">
            <v>0.23604564912670095</v>
          </cell>
          <cell r="E229">
            <v>0.20801069922022322</v>
          </cell>
        </row>
        <row r="230">
          <cell r="B230">
            <v>4.2952200000000005</v>
          </cell>
          <cell r="C230">
            <v>0.2313298514636227</v>
          </cell>
          <cell r="E230">
            <v>0.21262854877263274</v>
          </cell>
        </row>
        <row r="231">
          <cell r="B231">
            <v>4.3794400000000007</v>
          </cell>
          <cell r="C231">
            <v>0.22662672452611984</v>
          </cell>
          <cell r="E231">
            <v>0.21727267125323765</v>
          </cell>
        </row>
        <row r="232">
          <cell r="B232">
            <v>4.4636600000000008</v>
          </cell>
          <cell r="C232">
            <v>0.22193984416275972</v>
          </cell>
          <cell r="E232">
            <v>0.22193984416275972</v>
          </cell>
        </row>
        <row r="233">
          <cell r="B233">
            <v>4.547880000000001</v>
          </cell>
          <cell r="C233">
            <v>0.21727267125323765</v>
          </cell>
          <cell r="E233">
            <v>0.22662672452611984</v>
          </cell>
        </row>
        <row r="234">
          <cell r="B234">
            <v>4.6321000000000003</v>
          </cell>
          <cell r="C234">
            <v>0.21262854877263274</v>
          </cell>
          <cell r="E234">
            <v>0.2313298514636227</v>
          </cell>
        </row>
        <row r="235">
          <cell r="B235">
            <v>4.7163200000000005</v>
          </cell>
          <cell r="C235">
            <v>0.20801069922022322</v>
          </cell>
          <cell r="E235">
            <v>0.23604564912670095</v>
          </cell>
        </row>
        <row r="236">
          <cell r="B236">
            <v>4.8005399999999998</v>
          </cell>
          <cell r="C236">
            <v>0.2034222224083512</v>
          </cell>
          <cell r="E236">
            <v>0.24077043000156567</v>
          </cell>
        </row>
        <row r="237">
          <cell r="B237">
            <v>4.88476</v>
          </cell>
          <cell r="C237">
            <v>0.19886609360571966</v>
          </cell>
          <cell r="E237">
            <v>0.24550039858288425</v>
          </cell>
        </row>
        <row r="238">
          <cell r="B238">
            <v>4.9689800000000002</v>
          </cell>
          <cell r="C238">
            <v>0.19434516202846697</v>
          </cell>
          <cell r="E238">
            <v>0.25023165541833059</v>
          </cell>
        </row>
        <row r="239">
          <cell r="B239">
            <v>5.0532000000000004</v>
          </cell>
          <cell r="C239">
            <v>0.18986214967139056</v>
          </cell>
          <cell r="E239">
            <v>0.25496020152352172</v>
          </cell>
        </row>
        <row r="240">
          <cell r="B240">
            <v>5.1374200000000005</v>
          </cell>
          <cell r="C240">
            <v>0.18541965047078812</v>
          </cell>
          <cell r="E240">
            <v>0.25968194316548487</v>
          </cell>
        </row>
        <row r="241">
          <cell r="B241">
            <v>5.2216400000000007</v>
          </cell>
          <cell r="C241">
            <v>0.18102012978955009</v>
          </cell>
          <cell r="E241">
            <v>0.26439269701138279</v>
          </cell>
        </row>
        <row r="242">
          <cell r="B242">
            <v>5.30586</v>
          </cell>
          <cell r="C242">
            <v>0.17666592421437724</v>
          </cell>
          <cell r="E242">
            <v>0.2690881956377823</v>
          </cell>
        </row>
        <row r="243">
          <cell r="B243">
            <v>5.3900800000000002</v>
          </cell>
          <cell r="C243">
            <v>0.17235924165430599</v>
          </cell>
          <cell r="E243">
            <v>0.27376409339427149</v>
          </cell>
        </row>
        <row r="244">
          <cell r="B244">
            <v>5.4743000000000004</v>
          </cell>
          <cell r="C244">
            <v>0.16810216172910808</v>
          </cell>
          <cell r="E244">
            <v>0.2784159726137389</v>
          </cell>
        </row>
        <row r="245">
          <cell r="B245">
            <v>5.5585200000000006</v>
          </cell>
          <cell r="C245">
            <v>0.16389663643558372</v>
          </cell>
          <cell r="E245">
            <v>0.2830393501601145</v>
          </cell>
        </row>
        <row r="246">
          <cell r="B246">
            <v>5.6427400000000008</v>
          </cell>
          <cell r="C246">
            <v>0.15974449107929753</v>
          </cell>
          <cell r="E246">
            <v>0.28762968430285529</v>
          </cell>
        </row>
        <row r="247">
          <cell r="B247">
            <v>5.7269600000000009</v>
          </cell>
          <cell r="C247">
            <v>0.15564742545889926</v>
          </cell>
          <cell r="E247">
            <v>0.29218238190594109</v>
          </cell>
        </row>
        <row r="248">
          <cell r="B248">
            <v>5.8111800000000002</v>
          </cell>
          <cell r="C248">
            <v>0.15160701528984166</v>
          </cell>
          <cell r="E248">
            <v>0.29669280591763569</v>
          </cell>
        </row>
        <row r="249">
          <cell r="B249">
            <v>5.8954000000000004</v>
          </cell>
          <cell r="C249">
            <v>0.14762471385403808</v>
          </cell>
          <cell r="E249">
            <v>0.30115628314577447</v>
          </cell>
        </row>
        <row r="250">
          <cell r="B250">
            <v>5.9796199999999997</v>
          </cell>
          <cell r="C250">
            <v>0.14370185386180698</v>
          </cell>
          <cell r="E250">
            <v>0.30556811230187114</v>
          </cell>
        </row>
        <row r="251">
          <cell r="B251">
            <v>6.0638399999999999</v>
          </cell>
          <cell r="C251">
            <v>0.13983964951230846</v>
          </cell>
          <cell r="E251">
            <v>0.30992357229589873</v>
          </cell>
        </row>
        <row r="252">
          <cell r="B252">
            <v>6.1480600000000001</v>
          </cell>
          <cell r="C252">
            <v>0.13603919873860865</v>
          </cell>
          <cell r="E252">
            <v>0.31421793076220317</v>
          </cell>
        </row>
        <row r="253">
          <cell r="B253">
            <v>6.2322800000000003</v>
          </cell>
          <cell r="C253">
            <v>0.13230148562348742</v>
          </cell>
          <cell r="E253">
            <v>0.31844645279566086</v>
          </cell>
        </row>
        <row r="254">
          <cell r="B254">
            <v>6.3165000000000004</v>
          </cell>
          <cell r="C254">
            <v>0.12862738297214607</v>
          </cell>
          <cell r="E254">
            <v>0.32260440987590328</v>
          </cell>
        </row>
        <row r="255">
          <cell r="B255">
            <v>6.4007200000000006</v>
          </cell>
          <cell r="C255">
            <v>0.125017655028065</v>
          </cell>
          <cell r="E255">
            <v>0.32668708895620474</v>
          </cell>
        </row>
        <row r="256">
          <cell r="B256">
            <v>6.4849400000000008</v>
          </cell>
          <cell r="C256">
            <v>0.12147296031840289</v>
          </cell>
          <cell r="E256">
            <v>0.33068980169248174</v>
          </cell>
        </row>
        <row r="257">
          <cell r="B257">
            <v>6.569160000000001</v>
          </cell>
          <cell r="C257">
            <v>0.11799385461551856</v>
          </cell>
          <cell r="E257">
            <v>0.33460789378678191</v>
          </cell>
        </row>
        <row r="258">
          <cell r="B258">
            <v>6.6533800000000012</v>
          </cell>
          <cell r="C258">
            <v>0.11458079400143106</v>
          </cell>
          <cell r="E258">
            <v>0.33843675441866117</v>
          </cell>
        </row>
        <row r="259">
          <cell r="B259">
            <v>6.7376000000000005</v>
          </cell>
          <cell r="C259">
            <v>0.11123413802230511</v>
          </cell>
          <cell r="E259">
            <v>0.34217182573696409</v>
          </cell>
        </row>
        <row r="260">
          <cell r="B260">
            <v>6.8218200000000007</v>
          </cell>
          <cell r="C260">
            <v>0.10795415292036063</v>
          </cell>
          <cell r="E260">
            <v>0.34580861238374172</v>
          </cell>
        </row>
        <row r="261">
          <cell r="B261">
            <v>6.90604</v>
          </cell>
          <cell r="C261">
            <v>0.10474101493094871</v>
          </cell>
          <cell r="E261">
            <v>0.34934269102136989</v>
          </cell>
        </row>
        <row r="262">
          <cell r="B262">
            <v>6.9902600000000001</v>
          </cell>
          <cell r="C262">
            <v>0.10159481363291027</v>
          </cell>
          <cell r="E262">
            <v>0.35276971983337674</v>
          </cell>
        </row>
        <row r="263">
          <cell r="B263">
            <v>7.0744800000000003</v>
          </cell>
          <cell r="C263">
            <v>9.8515555340735209E-2</v>
          </cell>
          <cell r="E263">
            <v>0.35608544796904912</v>
          </cell>
        </row>
        <row r="264">
          <cell r="B264">
            <v>7.1587000000000005</v>
          </cell>
          <cell r="C264">
            <v>9.5503166527465391E-2</v>
          </cell>
          <cell r="E264">
            <v>0.35928572490158373</v>
          </cell>
        </row>
        <row r="265">
          <cell r="B265">
            <v>7.2429200000000007</v>
          </cell>
          <cell r="C265">
            <v>9.2557497267728231E-2</v>
          </cell>
          <cell r="E265">
            <v>0.36236650966936146</v>
          </cell>
          <cell r="H265">
            <v>9.2557497267728231E-2</v>
          </cell>
        </row>
        <row r="266">
          <cell r="B266">
            <v>7.3271400000000009</v>
          </cell>
          <cell r="C266">
            <v>8.9678324690753375E-2</v>
          </cell>
          <cell r="E266">
            <v>0.36532387996988069</v>
          </cell>
          <cell r="H266">
            <v>8.9678324690753375E-2</v>
          </cell>
        </row>
        <row r="267">
          <cell r="B267">
            <v>7.4113600000000002</v>
          </cell>
          <cell r="C267">
            <v>8.6865356433700094E-2</v>
          </cell>
          <cell r="E267">
            <v>0.36815404107597061</v>
          </cell>
          <cell r="H267">
            <v>8.6865356433700094E-2</v>
          </cell>
        </row>
        <row r="268">
          <cell r="B268">
            <v>7.4955800000000004</v>
          </cell>
          <cell r="C268">
            <v>8.4118234086112659E-2</v>
          </cell>
          <cell r="E268">
            <v>0.37085333454413</v>
          </cell>
          <cell r="H268">
            <v>8.4118234086112659E-2</v>
          </cell>
        </row>
        <row r="269">
          <cell r="B269">
            <v>7.5798000000000005</v>
          </cell>
          <cell r="C269">
            <v>8.1436536616818281E-2</v>
          </cell>
          <cell r="E269">
            <v>0.37341824668520018</v>
          </cell>
          <cell r="H269">
            <v>8.1436536616818281E-2</v>
          </cell>
        </row>
        <row r="270">
          <cell r="B270">
            <v>7.6640200000000007</v>
          </cell>
          <cell r="C270">
            <v>7.8819783775085361E-2</v>
          </cell>
          <cell r="E270">
            <v>0.37584541676808375</v>
          </cell>
          <cell r="H270">
            <v>7.8819783775085361E-2</v>
          </cell>
        </row>
        <row r="271">
          <cell r="B271">
            <v>7.7482400000000009</v>
          </cell>
          <cell r="C271">
            <v>7.6267439458367253E-2</v>
          </cell>
          <cell r="E271">
            <v>0.37813164492785617</v>
          </cell>
          <cell r="H271">
            <v>7.6267439458367253E-2</v>
          </cell>
        </row>
        <row r="272">
          <cell r="B272">
            <v>7.8324600000000011</v>
          </cell>
          <cell r="C272">
            <v>7.3778915039463558E-2</v>
          </cell>
          <cell r="E272">
            <v>0.38027389975039794</v>
          </cell>
          <cell r="H272">
            <v>7.3778915039463558E-2</v>
          </cell>
        </row>
        <row r="273">
          <cell r="B273">
            <v>7.9166800000000004</v>
          </cell>
          <cell r="C273">
            <v>7.1353572646438213E-2</v>
          </cell>
          <cell r="E273">
            <v>0.38226932550658155</v>
          </cell>
          <cell r="H273">
            <v>7.1353572646438213E-2</v>
          </cell>
        </row>
        <row r="274">
          <cell r="B274">
            <v>8.0008999999999997</v>
          </cell>
          <cell r="C274">
            <v>6.8990728389136849E-2</v>
          </cell>
          <cell r="E274">
            <v>0.38411524901009092</v>
          </cell>
          <cell r="H274">
            <v>6.8990728389136849E-2</v>
          </cell>
        </row>
        <row r="275">
          <cell r="B275">
            <v>8.0851199999999999</v>
          </cell>
          <cell r="C275">
            <v>6.6689655526642688E-2</v>
          </cell>
          <cell r="E275">
            <v>0.38580918607411929</v>
          </cell>
          <cell r="H275">
            <v>6.6689655526642688E-2</v>
          </cell>
        </row>
        <row r="276">
          <cell r="B276">
            <v>8.16934</v>
          </cell>
          <cell r="C276">
            <v>6.444958757050237E-2</v>
          </cell>
          <cell r="E276">
            <v>0.38734884754348131</v>
          </cell>
          <cell r="H276">
            <v>6.444958757050237E-2</v>
          </cell>
        </row>
        <row r="277">
          <cell r="B277">
            <v>8.2535600000000002</v>
          </cell>
          <cell r="C277">
            <v>6.2269721319032585E-2</v>
          </cell>
          <cell r="E277">
            <v>0.38873214488008778</v>
          </cell>
          <cell r="H277">
            <v>6.2269721319032585E-2</v>
          </cell>
        </row>
        <row r="278">
          <cell r="B278">
            <v>8.3377800000000004</v>
          </cell>
          <cell r="C278">
            <v>6.0149219818491431E-2</v>
          </cell>
          <cell r="E278">
            <v>0.38995719528124601</v>
          </cell>
          <cell r="H278">
            <v>6.0149219818491431E-2</v>
          </cell>
        </row>
        <row r="279">
          <cell r="B279">
            <v>8.4220000000000006</v>
          </cell>
          <cell r="C279">
            <v>5.808721524735698E-2</v>
          </cell>
          <cell r="D279">
            <v>5.808721524735698E-2</v>
          </cell>
          <cell r="E279">
            <v>0.39102232631187539</v>
          </cell>
          <cell r="H279">
            <v>5.808721524735698E-2</v>
          </cell>
        </row>
        <row r="280">
          <cell r="B280">
            <v>8.5062200000000008</v>
          </cell>
          <cell r="C280">
            <v>5.6082811720401041E-2</v>
          </cell>
          <cell r="E280">
            <v>0.39192608003344531</v>
          </cell>
          <cell r="H280">
            <v>5.6082811720401041E-2</v>
          </cell>
        </row>
        <row r="281">
          <cell r="B281">
            <v>8.590440000000001</v>
          </cell>
          <cell r="C281">
            <v>5.4135088009680164E-2</v>
          </cell>
          <cell r="E281">
            <v>0.39266721661425202</v>
          </cell>
          <cell r="H281">
            <v>5.4135088009680164E-2</v>
          </cell>
        </row>
        <row r="282">
          <cell r="B282">
            <v>8.6746600000000011</v>
          </cell>
          <cell r="C282">
            <v>5.2243100179980406E-2</v>
          </cell>
          <cell r="E282">
            <v>0.39324471740753536</v>
          </cell>
          <cell r="H282">
            <v>5.2243100179980406E-2</v>
          </cell>
        </row>
        <row r="283">
          <cell r="B283">
            <v>8.7588800000000013</v>
          </cell>
          <cell r="C283">
            <v>5.0405884136655976E-2</v>
          </cell>
          <cell r="E283">
            <v>0.39365778748589259</v>
          </cell>
          <cell r="H283">
            <v>5.0405884136655976E-2</v>
          </cell>
        </row>
        <row r="284">
          <cell r="B284">
            <v>8.8431000000000015</v>
          </cell>
          <cell r="C284">
            <v>4.8622458084184639E-2</v>
          </cell>
          <cell r="E284">
            <v>0.39390585762246466</v>
          </cell>
          <cell r="F284">
            <v>0.39390585762246466</v>
          </cell>
          <cell r="H284">
            <v>4.8622458084184639E-2</v>
          </cell>
        </row>
        <row r="285">
          <cell r="B285">
            <v>8.9273200000000017</v>
          </cell>
          <cell r="C285">
            <v>4.6891824894130227E-2</v>
          </cell>
          <cell r="E285">
            <v>0.39398858571143264</v>
          </cell>
          <cell r="H285">
            <v>4.6891824894130227E-2</v>
          </cell>
        </row>
        <row r="286">
          <cell r="B286">
            <v>9.0115400000000019</v>
          </cell>
          <cell r="C286">
            <v>4.5212974381553889E-2</v>
          </cell>
          <cell r="E286">
            <v>0.39390585762246466</v>
          </cell>
          <cell r="H286">
            <v>4.5212974381553889E-2</v>
          </cell>
        </row>
        <row r="287">
          <cell r="B287">
            <v>9.0957600000000021</v>
          </cell>
          <cell r="C287">
            <v>4.358488548924476E-2</v>
          </cell>
          <cell r="E287">
            <v>0.39365778748589259</v>
          </cell>
          <cell r="H287">
            <v>4.358488548924476E-2</v>
          </cell>
        </row>
        <row r="288">
          <cell r="B288">
            <v>9.1799800000000431</v>
          </cell>
          <cell r="C288">
            <v>4.2006528379456336E-2</v>
          </cell>
          <cell r="E288">
            <v>0.39324471740753536</v>
          </cell>
          <cell r="H288">
            <v>4.2006528379456336E-2</v>
          </cell>
        </row>
        <row r="289">
          <cell r="B289">
            <v>9.2642000000000007</v>
          </cell>
          <cell r="C289">
            <v>4.0476866433134216E-2</v>
          </cell>
          <cell r="E289">
            <v>0.39266721661425202</v>
          </cell>
          <cell r="H289">
            <v>4.0476866433134216E-2</v>
          </cell>
        </row>
        <row r="290">
          <cell r="B290">
            <v>9.3484200000000008</v>
          </cell>
          <cell r="C290">
            <v>3.8994858156877837E-2</v>
          </cell>
          <cell r="E290">
            <v>0.39192608003344531</v>
          </cell>
          <cell r="H290">
            <v>3.8994858156877837E-2</v>
          </cell>
        </row>
        <row r="291">
          <cell r="B291">
            <v>9.432640000000001</v>
          </cell>
          <cell r="C291">
            <v>3.7559458998179272E-2</v>
          </cell>
          <cell r="E291">
            <v>0.39102232631187539</v>
          </cell>
          <cell r="H291">
            <v>3.7559458998179272E-2</v>
          </cell>
        </row>
        <row r="292">
          <cell r="B292">
            <v>9.5168600000000421</v>
          </cell>
          <cell r="C292">
            <v>3.6169623069669997E-2</v>
          </cell>
          <cell r="E292">
            <v>0.38995719528124601</v>
          </cell>
          <cell r="H292">
            <v>3.6169623069669997E-2</v>
          </cell>
        </row>
        <row r="293">
          <cell r="B293">
            <v>9.6010799999999996</v>
          </cell>
          <cell r="C293">
            <v>3.4824304783376364E-2</v>
          </cell>
          <cell r="E293">
            <v>0.38873214488008778</v>
          </cell>
          <cell r="H293">
            <v>3.4824304783376364E-2</v>
          </cell>
        </row>
        <row r="294">
          <cell r="B294">
            <v>9.6852999999999998</v>
          </cell>
          <cell r="C294">
            <v>3.3522460396149908E-2</v>
          </cell>
          <cell r="E294">
            <v>0.38734884754348131</v>
          </cell>
          <cell r="H294">
            <v>3.3522460396149908E-2</v>
          </cell>
        </row>
        <row r="295">
          <cell r="B295">
            <v>9.76952</v>
          </cell>
          <cell r="C295">
            <v>3.226304946767105E-2</v>
          </cell>
          <cell r="E295">
            <v>0.38580918607411929</v>
          </cell>
          <cell r="H295">
            <v>3.226304946767105E-2</v>
          </cell>
        </row>
        <row r="296">
          <cell r="B296">
            <v>9.8537400000000428</v>
          </cell>
          <cell r="C296">
            <v>3.1045036232546327E-2</v>
          </cell>
          <cell r="E296">
            <v>0.38411524901009092</v>
          </cell>
          <cell r="H296">
            <v>3.1045036232546327E-2</v>
          </cell>
        </row>
        <row r="297">
          <cell r="B297">
            <v>9.9379600000000003</v>
          </cell>
          <cell r="C297">
            <v>2.9867390888217625E-2</v>
          </cell>
          <cell r="E297">
            <v>0.38226932550658155</v>
          </cell>
          <cell r="H297">
            <v>2.9867390888217625E-2</v>
          </cell>
        </row>
        <row r="298">
          <cell r="B298">
            <v>10.022180000000001</v>
          </cell>
          <cell r="C298">
            <v>2.8729090800504262E-2</v>
          </cell>
          <cell r="E298">
            <v>0.38027389975039794</v>
          </cell>
          <cell r="H298">
            <v>2.8729090800504262E-2</v>
          </cell>
        </row>
        <row r="299">
          <cell r="B299">
            <v>10.106400000000001</v>
          </cell>
          <cell r="C299">
            <v>2.7629121628762382E-2</v>
          </cell>
          <cell r="E299">
            <v>0.37813164492785617</v>
          </cell>
          <cell r="H299">
            <v>2.7629121628762382E-2</v>
          </cell>
        </row>
        <row r="300">
          <cell r="B300">
            <v>10.190620000000044</v>
          </cell>
          <cell r="C300">
            <v>2.6566478372710742E-2</v>
          </cell>
          <cell r="E300">
            <v>0.37584541676808375</v>
          </cell>
          <cell r="H300">
            <v>2.6566478372710742E-2</v>
          </cell>
        </row>
        <row r="301">
          <cell r="B301">
            <v>10.274840000000001</v>
          </cell>
          <cell r="C301">
            <v>2.5540166343104718E-2</v>
          </cell>
          <cell r="E301">
            <v>0.37341824668520018</v>
          </cell>
          <cell r="H301">
            <v>2.5540166343104718E-2</v>
          </cell>
        </row>
        <row r="302">
          <cell r="B302">
            <v>10.359060000000001</v>
          </cell>
          <cell r="C302">
            <v>2.4549202058490309E-2</v>
          </cell>
          <cell r="E302">
            <v>0.37085333454413</v>
          </cell>
          <cell r="H302">
            <v>2.4549202058490309E-2</v>
          </cell>
        </row>
        <row r="303">
          <cell r="B303">
            <v>10.443280000000001</v>
          </cell>
          <cell r="C303">
            <v>2.359261407037181E-2</v>
          </cell>
          <cell r="E303">
            <v>0.36815404107597061</v>
          </cell>
          <cell r="H303">
            <v>2.359261407037181E-2</v>
          </cell>
        </row>
        <row r="304">
          <cell r="B304">
            <v>10.527500000000044</v>
          </cell>
          <cell r="C304">
            <v>2.2669443719144412E-2</v>
          </cell>
          <cell r="E304">
            <v>0.36532387996988069</v>
          </cell>
          <cell r="H304">
            <v>2.2669443719144412E-2</v>
          </cell>
        </row>
        <row r="305">
          <cell r="B305">
            <v>10.61172</v>
          </cell>
          <cell r="C305">
            <v>2.1778745823221417E-2</v>
          </cell>
          <cell r="E305">
            <v>0.36236650966936146</v>
          </cell>
          <cell r="H305">
            <v>2.1778745823221417E-2</v>
          </cell>
        </row>
        <row r="306">
          <cell r="B306">
            <v>10.69594</v>
          </cell>
          <cell r="C306">
            <v>2.0919589303789812E-2</v>
          </cell>
          <cell r="E306">
            <v>0.35928572490158373</v>
          </cell>
          <cell r="H306">
            <v>2.0919589303789812E-2</v>
          </cell>
        </row>
        <row r="307">
          <cell r="B307">
            <v>10.78016</v>
          </cell>
          <cell r="C307">
            <v>2.0091057747681846E-2</v>
          </cell>
          <cell r="E307">
            <v>0.35608544796904912</v>
          </cell>
          <cell r="H307">
            <v>2.0091057747681846E-2</v>
          </cell>
        </row>
        <row r="308">
          <cell r="B308">
            <v>10.864380000000041</v>
          </cell>
          <cell r="C308">
            <v>1.9292249910829715E-2</v>
          </cell>
          <cell r="E308">
            <v>0.35276971983337674</v>
          </cell>
          <cell r="H308">
            <v>1.9292249910829715E-2</v>
          </cell>
        </row>
        <row r="309">
          <cell r="B309">
            <v>10.948600000000001</v>
          </cell>
          <cell r="C309">
            <v>1.8522280164803128E-2</v>
          </cell>
          <cell r="E309">
            <v>0.34934269102136989</v>
          </cell>
          <cell r="H309">
            <v>1.8522280164803128E-2</v>
          </cell>
        </row>
        <row r="310">
          <cell r="B310">
            <v>11.032820000000001</v>
          </cell>
          <cell r="C310">
            <v>1.7780278888902237E-2</v>
          </cell>
          <cell r="E310">
            <v>0.34580861238374172</v>
          </cell>
          <cell r="H310">
            <v>1.7780278888902237E-2</v>
          </cell>
        </row>
        <row r="311">
          <cell r="B311">
            <v>11.117040000000042</v>
          </cell>
          <cell r="C311">
            <v>1.7065392810289959E-2</v>
          </cell>
          <cell r="E311">
            <v>0.34217182573696409</v>
          </cell>
          <cell r="H311">
            <v>1.7065392810289959E-2</v>
          </cell>
        </row>
        <row r="312">
          <cell r="B312">
            <v>11.201260000000042</v>
          </cell>
          <cell r="C312">
            <v>1.6376785294604422E-2</v>
          </cell>
          <cell r="E312">
            <v>0.33843675441866117</v>
          </cell>
          <cell r="H312">
            <v>1.6376785294604422E-2</v>
          </cell>
        </row>
        <row r="313">
          <cell r="B313">
            <v>11.285480000000042</v>
          </cell>
          <cell r="C313">
            <v>1.5713636589480127E-2</v>
          </cell>
          <cell r="E313">
            <v>0.33460789378678191</v>
          </cell>
          <cell r="H313">
            <v>1.5713636589480127E-2</v>
          </cell>
        </row>
        <row r="314">
          <cell r="B314">
            <v>11.369700000000002</v>
          </cell>
          <cell r="C314">
            <v>1.5075144023375718E-2</v>
          </cell>
          <cell r="E314">
            <v>0.33068980169248174</v>
          </cell>
          <cell r="H314">
            <v>1.5075144023375718E-2</v>
          </cell>
        </row>
        <row r="315">
          <cell r="B315">
            <v>11.453920000000043</v>
          </cell>
          <cell r="C315">
            <v>1.4460522162058259E-2</v>
          </cell>
          <cell r="E315">
            <v>0.32668708895620474</v>
          </cell>
          <cell r="H315">
            <v>1.4460522162058259E-2</v>
          </cell>
        </row>
        <row r="316">
          <cell r="B316">
            <v>11.538140000000043</v>
          </cell>
          <cell r="C316">
            <v>1.3869002925065814E-2</v>
          </cell>
          <cell r="E316">
            <v>0.32260440987590328</v>
          </cell>
          <cell r="H316">
            <v>1.3869002925065814E-2</v>
          </cell>
        </row>
        <row r="317">
          <cell r="B317">
            <v>11.622360000000043</v>
          </cell>
          <cell r="C317">
            <v>1.329983566440503E-2</v>
          </cell>
          <cell r="E317">
            <v>0.31844645279566086</v>
          </cell>
          <cell r="H317">
            <v>1.329983566440503E-2</v>
          </cell>
        </row>
        <row r="318">
          <cell r="B318">
            <v>11.706580000000001</v>
          </cell>
          <cell r="C318">
            <v>1.2752287207710763E-2</v>
          </cell>
          <cell r="E318">
            <v>0.31421793076220317</v>
          </cell>
          <cell r="H318">
            <v>1.2752287207710763E-2</v>
          </cell>
        </row>
        <row r="319">
          <cell r="B319">
            <v>11.790800000000043</v>
          </cell>
          <cell r="C319">
            <v>1.2225641868022297E-2</v>
          </cell>
          <cell r="E319">
            <v>0.30992357229589873</v>
          </cell>
          <cell r="H319">
            <v>1.2225641868022297E-2</v>
          </cell>
        </row>
        <row r="320">
          <cell r="B320">
            <v>11.875020000000044</v>
          </cell>
          <cell r="C320">
            <v>1.1719201422289188E-2</v>
          </cell>
          <cell r="E320">
            <v>0.30556811230187114</v>
          </cell>
          <cell r="H320">
            <v>1.1719201422289188E-2</v>
          </cell>
        </row>
        <row r="321">
          <cell r="B321">
            <v>11.959240000000044</v>
          </cell>
          <cell r="C321">
            <v>1.1232285060642855E-2</v>
          </cell>
          <cell r="E321">
            <v>0.30115628314577447</v>
          </cell>
          <cell r="H321">
            <v>1.1232285060642855E-2</v>
          </cell>
        </row>
        <row r="322">
          <cell r="B322">
            <v>12.04346</v>
          </cell>
          <cell r="C322">
            <v>1.0764229308427875E-2</v>
          </cell>
          <cell r="E322">
            <v>0.29669280591763569</v>
          </cell>
          <cell r="H322">
            <v>1.0764229308427875E-2</v>
          </cell>
        </row>
        <row r="323">
          <cell r="B323">
            <v>12.127680000000044</v>
          </cell>
          <cell r="C323">
            <v>1.0314387922906431E-2</v>
          </cell>
          <cell r="E323">
            <v>0.29218238190594109</v>
          </cell>
          <cell r="H323">
            <v>1.0314387922906431E-2</v>
          </cell>
        </row>
        <row r="324">
          <cell r="B324">
            <v>12.211900000000044</v>
          </cell>
          <cell r="C324">
            <v>9.8821317664985111E-3</v>
          </cell>
          <cell r="E324">
            <v>0.28762968430285529</v>
          </cell>
          <cell r="H324">
            <v>9.8821317664985111E-3</v>
          </cell>
        </row>
        <row r="325">
          <cell r="B325">
            <v>12.296120000000043</v>
          </cell>
          <cell r="C325">
            <v>9.4668486583395148E-3</v>
          </cell>
          <cell r="E325">
            <v>0.2830393501601145</v>
          </cell>
          <cell r="H325">
            <v>9.4668486583395148E-3</v>
          </cell>
        </row>
        <row r="326">
          <cell r="B326">
            <v>12.38034</v>
          </cell>
          <cell r="C326">
            <v>9.067943205887068E-3</v>
          </cell>
          <cell r="E326">
            <v>0.2784159726137389</v>
          </cell>
          <cell r="H326">
            <v>9.067943205887068E-3</v>
          </cell>
        </row>
        <row r="327">
          <cell r="B327">
            <v>12.464560000000043</v>
          </cell>
          <cell r="C327">
            <v>8.6848366182271011E-3</v>
          </cell>
          <cell r="E327">
            <v>0.27376409339427149</v>
          </cell>
          <cell r="H327">
            <v>8.6848366182271011E-3</v>
          </cell>
        </row>
        <row r="328">
          <cell r="B328">
            <v>12.548780000000043</v>
          </cell>
          <cell r="C328">
            <v>8.3169665026741144E-3</v>
          </cell>
          <cell r="E328">
            <v>0.2690881956377823</v>
          </cell>
          <cell r="H328">
            <v>8.3169665026741144E-3</v>
          </cell>
        </row>
        <row r="329">
          <cell r="B329">
            <v>12.633000000000044</v>
          </cell>
          <cell r="C329">
            <v>7.9637866461804915E-3</v>
          </cell>
          <cell r="E329">
            <v>0.26439269701138279</v>
          </cell>
          <cell r="H329">
            <v>7.9637866461804915E-3</v>
          </cell>
        </row>
        <row r="330">
          <cell r="B330">
            <v>12.717220000000042</v>
          </cell>
          <cell r="C330">
            <v>7.6247667830169862E-3</v>
          </cell>
          <cell r="E330">
            <v>0.25968194316548487</v>
          </cell>
          <cell r="H330">
            <v>7.6247667830169862E-3</v>
          </cell>
        </row>
        <row r="331">
          <cell r="B331">
            <v>12.801440000000042</v>
          </cell>
          <cell r="C331">
            <v>7.2993923501090043E-3</v>
          </cell>
          <cell r="E331">
            <v>0.25496020152352172</v>
          </cell>
          <cell r="H331">
            <v>7.2993923501090043E-3</v>
          </cell>
        </row>
        <row r="332">
          <cell r="B332">
            <v>12.885660000000042</v>
          </cell>
          <cell r="C332">
            <v>6.9871642313534509E-3</v>
          </cell>
          <cell r="E332">
            <v>0.25023165541833059</v>
          </cell>
          <cell r="H332">
            <v>6.9871642313534509E-3</v>
          </cell>
        </row>
        <row r="333">
          <cell r="B333">
            <v>12.969880000000042</v>
          </cell>
          <cell r="C333">
            <v>6.687598492174365E-3</v>
          </cell>
          <cell r="E333">
            <v>0.24550039858288425</v>
          </cell>
          <cell r="H333">
            <v>6.687598492174365E-3</v>
          </cell>
        </row>
        <row r="334">
          <cell r="B334">
            <v>13.054100000000043</v>
          </cell>
          <cell r="C334">
            <v>6.4002261055123126E-3</v>
          </cell>
          <cell r="E334">
            <v>0.24077043000156567</v>
          </cell>
          <cell r="H334">
            <v>6.4002261055123126E-3</v>
          </cell>
        </row>
        <row r="335">
          <cell r="B335">
            <v>13.138320000000043</v>
          </cell>
          <cell r="C335">
            <v>6.1245926703798947E-3</v>
          </cell>
          <cell r="E335">
            <v>0.23604564912670095</v>
          </cell>
          <cell r="H335">
            <v>6.1245926703798947E-3</v>
          </cell>
        </row>
        <row r="336">
          <cell r="B336">
            <v>13.222540000000043</v>
          </cell>
          <cell r="C336">
            <v>5.8602581240545281E-3</v>
          </cell>
          <cell r="E336">
            <v>0.2313298514636227</v>
          </cell>
          <cell r="H336">
            <v>5.8602581240545281E-3</v>
          </cell>
        </row>
        <row r="337">
          <cell r="B337">
            <v>13.306760000000043</v>
          </cell>
          <cell r="C337">
            <v>5.6067964489199557E-3</v>
          </cell>
          <cell r="E337">
            <v>0.22662672452611984</v>
          </cell>
          <cell r="H337">
            <v>5.6067964489199557E-3</v>
          </cell>
        </row>
        <row r="338">
          <cell r="B338">
            <v>13.390980000000043</v>
          </cell>
          <cell r="C338">
            <v>5.3637953749094813E-3</v>
          </cell>
          <cell r="E338">
            <v>0.22193984416275972</v>
          </cell>
          <cell r="H338">
            <v>5.3637953749094813E-3</v>
          </cell>
        </row>
        <row r="339">
          <cell r="B339">
            <v>13.475200000000044</v>
          </cell>
          <cell r="C339">
            <v>5.1308560784475059E-3</v>
          </cell>
          <cell r="E339">
            <v>0.21727267125323765</v>
          </cell>
          <cell r="H339">
            <v>5.1308560784475059E-3</v>
          </cell>
        </row>
        <row r="340">
          <cell r="B340">
            <v>13.559420000000044</v>
          </cell>
          <cell r="C340">
            <v>4.9075928787305689E-3</v>
          </cell>
          <cell r="E340">
            <v>0.21262854877263274</v>
          </cell>
          <cell r="H340">
            <v>4.9075928787305689E-3</v>
          </cell>
        </row>
        <row r="341">
          <cell r="B341">
            <v>13.643640000000042</v>
          </cell>
          <cell r="C341">
            <v>4.6936329321359506E-3</v>
          </cell>
          <cell r="E341">
            <v>0.20801069922022322</v>
          </cell>
          <cell r="H341">
            <v>4.6936329321359506E-3</v>
          </cell>
        </row>
        <row r="342">
          <cell r="B342">
            <v>13.727860000000042</v>
          </cell>
          <cell r="C342">
            <v>4.4886159254941887E-3</v>
          </cell>
          <cell r="E342">
            <v>0.2034222224083512</v>
          </cell>
          <cell r="H342">
            <v>4.4886159254941887E-3</v>
          </cell>
        </row>
        <row r="343">
          <cell r="B343">
            <v>13.812080000000043</v>
          </cell>
          <cell r="C343">
            <v>4.2921937689121472E-3</v>
          </cell>
          <cell r="E343">
            <v>0.19886609360571966</v>
          </cell>
          <cell r="H343">
            <v>4.2921937689121472E-3</v>
          </cell>
        </row>
        <row r="344">
          <cell r="B344">
            <v>13.896300000000043</v>
          </cell>
          <cell r="C344">
            <v>4.1040302887849957E-3</v>
          </cell>
          <cell r="E344">
            <v>0.19434516202846697</v>
          </cell>
          <cell r="H344">
            <v>4.1040302887849957E-3</v>
          </cell>
        </row>
        <row r="345">
          <cell r="B345">
            <v>13.980520000000043</v>
          </cell>
          <cell r="C345">
            <v>3.9238009215896439E-3</v>
          </cell>
          <cell r="E345">
            <v>0.18986214967139056</v>
          </cell>
          <cell r="H345">
            <v>3.9238009215896439E-3</v>
          </cell>
        </row>
        <row r="346">
          <cell r="B346">
            <v>14.064740000000043</v>
          </cell>
          <cell r="C346">
            <v>3.751192409007341E-3</v>
          </cell>
          <cell r="E346">
            <v>0.18541965047078812</v>
          </cell>
          <cell r="H346">
            <v>3.751192409007341E-3</v>
          </cell>
        </row>
        <row r="347">
          <cell r="B347">
            <v>14.148960000000043</v>
          </cell>
          <cell r="C347">
            <v>3.5859024948810994E-3</v>
          </cell>
          <cell r="E347">
            <v>0.18102012978955009</v>
          </cell>
          <cell r="H347">
            <v>3.5859024948810994E-3</v>
          </cell>
        </row>
        <row r="348">
          <cell r="B348">
            <v>14.233180000000043</v>
          </cell>
          <cell r="C348">
            <v>3.427639624472293E-3</v>
          </cell>
          <cell r="E348">
            <v>0.17666592421437724</v>
          </cell>
          <cell r="H348">
            <v>3.427639624472293E-3</v>
          </cell>
        </row>
        <row r="349">
          <cell r="B349">
            <v>14.317400000000044</v>
          </cell>
          <cell r="C349">
            <v>3.2761226464424731E-3</v>
          </cell>
          <cell r="E349">
            <v>0.17235924165430599</v>
          </cell>
          <cell r="H349">
            <v>3.2761226464424731E-3</v>
          </cell>
        </row>
        <row r="350">
          <cell r="B350">
            <v>14.401620000000044</v>
          </cell>
          <cell r="C350">
            <v>3.1310805179486879E-3</v>
          </cell>
          <cell r="E350">
            <v>0.16810216172910808</v>
          </cell>
          <cell r="H350">
            <v>3.1310805179486879E-3</v>
          </cell>
        </row>
        <row r="351">
          <cell r="B351">
            <v>14.485840000000044</v>
          </cell>
          <cell r="C351">
            <v>2.9922520132058192E-3</v>
          </cell>
          <cell r="E351">
            <v>0.16389663643558372</v>
          </cell>
          <cell r="H351">
            <v>2.9922520132058192E-3</v>
          </cell>
        </row>
        <row r="352">
          <cell r="B352">
            <v>14.570060000000044</v>
          </cell>
          <cell r="C352">
            <v>2.8593854358352029E-3</v>
          </cell>
          <cell r="E352">
            <v>0.15974449107929753</v>
          </cell>
          <cell r="H352">
            <v>2.8593854358352029E-3</v>
          </cell>
        </row>
        <row r="353">
          <cell r="B353">
            <v>14.654280000000044</v>
          </cell>
          <cell r="C353">
            <v>2.7322383352873895E-3</v>
          </cell>
          <cell r="E353">
            <v>0.15564742545889926</v>
          </cell>
          <cell r="H353">
            <v>2.7322383352873895E-3</v>
          </cell>
        </row>
        <row r="354">
          <cell r="B354">
            <v>14.738500000000045</v>
          </cell>
          <cell r="C354">
            <v>2.6105772275962871E-3</v>
          </cell>
          <cell r="E354">
            <v>0.15160701528984166</v>
          </cell>
          <cell r="H354">
            <v>2.6105772275962871E-3</v>
          </cell>
        </row>
        <row r="355">
          <cell r="B355">
            <v>14.822720000000043</v>
          </cell>
          <cell r="C355">
            <v>2.4941773206933323E-3</v>
          </cell>
          <cell r="E355">
            <v>0.14762471385403808</v>
          </cell>
          <cell r="H355">
            <v>2.4941773206933323E-3</v>
          </cell>
        </row>
        <row r="356">
          <cell r="B356">
            <v>14.906940000000043</v>
          </cell>
          <cell r="C356">
            <v>2.3828222444834363E-3</v>
          </cell>
          <cell r="E356">
            <v>0.14370185386180698</v>
          </cell>
          <cell r="H356">
            <v>2.3828222444834363E-3</v>
          </cell>
        </row>
        <row r="357">
          <cell r="B357">
            <v>14.991160000000042</v>
          </cell>
          <cell r="C357">
            <v>2.2763037858587807E-3</v>
          </cell>
          <cell r="E357">
            <v>0.13983964951230846</v>
          </cell>
          <cell r="H357">
            <v>2.2763037858587807E-3</v>
          </cell>
        </row>
        <row r="358">
          <cell r="B358">
            <v>15.075380000000042</v>
          </cell>
          <cell r="C358">
            <v>2.1744216288024226E-3</v>
          </cell>
          <cell r="E358">
            <v>0.13603919873860865</v>
          </cell>
          <cell r="H358">
            <v>2.1744216288024226E-3</v>
          </cell>
        </row>
        <row r="359">
          <cell r="B359">
            <v>15.159600000000042</v>
          </cell>
          <cell r="C359">
            <v>2.0769830997114636E-3</v>
          </cell>
          <cell r="E359">
            <v>0.13230148562348742</v>
          </cell>
          <cell r="H359">
            <v>2.0769830997114636E-3</v>
          </cell>
        </row>
        <row r="360">
          <cell r="B360">
            <v>15.243820000000042</v>
          </cell>
          <cell r="C360">
            <v>1.9838029180478563E-3</v>
          </cell>
          <cell r="E360">
            <v>0.12862738297214607</v>
          </cell>
          <cell r="H360">
            <v>1.9838029180478563E-3</v>
          </cell>
        </row>
        <row r="361">
          <cell r="B361">
            <v>15.328040000000042</v>
          </cell>
          <cell r="C361">
            <v>1.8947029524055939E-3</v>
          </cell>
          <cell r="E361">
            <v>0.125017655028065</v>
          </cell>
          <cell r="H361">
            <v>1.8947029524055939E-3</v>
          </cell>
        </row>
        <row r="362">
          <cell r="B362">
            <v>15.412260000000042</v>
          </cell>
          <cell r="C362">
            <v>1.8095119820641051E-3</v>
          </cell>
          <cell r="E362">
            <v>0.12147296031840289</v>
          </cell>
          <cell r="H362">
            <v>1.8095119820641051E-3</v>
          </cell>
        </row>
        <row r="363">
          <cell r="B363">
            <v>15.496480000000043</v>
          </cell>
          <cell r="C363">
            <v>1.7280654640807085E-3</v>
          </cell>
          <cell r="E363">
            <v>0.11799385461551856</v>
          </cell>
          <cell r="H363">
            <v>1.7280654640807085E-3</v>
          </cell>
        </row>
        <row r="364">
          <cell r="B364">
            <v>15.580700000000043</v>
          </cell>
          <cell r="C364">
            <v>1.6502053059587458E-3</v>
          </cell>
          <cell r="E364">
            <v>0.11458079400143106</v>
          </cell>
          <cell r="H364">
            <v>1.6502053059587458E-3</v>
          </cell>
        </row>
        <row r="365">
          <cell r="B365">
            <v>15.664920000000043</v>
          </cell>
          <cell r="C365">
            <v>1.5757796439132142E-3</v>
          </cell>
          <cell r="E365">
            <v>0.11123413802230511</v>
          </cell>
          <cell r="H365">
            <v>1.5757796439132142E-3</v>
          </cell>
        </row>
        <row r="366">
          <cell r="B366">
            <v>15.749140000000043</v>
          </cell>
          <cell r="C366">
            <v>1.5046426267417816E-3</v>
          </cell>
          <cell r="E366">
            <v>0.10795415292036063</v>
          </cell>
          <cell r="H366">
            <v>1.5046426267417816E-3</v>
          </cell>
        </row>
        <row r="367">
          <cell r="B367">
            <v>15.833360000000043</v>
          </cell>
          <cell r="C367">
            <v>1.4366542052965251E-3</v>
          </cell>
          <cell r="E367">
            <v>0.10474101493094871</v>
          </cell>
          <cell r="H367">
            <v>1.4366542052965251E-3</v>
          </cell>
        </row>
        <row r="368">
          <cell r="B368">
            <v>15.917580000000044</v>
          </cell>
          <cell r="C368">
            <v>1.3716799275397601E-3</v>
          </cell>
          <cell r="E368">
            <v>0.10159481363291027</v>
          </cell>
          <cell r="H368">
            <v>1.3716799275397601E-3</v>
          </cell>
        </row>
        <row r="369">
          <cell r="B369">
            <v>16.001800000000042</v>
          </cell>
          <cell r="C369">
            <v>1.3095907391567465E-3</v>
          </cell>
          <cell r="E369">
            <v>9.8515555340735209E-2</v>
          </cell>
          <cell r="H369">
            <v>1.3095907391567465E-3</v>
          </cell>
        </row>
        <row r="370">
          <cell r="B370">
            <v>16.086020000000044</v>
          </cell>
          <cell r="C370">
            <v>1.2502627896880713E-3</v>
          </cell>
          <cell r="E370">
            <v>9.5503166527465391E-2</v>
          </cell>
          <cell r="H370">
            <v>1.2502627896880713E-3</v>
          </cell>
        </row>
        <row r="371">
          <cell r="B371">
            <v>16.170240000000042</v>
          </cell>
          <cell r="C371">
            <v>1.1935772441355075E-3</v>
          </cell>
          <cell r="E371">
            <v>9.2557497267728231E-2</v>
          </cell>
          <cell r="H371">
            <v>1.1935772441355075E-3</v>
          </cell>
        </row>
        <row r="372">
          <cell r="B372">
            <v>16.254460000000044</v>
          </cell>
          <cell r="C372">
            <v>1.1394200999870505E-3</v>
          </cell>
          <cell r="E372">
            <v>8.9678324690753375E-2</v>
          </cell>
          <cell r="H372">
            <v>1.1394200999870505E-3</v>
          </cell>
        </row>
        <row r="373">
          <cell r="B373">
            <v>16.338680000000043</v>
          </cell>
          <cell r="C373">
            <v>1.08768200959933E-3</v>
          </cell>
          <cell r="E373">
            <v>8.6865356433700094E-2</v>
          </cell>
          <cell r="H373">
            <v>1.08768200959933E-3</v>
          </cell>
        </row>
        <row r="374">
          <cell r="B374">
            <v>16.422900000000045</v>
          </cell>
          <cell r="C374">
            <v>1.0382581078689772E-3</v>
          </cell>
          <cell r="E374">
            <v>8.4118234086112659E-2</v>
          </cell>
          <cell r="H374">
            <v>1.0382581078689772E-3</v>
          </cell>
        </row>
        <row r="375">
          <cell r="B375">
            <v>16.507120000000043</v>
          </cell>
          <cell r="C375">
            <v>9.9104784511853884E-4</v>
          </cell>
          <cell r="E375">
            <v>8.1436536616818281E-2</v>
          </cell>
          <cell r="H375">
            <v>9.9104784511853884E-4</v>
          </cell>
        </row>
        <row r="376">
          <cell r="B376">
            <v>16.591340000000045</v>
          </cell>
          <cell r="C376">
            <v>9.4595482511720865E-4</v>
          </cell>
          <cell r="E376">
            <v>7.8819783775085361E-2</v>
          </cell>
          <cell r="H376">
            <v>9.4595482511720865E-4</v>
          </cell>
        </row>
        <row r="377">
          <cell r="B377">
            <v>16.675560000000043</v>
          </cell>
          <cell r="C377">
            <v>9.0288664815193402E-4</v>
          </cell>
          <cell r="E377">
            <v>7.6267439458367253E-2</v>
          </cell>
          <cell r="H377">
            <v>9.0288664815193402E-4</v>
          </cell>
        </row>
        <row r="378">
          <cell r="B378">
            <v>16.759780000000045</v>
          </cell>
          <cell r="C378">
            <v>8.6175475906031542E-4</v>
          </cell>
          <cell r="E378">
            <v>7.3778915039463558E-2</v>
          </cell>
          <cell r="H378">
            <v>8.6175475906031542E-4</v>
          </cell>
        </row>
        <row r="379">
          <cell r="B379">
            <v>16.844000000000044</v>
          </cell>
          <cell r="C379">
            <v>8.2247430013312041E-4</v>
          </cell>
          <cell r="E379">
            <v>7.1353572646438213E-2</v>
          </cell>
          <cell r="H379">
            <v>8.2247430013312041E-4</v>
          </cell>
        </row>
        <row r="380">
          <cell r="B380">
            <v>16.928220000000046</v>
          </cell>
          <cell r="C380">
            <v>7.8496396879120661E-4</v>
          </cell>
          <cell r="E380">
            <v>6.8990728389136849E-2</v>
          </cell>
          <cell r="H380">
            <v>7.8496396879120661E-4</v>
          </cell>
        </row>
        <row r="381">
          <cell r="B381">
            <v>17.012440000000044</v>
          </cell>
          <cell r="C381">
            <v>7.4914587993893367E-4</v>
          </cell>
          <cell r="E381">
            <v>6.6689655526642688E-2</v>
          </cell>
          <cell r="H381">
            <v>7.4914587993893367E-4</v>
          </cell>
        </row>
        <row r="382">
          <cell r="B382">
            <v>17.096660000000046</v>
          </cell>
          <cell r="C382">
            <v>7.1494543289407294E-4</v>
          </cell>
          <cell r="E382">
            <v>6.444958757050237E-2</v>
          </cell>
          <cell r="H382">
            <v>7.1494543289407294E-4</v>
          </cell>
        </row>
        <row r="383">
          <cell r="B383">
            <v>17.180880000000041</v>
          </cell>
          <cell r="C383">
            <v>6.8229118279239669E-4</v>
          </cell>
          <cell r="E383">
            <v>6.2269721319032585E-2</v>
          </cell>
          <cell r="H383">
            <v>6.8229118279239669E-4</v>
          </cell>
        </row>
        <row r="384">
          <cell r="B384">
            <v>17.265100000000043</v>
          </cell>
          <cell r="C384">
            <v>6.5111471636378291E-4</v>
          </cell>
          <cell r="E384">
            <v>6.0149219818491431E-2</v>
          </cell>
          <cell r="H384">
            <v>6.5111471636378291E-4</v>
          </cell>
        </row>
        <row r="385">
          <cell r="B385">
            <v>17.349320000000041</v>
          </cell>
          <cell r="C385">
            <v>6.213505319756634E-4</v>
          </cell>
          <cell r="E385">
            <v>5.808721524735698E-2</v>
          </cell>
          <cell r="H385">
            <v>6.213505319756634E-4</v>
          </cell>
        </row>
        <row r="386">
          <cell r="B386">
            <v>17.433540000000043</v>
          </cell>
          <cell r="C386">
            <v>5.929359238388682E-4</v>
          </cell>
          <cell r="E386">
            <v>5.6082811720401041E-2</v>
          </cell>
          <cell r="H386">
            <v>5.929359238388682E-4</v>
          </cell>
        </row>
        <row r="387">
          <cell r="B387">
            <v>17.517760000000042</v>
          </cell>
          <cell r="C387">
            <v>5.6581087027064302E-4</v>
          </cell>
          <cell r="E387">
            <v>5.4135088009680164E-2</v>
          </cell>
          <cell r="H387">
            <v>5.6581087027064302E-4</v>
          </cell>
        </row>
        <row r="388">
          <cell r="B388">
            <v>17.601980000000044</v>
          </cell>
          <cell r="C388">
            <v>5.3991792590937435E-4</v>
          </cell>
          <cell r="E388">
            <v>5.2243100179980406E-2</v>
          </cell>
          <cell r="H388">
            <v>5.3991792590937435E-4</v>
          </cell>
        </row>
        <row r="389">
          <cell r="B389">
            <v>17.686200000000042</v>
          </cell>
          <cell r="C389">
            <v>5.1520211777580471E-4</v>
          </cell>
          <cell r="E389">
            <v>5.0405884136655976E-2</v>
          </cell>
          <cell r="H389">
            <v>5.1520211777580471E-4</v>
          </cell>
        </row>
        <row r="390">
          <cell r="B390">
            <v>17.770420000000044</v>
          </cell>
          <cell r="C390">
            <v>4.9161084507578167E-4</v>
          </cell>
          <cell r="E390">
            <v>4.8622458084184639E-2</v>
          </cell>
          <cell r="H390">
            <v>4.9161084507578167E-4</v>
          </cell>
        </row>
        <row r="391">
          <cell r="B391">
            <v>17.854640000000003</v>
          </cell>
          <cell r="C391">
            <v>4.6909378264031222E-4</v>
          </cell>
          <cell r="E391">
            <v>4.6891824894130227E-2</v>
          </cell>
          <cell r="H391">
            <v>4.6909378264031222E-4</v>
          </cell>
        </row>
        <row r="392">
          <cell r="B392">
            <v>17.938859999999959</v>
          </cell>
          <cell r="C392">
            <v>4.4760278789924564E-4</v>
          </cell>
          <cell r="E392">
            <v>4.5212974381553889E-2</v>
          </cell>
          <cell r="H392">
            <v>4.4760278789924564E-4</v>
          </cell>
        </row>
        <row r="393">
          <cell r="B393">
            <v>18.023079999999915</v>
          </cell>
          <cell r="C393">
            <v>4.2709181128617815E-4</v>
          </cell>
          <cell r="E393">
            <v>4.358488548924476E-2</v>
          </cell>
          <cell r="H393">
            <v>4.2709181128617815E-4</v>
          </cell>
        </row>
        <row r="394">
          <cell r="B394">
            <v>18.107299999999874</v>
          </cell>
          <cell r="C394">
            <v>4.0751680997295548E-4</v>
          </cell>
          <cell r="E394">
            <v>4.2006528379456336E-2</v>
          </cell>
          <cell r="H394">
            <v>4.0751680997295548E-4</v>
          </cell>
        </row>
        <row r="395">
          <cell r="B395">
            <v>18.191519999999834</v>
          </cell>
          <cell r="C395">
            <v>3.8883566483362411E-4</v>
          </cell>
          <cell r="E395">
            <v>4.0476866433134216E-2</v>
          </cell>
          <cell r="H395">
            <v>3.8883566483362411E-4</v>
          </cell>
        </row>
        <row r="396">
          <cell r="B396">
            <v>18.275739999999793</v>
          </cell>
          <cell r="C396">
            <v>3.7100810053897773E-4</v>
          </cell>
          <cell r="E396">
            <v>3.8994858156877837E-2</v>
          </cell>
          <cell r="H396">
            <v>3.7100810053897773E-4</v>
          </cell>
        </row>
        <row r="397">
          <cell r="B397">
            <v>18.359959999999749</v>
          </cell>
          <cell r="C397">
            <v>3.5399560868433873E-4</v>
          </cell>
          <cell r="E397">
            <v>3.7559458998179272E-2</v>
          </cell>
          <cell r="H397">
            <v>3.5399560868433873E-4</v>
          </cell>
        </row>
        <row r="398">
          <cell r="B398">
            <v>18.444179999999704</v>
          </cell>
          <cell r="C398">
            <v>3.3776137385484011E-4</v>
          </cell>
          <cell r="E398">
            <v>3.6169623069669997E-2</v>
          </cell>
          <cell r="H398">
            <v>3.3776137385484011E-4</v>
          </cell>
        </row>
        <row r="399">
          <cell r="B399">
            <v>18.528399999999667</v>
          </cell>
          <cell r="C399">
            <v>3.2227020253411837E-4</v>
          </cell>
          <cell r="E399">
            <v>3.4824304783376364E-2</v>
          </cell>
          <cell r="H399">
            <v>3.2227020253411837E-4</v>
          </cell>
        </row>
        <row r="400">
          <cell r="B400">
            <v>18.612619999999623</v>
          </cell>
          <cell r="C400">
            <v>3.074884547640911E-4</v>
          </cell>
          <cell r="E400">
            <v>3.3522460396149908E-2</v>
          </cell>
          <cell r="H400">
            <v>3.074884547640911E-4</v>
          </cell>
        </row>
        <row r="401">
          <cell r="B401">
            <v>18.696839999999579</v>
          </cell>
          <cell r="C401">
            <v>2.9338397846534058E-4</v>
          </cell>
          <cell r="E401">
            <v>3.226304946767105E-2</v>
          </cell>
          <cell r="H401">
            <v>2.9338397846534058E-4</v>
          </cell>
        </row>
        <row r="402">
          <cell r="B402">
            <v>18.781059999999538</v>
          </cell>
          <cell r="C402">
            <v>2.7992604632944842E-4</v>
          </cell>
          <cell r="E402">
            <v>3.1045036232546327E-2</v>
          </cell>
          <cell r="H402">
            <v>2.7992604632944842E-4</v>
          </cell>
        </row>
        <row r="403">
          <cell r="B403">
            <v>18.865279999999494</v>
          </cell>
          <cell r="C403">
            <v>2.6708529519659495E-4</v>
          </cell>
          <cell r="E403">
            <v>2.9867390888217625E-2</v>
          </cell>
          <cell r="H403">
            <v>2.6708529519659495E-4</v>
          </cell>
        </row>
        <row r="404">
          <cell r="B404">
            <v>18.949499999999457</v>
          </cell>
          <cell r="C404">
            <v>2.5483366783366379E-4</v>
          </cell>
          <cell r="E404">
            <v>2.8729090800504262E-2</v>
          </cell>
          <cell r="H404">
            <v>2.5483366783366379E-4</v>
          </cell>
        </row>
        <row r="405">
          <cell r="B405">
            <v>19.033719999999413</v>
          </cell>
          <cell r="C405">
            <v>2.4314435703008303E-4</v>
          </cell>
          <cell r="E405">
            <v>2.7629121628762382E-2</v>
          </cell>
          <cell r="H405">
            <v>2.4314435703008303E-4</v>
          </cell>
        </row>
        <row r="406">
          <cell r="B406">
            <v>19.117939999999368</v>
          </cell>
          <cell r="C406">
            <v>2.319917519306425E-4</v>
          </cell>
          <cell r="E406">
            <v>2.6566478372710742E-2</v>
          </cell>
          <cell r="H406">
            <v>2.319917519306425E-4</v>
          </cell>
        </row>
        <row r="407">
          <cell r="B407">
            <v>19.202159999999328</v>
          </cell>
          <cell r="C407">
            <v>2.2135138652655618E-4</v>
          </cell>
          <cell r="E407">
            <v>2.5540166343104718E-2</v>
          </cell>
          <cell r="H407">
            <v>2.2135138652655618E-4</v>
          </cell>
        </row>
        <row r="408">
          <cell r="B408">
            <v>19.286379999999287</v>
          </cell>
          <cell r="C408">
            <v>2.1119989022803796E-4</v>
          </cell>
          <cell r="E408">
            <v>2.4549202058490309E-2</v>
          </cell>
          <cell r="H408">
            <v>2.1119989022803796E-4</v>
          </cell>
        </row>
        <row r="409">
          <cell r="B409">
            <v>19.370599999999243</v>
          </cell>
          <cell r="C409">
            <v>2.0151494044373157E-4</v>
          </cell>
          <cell r="E409">
            <v>2.359261407037181E-2</v>
          </cell>
          <cell r="H409">
            <v>2.0151494044373157E-4</v>
          </cell>
        </row>
        <row r="410">
          <cell r="B410">
            <v>19.454819999999202</v>
          </cell>
          <cell r="C410">
            <v>1.9227521709432231E-4</v>
          </cell>
          <cell r="E410">
            <v>2.2669443719144412E-2</v>
          </cell>
          <cell r="H410">
            <v>1.9227521709432231E-4</v>
          </cell>
        </row>
        <row r="411">
          <cell r="B411">
            <v>19.539039999999158</v>
          </cell>
          <cell r="C411">
            <v>1.8346035898971161E-4</v>
          </cell>
          <cell r="E411">
            <v>2.1778745823221417E-2</v>
          </cell>
          <cell r="H411">
            <v>1.8346035898971161E-4</v>
          </cell>
        </row>
        <row r="412">
          <cell r="B412">
            <v>19.623259999999117</v>
          </cell>
          <cell r="C412">
            <v>1.7505092200112145E-4</v>
          </cell>
          <cell r="E412">
            <v>2.0919589303789812E-2</v>
          </cell>
          <cell r="H412">
            <v>1.7505092200112145E-4</v>
          </cell>
        </row>
        <row r="413">
          <cell r="B413">
            <v>19.707479999999077</v>
          </cell>
          <cell r="C413">
            <v>1.6702833896150218E-4</v>
          </cell>
          <cell r="E413">
            <v>2.0091057747681846E-2</v>
          </cell>
          <cell r="H413">
            <v>1.6702833896150218E-4</v>
          </cell>
        </row>
        <row r="414">
          <cell r="B414">
            <v>19.791699999999032</v>
          </cell>
          <cell r="C414">
            <v>1.5937488122958591E-4</v>
          </cell>
          <cell r="E414">
            <v>1.9292249910829715E-2</v>
          </cell>
          <cell r="H414">
            <v>1.5937488122958591E-4</v>
          </cell>
        </row>
        <row r="415">
          <cell r="B415">
            <v>19.875919999998992</v>
          </cell>
          <cell r="C415">
            <v>1.520736218548764E-4</v>
          </cell>
          <cell r="E415">
            <v>1.8522280164803128E-2</v>
          </cell>
          <cell r="H415">
            <v>1.520736218548764E-4</v>
          </cell>
        </row>
        <row r="416">
          <cell r="B416">
            <v>19.960139999998948</v>
          </cell>
          <cell r="C416">
            <v>1.4510840028279852E-4</v>
          </cell>
          <cell r="E416">
            <v>1.7780278888902237E-2</v>
          </cell>
          <cell r="H416">
            <v>1.4510840028279852E-4</v>
          </cell>
        </row>
        <row r="417">
          <cell r="B417">
            <v>20.044359999998907</v>
          </cell>
          <cell r="C417">
            <v>1.3846378854112334E-4</v>
          </cell>
          <cell r="E417">
            <v>1.7065392810289959E-2</v>
          </cell>
          <cell r="H417">
            <v>1.3846378854112334E-4</v>
          </cell>
        </row>
        <row r="418">
          <cell r="B418">
            <v>20.128579999998866</v>
          </cell>
          <cell r="C418">
            <v>1.3212505885065558E-4</v>
          </cell>
          <cell r="E418">
            <v>1.6376785294604422E-2</v>
          </cell>
          <cell r="H418">
            <v>1.3212505885065558E-4</v>
          </cell>
        </row>
        <row r="419">
          <cell r="B419">
            <v>20.212799999998783</v>
          </cell>
          <cell r="C419">
            <v>1.2607815260500625E-4</v>
          </cell>
          <cell r="E419">
            <v>1.5713636589480127E-2</v>
          </cell>
          <cell r="H419">
            <v>1.2607815260500625E-4</v>
          </cell>
        </row>
        <row r="420">
          <cell r="B420">
            <v>20.297019999998739</v>
          </cell>
          <cell r="C420">
            <v>1.2030965066606156E-4</v>
          </cell>
          <cell r="E420">
            <v>1.5075144023375718E-2</v>
          </cell>
          <cell r="H420">
            <v>1.2030965066606156E-4</v>
          </cell>
        </row>
        <row r="421">
          <cell r="B421">
            <v>20.381239999998694</v>
          </cell>
          <cell r="C421">
            <v>1.1480674492358275E-4</v>
          </cell>
          <cell r="E421">
            <v>1.4460522162058259E-2</v>
          </cell>
          <cell r="H421">
            <v>1.1480674492358275E-4</v>
          </cell>
        </row>
        <row r="422">
          <cell r="B422">
            <v>20.465459999998654</v>
          </cell>
          <cell r="C422">
            <v>1.0955721106899969E-4</v>
          </cell>
          <cell r="E422">
            <v>1.3869002925065814E-2</v>
          </cell>
          <cell r="H422">
            <v>1.0955721106899969E-4</v>
          </cell>
        </row>
        <row r="423">
          <cell r="B423">
            <v>20.549679999998613</v>
          </cell>
          <cell r="C423">
            <v>1.0454938253526305E-4</v>
          </cell>
          <cell r="E423">
            <v>1.329983566440503E-2</v>
          </cell>
          <cell r="H423">
            <v>1.0454938253526305E-4</v>
          </cell>
        </row>
        <row r="424">
          <cell r="B424">
            <v>20.633899999998569</v>
          </cell>
          <cell r="C424">
            <v>9.9772125556210183E-5</v>
          </cell>
          <cell r="E424">
            <v>1.2752287207710763E-2</v>
          </cell>
          <cell r="H424">
            <v>9.9772125556210183E-5</v>
          </cell>
        </row>
        <row r="425">
          <cell r="B425">
            <v>20.718119999998528</v>
          </cell>
          <cell r="C425">
            <v>9.5214815300536434E-5</v>
          </cell>
          <cell r="E425">
            <v>1.2225641868022297E-2</v>
          </cell>
          <cell r="H425">
            <v>9.5214815300536434E-5</v>
          </cell>
        </row>
        <row r="426">
          <cell r="B426">
            <v>20.802339999998484</v>
          </cell>
          <cell r="C426">
            <v>9.0867313037044903E-5</v>
          </cell>
          <cell r="E426">
            <v>1.1719201422289188E-2</v>
          </cell>
          <cell r="H426">
            <v>9.0867313037044903E-5</v>
          </cell>
        </row>
        <row r="427">
          <cell r="B427">
            <v>20.886559999998443</v>
          </cell>
          <cell r="C427">
            <v>8.6719944289374837E-5</v>
          </cell>
          <cell r="E427">
            <v>1.1232285060642855E-2</v>
          </cell>
          <cell r="H427">
            <v>8.6719944289374837E-5</v>
          </cell>
        </row>
        <row r="428">
          <cell r="B428">
            <v>20.970779999998403</v>
          </cell>
          <cell r="C428">
            <v>8.2763477939921777E-5</v>
          </cell>
          <cell r="E428">
            <v>1.0764229308427875E-2</v>
          </cell>
          <cell r="H428">
            <v>8.2763477939921777E-5</v>
          </cell>
        </row>
        <row r="429">
          <cell r="B429">
            <v>21.054999999998358</v>
          </cell>
          <cell r="C429">
            <v>7.8989106244107139E-5</v>
          </cell>
          <cell r="E429">
            <v>1.0314387922906431E-2</v>
          </cell>
          <cell r="H429">
            <v>7.8989106244107139E-5</v>
          </cell>
        </row>
        <row r="430">
          <cell r="B430">
            <v>21.139219999998318</v>
          </cell>
          <cell r="E430">
            <v>9.8821317664985111E-3</v>
          </cell>
        </row>
        <row r="431">
          <cell r="B431">
            <v>21.223439999998273</v>
          </cell>
          <cell r="E431">
            <v>9.4668486583395148E-3</v>
          </cell>
        </row>
        <row r="432">
          <cell r="B432">
            <v>21.307659999998233</v>
          </cell>
          <cell r="E432">
            <v>9.067943205887068E-3</v>
          </cell>
        </row>
        <row r="433">
          <cell r="B433">
            <v>21.391879999998192</v>
          </cell>
          <cell r="E433">
            <v>8.6848366182271011E-3</v>
          </cell>
        </row>
        <row r="434">
          <cell r="B434">
            <v>21.476099999998148</v>
          </cell>
          <cell r="E434">
            <v>8.3169665026741144E-3</v>
          </cell>
        </row>
        <row r="435">
          <cell r="B435">
            <v>21.560319999998107</v>
          </cell>
          <cell r="E435">
            <v>7.9637866461804915E-3</v>
          </cell>
        </row>
        <row r="436">
          <cell r="B436">
            <v>21.644539999998063</v>
          </cell>
          <cell r="E436">
            <v>7.6247667830169862E-3</v>
          </cell>
        </row>
        <row r="437">
          <cell r="B437">
            <v>21.728759999998022</v>
          </cell>
          <cell r="E437">
            <v>7.2993923501090043E-3</v>
          </cell>
        </row>
        <row r="438">
          <cell r="B438">
            <v>21.812979999997982</v>
          </cell>
        </row>
        <row r="439">
          <cell r="B439">
            <v>21.897199999997937</v>
          </cell>
        </row>
        <row r="440">
          <cell r="B440">
            <v>21.981419999997893</v>
          </cell>
        </row>
        <row r="441">
          <cell r="B441">
            <v>22.065639999997856</v>
          </cell>
        </row>
        <row r="442">
          <cell r="B442">
            <v>22.149859999997812</v>
          </cell>
        </row>
        <row r="443">
          <cell r="B443">
            <v>22.234079999997771</v>
          </cell>
        </row>
        <row r="444">
          <cell r="B444">
            <v>22.318299999997727</v>
          </cell>
        </row>
        <row r="445">
          <cell r="B445">
            <v>22.402519999997683</v>
          </cell>
        </row>
        <row r="446">
          <cell r="B446">
            <v>22.486739999997646</v>
          </cell>
        </row>
        <row r="447">
          <cell r="B447">
            <v>22.570959999997601</v>
          </cell>
        </row>
        <row r="448">
          <cell r="B448">
            <v>22.655179999997557</v>
          </cell>
        </row>
        <row r="449">
          <cell r="B449">
            <v>22.739399999997516</v>
          </cell>
        </row>
        <row r="450">
          <cell r="B450">
            <v>22.823619999997476</v>
          </cell>
        </row>
      </sheetData>
      <sheetData sheetId="5">
        <row r="2">
          <cell r="B2">
            <v>-14.906940000000001</v>
          </cell>
          <cell r="H2">
            <v>2.3828222444834874E-3</v>
          </cell>
        </row>
        <row r="3">
          <cell r="B3">
            <v>-14.82272</v>
          </cell>
          <cell r="H3">
            <v>2.4941773206933861E-3</v>
          </cell>
        </row>
        <row r="4">
          <cell r="B4">
            <v>-14.738500000000002</v>
          </cell>
          <cell r="H4">
            <v>2.6105772275963452E-3</v>
          </cell>
        </row>
        <row r="5">
          <cell r="B5">
            <v>-14.654280000000002</v>
          </cell>
          <cell r="H5">
            <v>2.7322383352874555E-3</v>
          </cell>
        </row>
        <row r="6">
          <cell r="B6">
            <v>-14.570060000000002</v>
          </cell>
          <cell r="H6">
            <v>2.8593854358352671E-3</v>
          </cell>
        </row>
        <row r="7">
          <cell r="B7">
            <v>-14.485840000000001</v>
          </cell>
          <cell r="H7">
            <v>2.9922520132058916E-3</v>
          </cell>
        </row>
        <row r="8">
          <cell r="B8">
            <v>-14.401620000000001</v>
          </cell>
          <cell r="H8">
            <v>3.1310805179487634E-3</v>
          </cell>
        </row>
        <row r="9">
          <cell r="B9">
            <v>-14.317400000000001</v>
          </cell>
          <cell r="H9">
            <v>3.2761226464425503E-3</v>
          </cell>
        </row>
        <row r="10">
          <cell r="B10">
            <v>-14.233180000000001</v>
          </cell>
          <cell r="H10">
            <v>3.4276396244723737E-3</v>
          </cell>
        </row>
        <row r="11">
          <cell r="B11">
            <v>-14.148960000000001</v>
          </cell>
          <cell r="H11">
            <v>3.5859024948811805E-3</v>
          </cell>
        </row>
        <row r="12">
          <cell r="B12">
            <v>-14.06474</v>
          </cell>
          <cell r="H12">
            <v>3.7511924090074247E-3</v>
          </cell>
        </row>
        <row r="13">
          <cell r="B13">
            <v>-13.98052</v>
          </cell>
          <cell r="H13">
            <v>3.923800921589728E-3</v>
          </cell>
        </row>
        <row r="14">
          <cell r="B14">
            <v>-13.8963</v>
          </cell>
          <cell r="H14">
            <v>4.104030288785092E-3</v>
          </cell>
        </row>
        <row r="15">
          <cell r="B15">
            <v>-13.81208</v>
          </cell>
          <cell r="H15">
            <v>4.2921937689122469E-3</v>
          </cell>
        </row>
        <row r="16">
          <cell r="B16">
            <v>-13.72786</v>
          </cell>
          <cell r="H16">
            <v>4.4886159254942902E-3</v>
          </cell>
        </row>
        <row r="17">
          <cell r="B17">
            <v>-13.643640000000001</v>
          </cell>
          <cell r="H17">
            <v>4.6936329321360425E-3</v>
          </cell>
        </row>
        <row r="18">
          <cell r="B18">
            <v>-13.559420000000001</v>
          </cell>
          <cell r="H18">
            <v>4.9075928787306738E-3</v>
          </cell>
        </row>
        <row r="19">
          <cell r="B19">
            <v>-13.475200000000001</v>
          </cell>
          <cell r="H19">
            <v>5.1308560784476074E-3</v>
          </cell>
        </row>
        <row r="20">
          <cell r="B20">
            <v>-13.390980000000001</v>
          </cell>
          <cell r="H20">
            <v>5.3637953749095905E-3</v>
          </cell>
        </row>
        <row r="21">
          <cell r="B21">
            <v>-13.306760000000002</v>
          </cell>
          <cell r="H21">
            <v>5.6067964489200702E-3</v>
          </cell>
        </row>
        <row r="22">
          <cell r="B22">
            <v>-13.222540000000002</v>
          </cell>
          <cell r="H22">
            <v>5.860258124054653E-3</v>
          </cell>
        </row>
        <row r="23">
          <cell r="B23">
            <v>-13.138320000000002</v>
          </cell>
          <cell r="H23">
            <v>6.1245926703800248E-3</v>
          </cell>
        </row>
        <row r="24">
          <cell r="B24">
            <v>-13.054100000000002</v>
          </cell>
          <cell r="H24">
            <v>6.4002261055124444E-3</v>
          </cell>
        </row>
        <row r="25">
          <cell r="B25">
            <v>-12.969880000000002</v>
          </cell>
          <cell r="H25">
            <v>6.6875984921745037E-3</v>
          </cell>
        </row>
        <row r="26">
          <cell r="B26">
            <v>-12.885660000000001</v>
          </cell>
          <cell r="H26">
            <v>6.9871642313536018E-3</v>
          </cell>
        </row>
        <row r="27">
          <cell r="B27">
            <v>-12.801440000000001</v>
          </cell>
          <cell r="H27">
            <v>7.2993923501091596E-3</v>
          </cell>
        </row>
        <row r="28">
          <cell r="B28">
            <v>-12.717220000000001</v>
          </cell>
          <cell r="H28">
            <v>7.6247667830171492E-3</v>
          </cell>
        </row>
        <row r="29">
          <cell r="B29">
            <v>-12.633000000000001</v>
          </cell>
          <cell r="H29">
            <v>7.9637866461806615E-3</v>
          </cell>
        </row>
        <row r="30">
          <cell r="B30">
            <v>-12.548780000000001</v>
          </cell>
          <cell r="H30">
            <v>8.3169665026742966E-3</v>
          </cell>
        </row>
        <row r="31">
          <cell r="B31">
            <v>-12.464560000000001</v>
          </cell>
          <cell r="H31">
            <v>8.6848366182273005E-3</v>
          </cell>
        </row>
        <row r="32">
          <cell r="B32">
            <v>-12.38034</v>
          </cell>
          <cell r="H32">
            <v>9.067943205887068E-3</v>
          </cell>
        </row>
        <row r="33">
          <cell r="B33">
            <v>-12.29612</v>
          </cell>
          <cell r="H33">
            <v>9.4668486583397247E-3</v>
          </cell>
        </row>
        <row r="34">
          <cell r="B34">
            <v>-12.2119</v>
          </cell>
          <cell r="H34">
            <v>9.8821317664987245E-3</v>
          </cell>
        </row>
        <row r="35">
          <cell r="B35">
            <v>-12.12768</v>
          </cell>
          <cell r="H35">
            <v>1.0314387922906652E-2</v>
          </cell>
        </row>
        <row r="36">
          <cell r="B36">
            <v>-12.04346</v>
          </cell>
          <cell r="H36">
            <v>1.0764229308427875E-2</v>
          </cell>
        </row>
        <row r="37">
          <cell r="B37">
            <v>-11.959239999999999</v>
          </cell>
          <cell r="H37">
            <v>1.1232285060643091E-2</v>
          </cell>
        </row>
        <row r="38">
          <cell r="B38">
            <v>-11.875020000000001</v>
          </cell>
          <cell r="H38">
            <v>1.1719201422289435E-2</v>
          </cell>
        </row>
        <row r="39">
          <cell r="B39">
            <v>-11.790800000000001</v>
          </cell>
          <cell r="H39">
            <v>1.2225641868022562E-2</v>
          </cell>
        </row>
        <row r="40">
          <cell r="B40">
            <v>-11.706580000000001</v>
          </cell>
          <cell r="H40">
            <v>1.2752287207710763E-2</v>
          </cell>
        </row>
        <row r="41">
          <cell r="B41">
            <v>-11.62236</v>
          </cell>
          <cell r="H41">
            <v>1.3299835664405324E-2</v>
          </cell>
        </row>
        <row r="42">
          <cell r="B42">
            <v>-11.538140000000002</v>
          </cell>
          <cell r="H42">
            <v>1.3869002925066111E-2</v>
          </cell>
        </row>
        <row r="43">
          <cell r="B43">
            <v>-11.453920000000002</v>
          </cell>
          <cell r="H43">
            <v>1.4460522162058558E-2</v>
          </cell>
        </row>
        <row r="44">
          <cell r="B44">
            <v>-11.369700000000002</v>
          </cell>
          <cell r="H44">
            <v>1.5075144023375718E-2</v>
          </cell>
        </row>
        <row r="45">
          <cell r="B45">
            <v>-11.285480000000002</v>
          </cell>
          <cell r="H45">
            <v>1.5713636589480429E-2</v>
          </cell>
        </row>
        <row r="46">
          <cell r="B46">
            <v>-11.201260000000001</v>
          </cell>
          <cell r="H46">
            <v>1.6376785294604759E-2</v>
          </cell>
        </row>
        <row r="47">
          <cell r="B47">
            <v>-11.117040000000001</v>
          </cell>
          <cell r="H47">
            <v>1.7065392810290288E-2</v>
          </cell>
        </row>
        <row r="48">
          <cell r="B48">
            <v>-11.032820000000001</v>
          </cell>
          <cell r="H48">
            <v>1.7780278888902237E-2</v>
          </cell>
        </row>
        <row r="49">
          <cell r="B49">
            <v>-10.948600000000001</v>
          </cell>
          <cell r="H49">
            <v>1.8522280164803128E-2</v>
          </cell>
        </row>
        <row r="50">
          <cell r="B50">
            <v>-10.864380000000001</v>
          </cell>
          <cell r="H50">
            <v>1.9292249910830082E-2</v>
          </cell>
        </row>
        <row r="51">
          <cell r="B51">
            <v>-10.78016</v>
          </cell>
          <cell r="H51">
            <v>2.0091057747681846E-2</v>
          </cell>
        </row>
        <row r="52">
          <cell r="B52">
            <v>-10.69594</v>
          </cell>
          <cell r="H52">
            <v>2.0919589303789812E-2</v>
          </cell>
        </row>
        <row r="53">
          <cell r="B53">
            <v>-10.61172</v>
          </cell>
          <cell r="H53">
            <v>2.1778745823221417E-2</v>
          </cell>
        </row>
        <row r="54">
          <cell r="B54">
            <v>-10.5275</v>
          </cell>
          <cell r="H54">
            <v>2.2669443719144873E-2</v>
          </cell>
        </row>
        <row r="55">
          <cell r="B55">
            <v>-10.443280000000001</v>
          </cell>
          <cell r="H55">
            <v>2.359261407037181E-2</v>
          </cell>
        </row>
        <row r="56">
          <cell r="B56">
            <v>-10.359060000000001</v>
          </cell>
          <cell r="H56">
            <v>2.4549202058490309E-2</v>
          </cell>
        </row>
        <row r="57">
          <cell r="B57">
            <v>-10.274840000000001</v>
          </cell>
          <cell r="H57">
            <v>2.5540166343104718E-2</v>
          </cell>
        </row>
        <row r="58">
          <cell r="B58">
            <v>-10.190620000000001</v>
          </cell>
          <cell r="H58">
            <v>2.6566478372711273E-2</v>
          </cell>
        </row>
        <row r="59">
          <cell r="B59">
            <v>-10.106400000000001</v>
          </cell>
          <cell r="H59">
            <v>2.7629121628762382E-2</v>
          </cell>
        </row>
        <row r="60">
          <cell r="B60">
            <v>-10.022180000000001</v>
          </cell>
          <cell r="H60">
            <v>2.8729090800504262E-2</v>
          </cell>
        </row>
        <row r="61">
          <cell r="B61">
            <v>-9.9379600000000003</v>
          </cell>
          <cell r="H61">
            <v>2.9867390888217625E-2</v>
          </cell>
        </row>
        <row r="62">
          <cell r="B62">
            <v>-9.8537400000000002</v>
          </cell>
          <cell r="H62">
            <v>3.1045036232546945E-2</v>
          </cell>
        </row>
        <row r="63">
          <cell r="B63">
            <v>-9.76952</v>
          </cell>
          <cell r="H63">
            <v>3.226304946767105E-2</v>
          </cell>
        </row>
        <row r="64">
          <cell r="B64">
            <v>-9.6852999999999998</v>
          </cell>
          <cell r="H64">
            <v>3.3522460396149908E-2</v>
          </cell>
        </row>
        <row r="65">
          <cell r="B65">
            <v>-9.6010799999999996</v>
          </cell>
          <cell r="H65">
            <v>3.4824304783376364E-2</v>
          </cell>
        </row>
        <row r="66">
          <cell r="B66">
            <v>-9.5168599999999994</v>
          </cell>
          <cell r="H66">
            <v>3.6169623069670698E-2</v>
          </cell>
        </row>
        <row r="67">
          <cell r="B67">
            <v>-9.432640000000001</v>
          </cell>
          <cell r="H67">
            <v>3.7559458998179272E-2</v>
          </cell>
        </row>
        <row r="68">
          <cell r="B68">
            <v>-9.3484200000000008</v>
          </cell>
          <cell r="H68">
            <v>3.8994858156877837E-2</v>
          </cell>
        </row>
        <row r="69">
          <cell r="B69">
            <v>-9.2642000000000007</v>
          </cell>
          <cell r="H69">
            <v>4.0476866433134216E-2</v>
          </cell>
        </row>
        <row r="70">
          <cell r="B70">
            <v>-9.1799800000000005</v>
          </cell>
          <cell r="H70">
            <v>4.2006528379457085E-2</v>
          </cell>
        </row>
        <row r="71">
          <cell r="B71">
            <v>-9.0957600000000021</v>
          </cell>
          <cell r="H71">
            <v>4.358488548924476E-2</v>
          </cell>
        </row>
        <row r="72">
          <cell r="B72">
            <v>-9.0115400000000019</v>
          </cell>
          <cell r="H72">
            <v>4.5212974381553889E-2</v>
          </cell>
        </row>
        <row r="73">
          <cell r="B73">
            <v>-8.9273200000000017</v>
          </cell>
          <cell r="H73">
            <v>4.6891824894130227E-2</v>
          </cell>
        </row>
        <row r="74">
          <cell r="B74">
            <v>-8.8431000000000015</v>
          </cell>
          <cell r="H74">
            <v>4.8622458084184639E-2</v>
          </cell>
        </row>
        <row r="75">
          <cell r="B75">
            <v>-8.7588800000000013</v>
          </cell>
          <cell r="H75">
            <v>5.0405884136655976E-2</v>
          </cell>
        </row>
        <row r="76">
          <cell r="B76">
            <v>-8.6746600000000011</v>
          </cell>
        </row>
        <row r="77">
          <cell r="B77">
            <v>-8.590440000000001</v>
          </cell>
        </row>
        <row r="78">
          <cell r="B78">
            <v>-8.5062200000000008</v>
          </cell>
        </row>
        <row r="79">
          <cell r="B79">
            <v>-8.4220000000000006</v>
          </cell>
        </row>
        <row r="80">
          <cell r="B80">
            <v>-8.3377800000000004</v>
          </cell>
        </row>
        <row r="81">
          <cell r="B81">
            <v>-8.2535600000000002</v>
          </cell>
        </row>
        <row r="82">
          <cell r="B82">
            <v>-8.16934</v>
          </cell>
        </row>
        <row r="83">
          <cell r="B83">
            <v>-8.0851199999999999</v>
          </cell>
        </row>
        <row r="84">
          <cell r="B84">
            <v>-8.0008999999999997</v>
          </cell>
        </row>
        <row r="85">
          <cell r="B85">
            <v>-7.9166800000000004</v>
          </cell>
        </row>
        <row r="86">
          <cell r="B86">
            <v>-7.8324600000000011</v>
          </cell>
        </row>
        <row r="87">
          <cell r="B87">
            <v>-7.7482400000000009</v>
          </cell>
        </row>
        <row r="88">
          <cell r="B88">
            <v>-7.6640200000000007</v>
          </cell>
        </row>
        <row r="89">
          <cell r="B89">
            <v>-7.5798000000000005</v>
          </cell>
        </row>
        <row r="90">
          <cell r="B90">
            <v>-7.4955800000000004</v>
          </cell>
        </row>
        <row r="91">
          <cell r="B91">
            <v>-7.4113600000000002</v>
          </cell>
        </row>
        <row r="92">
          <cell r="B92">
            <v>-7.3271400000000009</v>
          </cell>
        </row>
        <row r="93">
          <cell r="B93">
            <v>-7.2429200000000007</v>
          </cell>
        </row>
        <row r="94">
          <cell r="B94">
            <v>-7.1587000000000005</v>
          </cell>
        </row>
        <row r="95">
          <cell r="B95">
            <v>-7.0744800000000003</v>
          </cell>
        </row>
        <row r="96">
          <cell r="B96">
            <v>-6.9902600000000001</v>
          </cell>
        </row>
        <row r="97">
          <cell r="B97">
            <v>-6.90604</v>
          </cell>
        </row>
        <row r="98">
          <cell r="B98">
            <v>-6.8218200000000007</v>
          </cell>
        </row>
        <row r="99">
          <cell r="B99">
            <v>-6.7376000000000005</v>
          </cell>
        </row>
        <row r="100">
          <cell r="B100">
            <v>-6.6533800000000012</v>
          </cell>
        </row>
        <row r="101">
          <cell r="B101">
            <v>-6.569160000000001</v>
          </cell>
        </row>
        <row r="102">
          <cell r="B102">
            <v>-6.4849400000000008</v>
          </cell>
        </row>
        <row r="103">
          <cell r="B103">
            <v>-6.4007200000000006</v>
          </cell>
        </row>
        <row r="104">
          <cell r="B104">
            <v>-6.3165000000000004</v>
          </cell>
        </row>
        <row r="105">
          <cell r="B105">
            <v>-6.2322800000000003</v>
          </cell>
        </row>
        <row r="106">
          <cell r="B106">
            <v>-6.1480600000000001</v>
          </cell>
        </row>
        <row r="107">
          <cell r="B107">
            <v>-6.0638399999999999</v>
          </cell>
        </row>
        <row r="108">
          <cell r="B108">
            <v>-5.9796199999999997</v>
          </cell>
        </row>
        <row r="109">
          <cell r="B109">
            <v>-5.8954000000000004</v>
          </cell>
        </row>
        <row r="110">
          <cell r="B110">
            <v>-5.8111800000000002</v>
          </cell>
        </row>
        <row r="111">
          <cell r="B111">
            <v>-5.7269600000000009</v>
          </cell>
        </row>
        <row r="112">
          <cell r="B112">
            <v>-5.6427400000000008</v>
          </cell>
        </row>
        <row r="113">
          <cell r="B113">
            <v>-5.5585200000000006</v>
          </cell>
        </row>
        <row r="114">
          <cell r="B114">
            <v>-5.4743000000000004</v>
          </cell>
        </row>
        <row r="115">
          <cell r="B115">
            <v>-5.3900800000000002</v>
          </cell>
        </row>
        <row r="116">
          <cell r="B116">
            <v>-5.30586</v>
          </cell>
        </row>
        <row r="117">
          <cell r="B117">
            <v>-5.2216400000000007</v>
          </cell>
        </row>
        <row r="118">
          <cell r="B118">
            <v>-5.1374200000000005</v>
          </cell>
        </row>
        <row r="119">
          <cell r="B119">
            <v>-5.0532000000000004</v>
          </cell>
        </row>
        <row r="120">
          <cell r="B120">
            <v>-4.9689800000000002</v>
          </cell>
        </row>
        <row r="121">
          <cell r="B121">
            <v>-4.88476</v>
          </cell>
        </row>
        <row r="122">
          <cell r="B122">
            <v>-4.8005399999999998</v>
          </cell>
        </row>
        <row r="123">
          <cell r="B123">
            <v>-4.7163200000000005</v>
          </cell>
        </row>
        <row r="124">
          <cell r="B124">
            <v>-4.6321000000000003</v>
          </cell>
        </row>
        <row r="125">
          <cell r="B125">
            <v>-4.547880000000001</v>
          </cell>
        </row>
        <row r="126">
          <cell r="B126">
            <v>-4.4636600000000008</v>
          </cell>
        </row>
        <row r="127">
          <cell r="B127">
            <v>-4.3794400000000007</v>
          </cell>
        </row>
        <row r="128">
          <cell r="B128">
            <v>-4.2952200000000005</v>
          </cell>
        </row>
        <row r="129">
          <cell r="B129">
            <v>-4.2110000000000003</v>
          </cell>
        </row>
        <row r="130">
          <cell r="B130">
            <v>-4.1267800000000001</v>
          </cell>
        </row>
        <row r="131">
          <cell r="B131">
            <v>-4.0425599999999999</v>
          </cell>
        </row>
        <row r="132">
          <cell r="B132">
            <v>-3.9583400000000002</v>
          </cell>
        </row>
        <row r="133">
          <cell r="B133">
            <v>-3.8741200000000005</v>
          </cell>
        </row>
        <row r="134">
          <cell r="B134">
            <v>-3.7899000000000003</v>
          </cell>
        </row>
        <row r="135">
          <cell r="B135">
            <v>-3.7056800000000001</v>
          </cell>
        </row>
        <row r="136">
          <cell r="B136">
            <v>-3.6214600000000003</v>
          </cell>
        </row>
        <row r="137">
          <cell r="B137">
            <v>-3.5372400000000002</v>
          </cell>
        </row>
        <row r="138">
          <cell r="B138">
            <v>-3.45302</v>
          </cell>
        </row>
        <row r="139">
          <cell r="B139">
            <v>-3.3688000000000002</v>
          </cell>
        </row>
        <row r="140">
          <cell r="B140">
            <v>-3.2845800000000005</v>
          </cell>
        </row>
        <row r="141">
          <cell r="B141">
            <v>-3.2003600000000003</v>
          </cell>
        </row>
        <row r="142">
          <cell r="B142">
            <v>-3.1161400000000001</v>
          </cell>
        </row>
        <row r="143">
          <cell r="B143">
            <v>-3.0319199999999999</v>
          </cell>
        </row>
        <row r="144">
          <cell r="B144">
            <v>-2.9477000000000002</v>
          </cell>
        </row>
        <row r="145">
          <cell r="B145">
            <v>-2.8634800000000005</v>
          </cell>
        </row>
        <row r="146">
          <cell r="B146">
            <v>-2.7792600000000003</v>
          </cell>
        </row>
        <row r="147">
          <cell r="B147">
            <v>-2.6950400000000001</v>
          </cell>
        </row>
        <row r="148">
          <cell r="B148">
            <v>-2.6108200000000004</v>
          </cell>
        </row>
        <row r="149">
          <cell r="B149">
            <v>-2.5266000000000002</v>
          </cell>
        </row>
        <row r="150">
          <cell r="B150">
            <v>-2.44238</v>
          </cell>
        </row>
        <row r="151">
          <cell r="B151">
            <v>-2.3581600000000003</v>
          </cell>
        </row>
        <row r="152">
          <cell r="B152">
            <v>-2.2739400000000005</v>
          </cell>
        </row>
        <row r="153">
          <cell r="B153">
            <v>-2.1897200000000003</v>
          </cell>
        </row>
        <row r="154">
          <cell r="B154">
            <v>-2.1055000000000001</v>
          </cell>
        </row>
        <row r="155">
          <cell r="B155">
            <v>-2.02128</v>
          </cell>
        </row>
        <row r="156">
          <cell r="B156">
            <v>-1.9370600000000002</v>
          </cell>
        </row>
        <row r="157">
          <cell r="B157">
            <v>-1.85284</v>
          </cell>
        </row>
        <row r="158">
          <cell r="B158">
            <v>-1.7686200000000001</v>
          </cell>
        </row>
        <row r="159">
          <cell r="B159">
            <v>-1.6844000000000001</v>
          </cell>
        </row>
        <row r="160">
          <cell r="B160">
            <v>-1.6001800000000002</v>
          </cell>
        </row>
        <row r="161">
          <cell r="B161">
            <v>-1.51596</v>
          </cell>
        </row>
        <row r="162">
          <cell r="B162">
            <v>-1.4317400000000002</v>
          </cell>
        </row>
        <row r="163">
          <cell r="B163">
            <v>-1.3475200000000001</v>
          </cell>
        </row>
        <row r="164">
          <cell r="B164">
            <v>-1.2633000000000001</v>
          </cell>
        </row>
        <row r="165">
          <cell r="B165">
            <v>-1.1790800000000001</v>
          </cell>
        </row>
        <row r="166">
          <cell r="B166">
            <v>-1.0948600000000002</v>
          </cell>
        </row>
        <row r="167">
          <cell r="B167">
            <v>-1.01064</v>
          </cell>
        </row>
        <row r="168">
          <cell r="B168">
            <v>-0.92642000000000002</v>
          </cell>
        </row>
        <row r="169">
          <cell r="B169">
            <v>-0.84220000000000006</v>
          </cell>
        </row>
        <row r="170">
          <cell r="B170">
            <v>-0.75797999999999999</v>
          </cell>
        </row>
        <row r="171">
          <cell r="B171">
            <v>-0.67376000000000003</v>
          </cell>
        </row>
        <row r="172">
          <cell r="B172">
            <v>-0.58954000000000006</v>
          </cell>
        </row>
        <row r="173">
          <cell r="B173">
            <v>-0.50531999999999999</v>
          </cell>
        </row>
        <row r="174">
          <cell r="B174">
            <v>-0.42110000000000003</v>
          </cell>
        </row>
        <row r="175">
          <cell r="B175">
            <v>-0.33688000000000046</v>
          </cell>
        </row>
        <row r="176">
          <cell r="B176">
            <v>-0.25266000000000044</v>
          </cell>
        </row>
        <row r="177">
          <cell r="B177">
            <v>-0.16844000000000001</v>
          </cell>
        </row>
        <row r="178">
          <cell r="B178">
            <v>-8.4220000000000003E-2</v>
          </cell>
        </row>
        <row r="179">
          <cell r="B179">
            <v>0</v>
          </cell>
        </row>
        <row r="180">
          <cell r="B180">
            <v>8.4220000000000003E-2</v>
          </cell>
        </row>
        <row r="181">
          <cell r="B181">
            <v>0.16844000000000001</v>
          </cell>
        </row>
        <row r="182">
          <cell r="B182">
            <v>0.25266000000000044</v>
          </cell>
        </row>
        <row r="183">
          <cell r="B183">
            <v>0.33688000000000046</v>
          </cell>
        </row>
        <row r="184">
          <cell r="B184">
            <v>0.42110000000000003</v>
          </cell>
        </row>
        <row r="185">
          <cell r="B185">
            <v>0.50531999999999999</v>
          </cell>
        </row>
        <row r="186">
          <cell r="B186">
            <v>0.58954000000000006</v>
          </cell>
        </row>
        <row r="187">
          <cell r="B187">
            <v>0.67376000000000003</v>
          </cell>
        </row>
        <row r="188">
          <cell r="B188">
            <v>0.75797999999999999</v>
          </cell>
        </row>
        <row r="189">
          <cell r="B189">
            <v>0.84220000000000006</v>
          </cell>
        </row>
        <row r="190">
          <cell r="B190">
            <v>0.92642000000000002</v>
          </cell>
        </row>
        <row r="191">
          <cell r="B191">
            <v>1.01064</v>
          </cell>
        </row>
        <row r="192">
          <cell r="B192">
            <v>1.0948600000000002</v>
          </cell>
        </row>
        <row r="193">
          <cell r="B193">
            <v>1.1790800000000001</v>
          </cell>
        </row>
        <row r="194">
          <cell r="B194">
            <v>1.2633000000000001</v>
          </cell>
        </row>
        <row r="195">
          <cell r="B195">
            <v>1.3475200000000001</v>
          </cell>
        </row>
        <row r="196">
          <cell r="B196">
            <v>1.4317400000000002</v>
          </cell>
        </row>
        <row r="197">
          <cell r="B197">
            <v>1.51596</v>
          </cell>
        </row>
        <row r="198">
          <cell r="B198">
            <v>1.6001800000000002</v>
          </cell>
        </row>
        <row r="199">
          <cell r="B199">
            <v>1.6844000000000001</v>
          </cell>
        </row>
        <row r="200">
          <cell r="B200">
            <v>1.7686200000000001</v>
          </cell>
        </row>
        <row r="201">
          <cell r="B201">
            <v>1.85284</v>
          </cell>
        </row>
        <row r="202">
          <cell r="B202">
            <v>1.9370600000000002</v>
          </cell>
        </row>
        <row r="203">
          <cell r="B203">
            <v>2.02128</v>
          </cell>
        </row>
        <row r="204">
          <cell r="B204">
            <v>2.1055000000000001</v>
          </cell>
        </row>
        <row r="205">
          <cell r="B205">
            <v>2.1897200000000003</v>
          </cell>
        </row>
        <row r="206">
          <cell r="B206">
            <v>2.2739400000000005</v>
          </cell>
        </row>
        <row r="207">
          <cell r="B207">
            <v>2.3581600000000003</v>
          </cell>
        </row>
        <row r="208">
          <cell r="B208">
            <v>2.44238</v>
          </cell>
        </row>
        <row r="209">
          <cell r="B209">
            <v>2.5266000000000002</v>
          </cell>
        </row>
        <row r="210">
          <cell r="B210">
            <v>2.6108200000000004</v>
          </cell>
        </row>
        <row r="211">
          <cell r="B211">
            <v>2.6950400000000001</v>
          </cell>
        </row>
        <row r="212">
          <cell r="B212">
            <v>2.7792600000000003</v>
          </cell>
        </row>
        <row r="213">
          <cell r="B213">
            <v>2.8634800000000005</v>
          </cell>
        </row>
        <row r="214">
          <cell r="B214">
            <v>2.9477000000000002</v>
          </cell>
        </row>
        <row r="215">
          <cell r="B215">
            <v>3.0319199999999999</v>
          </cell>
        </row>
        <row r="216">
          <cell r="B216">
            <v>3.1161400000000001</v>
          </cell>
        </row>
        <row r="217">
          <cell r="B217">
            <v>3.2003600000000003</v>
          </cell>
        </row>
        <row r="218">
          <cell r="B218">
            <v>3.2845800000000005</v>
          </cell>
        </row>
        <row r="219">
          <cell r="B219">
            <v>3.3688000000000002</v>
          </cell>
        </row>
        <row r="220">
          <cell r="B220">
            <v>3.45302</v>
          </cell>
        </row>
        <row r="221">
          <cell r="B221">
            <v>3.5372400000000002</v>
          </cell>
        </row>
        <row r="222">
          <cell r="B222">
            <v>3.6214600000000003</v>
          </cell>
        </row>
        <row r="223">
          <cell r="B223">
            <v>3.7056800000000001</v>
          </cell>
        </row>
        <row r="224">
          <cell r="B224">
            <v>3.7899000000000003</v>
          </cell>
        </row>
        <row r="225">
          <cell r="B225">
            <v>3.8741200000000005</v>
          </cell>
        </row>
        <row r="226">
          <cell r="B226">
            <v>3.9583400000000002</v>
          </cell>
        </row>
        <row r="227">
          <cell r="B227">
            <v>4.0425599999999999</v>
          </cell>
        </row>
        <row r="228">
          <cell r="B228">
            <v>4.1267800000000001</v>
          </cell>
        </row>
        <row r="229">
          <cell r="B229">
            <v>4.2110000000000003</v>
          </cell>
        </row>
        <row r="230">
          <cell r="B230">
            <v>4.2952200000000005</v>
          </cell>
        </row>
        <row r="231">
          <cell r="B231">
            <v>4.3794400000000007</v>
          </cell>
        </row>
        <row r="232">
          <cell r="B232">
            <v>4.4636600000000008</v>
          </cell>
        </row>
        <row r="233">
          <cell r="B233">
            <v>4.547880000000001</v>
          </cell>
        </row>
        <row r="234">
          <cell r="B234">
            <v>4.6321000000000003</v>
          </cell>
        </row>
        <row r="235">
          <cell r="B235">
            <v>4.7163200000000005</v>
          </cell>
        </row>
        <row r="236">
          <cell r="B236">
            <v>4.8005399999999998</v>
          </cell>
        </row>
        <row r="237">
          <cell r="B237">
            <v>4.88476</v>
          </cell>
        </row>
        <row r="238">
          <cell r="B238">
            <v>4.9689800000000002</v>
          </cell>
        </row>
        <row r="239">
          <cell r="B239">
            <v>5.0532000000000004</v>
          </cell>
        </row>
        <row r="240">
          <cell r="B240">
            <v>5.1374200000000005</v>
          </cell>
        </row>
        <row r="241">
          <cell r="B241">
            <v>5.2216400000000007</v>
          </cell>
        </row>
        <row r="242">
          <cell r="B242">
            <v>5.30586</v>
          </cell>
        </row>
        <row r="243">
          <cell r="B243">
            <v>5.3900800000000002</v>
          </cell>
        </row>
        <row r="244">
          <cell r="B244">
            <v>5.4743000000000004</v>
          </cell>
        </row>
        <row r="245">
          <cell r="B245">
            <v>5.5585200000000006</v>
          </cell>
        </row>
        <row r="246">
          <cell r="B246">
            <v>5.6427400000000008</v>
          </cell>
        </row>
        <row r="247">
          <cell r="B247">
            <v>5.7269600000000009</v>
          </cell>
        </row>
        <row r="248">
          <cell r="B248">
            <v>5.8111800000000002</v>
          </cell>
        </row>
        <row r="249">
          <cell r="B249">
            <v>5.8954000000000004</v>
          </cell>
        </row>
        <row r="250">
          <cell r="B250">
            <v>5.9796199999999997</v>
          </cell>
        </row>
        <row r="251">
          <cell r="B251">
            <v>6.0638399999999999</v>
          </cell>
        </row>
        <row r="252">
          <cell r="B252">
            <v>6.1480600000000001</v>
          </cell>
        </row>
        <row r="253">
          <cell r="B253">
            <v>6.2322800000000003</v>
          </cell>
        </row>
        <row r="254">
          <cell r="B254">
            <v>6.3165000000000004</v>
          </cell>
        </row>
        <row r="255">
          <cell r="B255">
            <v>6.4007200000000006</v>
          </cell>
        </row>
        <row r="256">
          <cell r="B256">
            <v>6.4849400000000008</v>
          </cell>
        </row>
        <row r="257">
          <cell r="B257">
            <v>6.569160000000001</v>
          </cell>
        </row>
        <row r="258">
          <cell r="B258">
            <v>6.6533800000000012</v>
          </cell>
        </row>
        <row r="259">
          <cell r="B259">
            <v>6.7376000000000005</v>
          </cell>
        </row>
        <row r="260">
          <cell r="B260">
            <v>6.8218200000000007</v>
          </cell>
        </row>
        <row r="261">
          <cell r="B261">
            <v>6.90604</v>
          </cell>
        </row>
        <row r="262">
          <cell r="B262">
            <v>6.9902600000000001</v>
          </cell>
        </row>
        <row r="263">
          <cell r="B263">
            <v>7.0744800000000003</v>
          </cell>
        </row>
        <row r="264">
          <cell r="B264">
            <v>7.1587000000000005</v>
          </cell>
        </row>
        <row r="265">
          <cell r="B265">
            <v>7.2429200000000007</v>
          </cell>
        </row>
        <row r="266">
          <cell r="B266">
            <v>7.3271400000000009</v>
          </cell>
        </row>
        <row r="267">
          <cell r="B267">
            <v>7.4113600000000002</v>
          </cell>
        </row>
        <row r="268">
          <cell r="B268">
            <v>7.4955800000000004</v>
          </cell>
        </row>
        <row r="269">
          <cell r="B269">
            <v>7.5798000000000005</v>
          </cell>
        </row>
        <row r="270">
          <cell r="B270">
            <v>7.6640200000000007</v>
          </cell>
        </row>
        <row r="271">
          <cell r="B271">
            <v>7.7482400000000009</v>
          </cell>
        </row>
        <row r="272">
          <cell r="B272">
            <v>7.8324600000000011</v>
          </cell>
        </row>
        <row r="273">
          <cell r="B273">
            <v>7.9166800000000004</v>
          </cell>
        </row>
        <row r="274">
          <cell r="B274">
            <v>8.0008999999999997</v>
          </cell>
        </row>
        <row r="275">
          <cell r="B275">
            <v>8.0851199999999999</v>
          </cell>
        </row>
        <row r="276">
          <cell r="B276">
            <v>8.16934</v>
          </cell>
        </row>
        <row r="277">
          <cell r="B277">
            <v>8.2535600000000002</v>
          </cell>
        </row>
        <row r="278">
          <cell r="B278">
            <v>8.3377800000000004</v>
          </cell>
        </row>
        <row r="279">
          <cell r="B279">
            <v>8.4220000000000006</v>
          </cell>
        </row>
        <row r="280">
          <cell r="B280">
            <v>8.5062200000000008</v>
          </cell>
        </row>
        <row r="281">
          <cell r="B281">
            <v>8.590440000000001</v>
          </cell>
        </row>
        <row r="282">
          <cell r="B282">
            <v>8.6746600000000011</v>
          </cell>
        </row>
        <row r="283">
          <cell r="B283">
            <v>8.7588800000000013</v>
          </cell>
          <cell r="H283">
            <v>5.0405884136655976E-2</v>
          </cell>
        </row>
        <row r="284">
          <cell r="B284">
            <v>8.8431000000000015</v>
          </cell>
          <cell r="H284">
            <v>4.8622458084184639E-2</v>
          </cell>
        </row>
        <row r="285">
          <cell r="B285">
            <v>8.9273200000000017</v>
          </cell>
          <cell r="H285">
            <v>4.6891824894130227E-2</v>
          </cell>
        </row>
        <row r="286">
          <cell r="B286">
            <v>9.0115400000000019</v>
          </cell>
          <cell r="H286">
            <v>4.5212974381553889E-2</v>
          </cell>
        </row>
        <row r="287">
          <cell r="B287">
            <v>9.0957600000000021</v>
          </cell>
          <cell r="H287">
            <v>4.358488548924476E-2</v>
          </cell>
        </row>
        <row r="288">
          <cell r="B288">
            <v>9.1799800000000431</v>
          </cell>
          <cell r="H288">
            <v>4.2006528379456336E-2</v>
          </cell>
        </row>
        <row r="289">
          <cell r="B289">
            <v>9.2642000000000007</v>
          </cell>
          <cell r="H289">
            <v>4.0476866433134216E-2</v>
          </cell>
        </row>
        <row r="290">
          <cell r="B290">
            <v>9.3484200000000008</v>
          </cell>
          <cell r="H290">
            <v>3.8994858156877837E-2</v>
          </cell>
        </row>
        <row r="291">
          <cell r="B291">
            <v>9.432640000000001</v>
          </cell>
          <cell r="H291">
            <v>3.7559458998179272E-2</v>
          </cell>
        </row>
        <row r="292">
          <cell r="B292">
            <v>9.5168600000000421</v>
          </cell>
          <cell r="H292">
            <v>3.6169623069669997E-2</v>
          </cell>
        </row>
        <row r="293">
          <cell r="B293">
            <v>9.6010799999999996</v>
          </cell>
          <cell r="H293">
            <v>3.4824304783376364E-2</v>
          </cell>
        </row>
        <row r="294">
          <cell r="B294">
            <v>9.6852999999999998</v>
          </cell>
          <cell r="H294">
            <v>3.3522460396149908E-2</v>
          </cell>
        </row>
        <row r="295">
          <cell r="B295">
            <v>9.76952</v>
          </cell>
          <cell r="H295">
            <v>3.226304946767105E-2</v>
          </cell>
        </row>
        <row r="296">
          <cell r="B296">
            <v>9.8537400000000428</v>
          </cell>
          <cell r="H296">
            <v>3.1045036232546327E-2</v>
          </cell>
        </row>
        <row r="297">
          <cell r="B297">
            <v>9.9379600000000003</v>
          </cell>
          <cell r="H297">
            <v>2.9867390888217625E-2</v>
          </cell>
        </row>
        <row r="298">
          <cell r="B298">
            <v>10.022180000000001</v>
          </cell>
          <cell r="H298">
            <v>2.8729090800504262E-2</v>
          </cell>
        </row>
        <row r="299">
          <cell r="B299">
            <v>10.106400000000001</v>
          </cell>
          <cell r="H299">
            <v>2.7629121628762382E-2</v>
          </cell>
        </row>
        <row r="300">
          <cell r="B300">
            <v>10.190620000000044</v>
          </cell>
          <cell r="H300">
            <v>2.6566478372710742E-2</v>
          </cell>
        </row>
        <row r="301">
          <cell r="B301">
            <v>10.274840000000001</v>
          </cell>
          <cell r="H301">
            <v>2.5540166343104718E-2</v>
          </cell>
        </row>
        <row r="302">
          <cell r="B302">
            <v>10.359060000000001</v>
          </cell>
          <cell r="H302">
            <v>2.4549202058490309E-2</v>
          </cell>
        </row>
        <row r="303">
          <cell r="B303">
            <v>10.443280000000001</v>
          </cell>
          <cell r="H303">
            <v>2.359261407037181E-2</v>
          </cell>
        </row>
        <row r="304">
          <cell r="B304">
            <v>10.527500000000044</v>
          </cell>
          <cell r="H304">
            <v>2.2669443719144412E-2</v>
          </cell>
        </row>
        <row r="305">
          <cell r="B305">
            <v>10.61172</v>
          </cell>
          <cell r="H305">
            <v>2.1778745823221417E-2</v>
          </cell>
        </row>
        <row r="306">
          <cell r="B306">
            <v>10.69594</v>
          </cell>
          <cell r="H306">
            <v>2.0919589303789812E-2</v>
          </cell>
        </row>
        <row r="307">
          <cell r="B307">
            <v>10.78016</v>
          </cell>
          <cell r="H307">
            <v>2.0091057747681846E-2</v>
          </cell>
        </row>
        <row r="308">
          <cell r="B308">
            <v>10.864380000000041</v>
          </cell>
          <cell r="H308">
            <v>1.9292249910829715E-2</v>
          </cell>
        </row>
        <row r="309">
          <cell r="B309">
            <v>10.948600000000001</v>
          </cell>
          <cell r="H309">
            <v>1.8522280164803128E-2</v>
          </cell>
        </row>
        <row r="310">
          <cell r="B310">
            <v>11.032820000000001</v>
          </cell>
          <cell r="H310">
            <v>1.7780278888902237E-2</v>
          </cell>
        </row>
        <row r="311">
          <cell r="B311">
            <v>11.117040000000042</v>
          </cell>
          <cell r="H311">
            <v>1.7065392810289959E-2</v>
          </cell>
        </row>
        <row r="312">
          <cell r="B312">
            <v>11.201260000000042</v>
          </cell>
          <cell r="H312">
            <v>1.6376785294604422E-2</v>
          </cell>
        </row>
        <row r="313">
          <cell r="B313">
            <v>11.285480000000042</v>
          </cell>
          <cell r="H313">
            <v>1.5713636589480127E-2</v>
          </cell>
        </row>
        <row r="314">
          <cell r="B314">
            <v>11.369700000000002</v>
          </cell>
          <cell r="H314">
            <v>1.5075144023375718E-2</v>
          </cell>
        </row>
        <row r="315">
          <cell r="B315">
            <v>11.453920000000043</v>
          </cell>
          <cell r="H315">
            <v>1.4460522162058259E-2</v>
          </cell>
        </row>
        <row r="316">
          <cell r="B316">
            <v>11.538140000000043</v>
          </cell>
          <cell r="H316">
            <v>1.3869002925065814E-2</v>
          </cell>
        </row>
        <row r="317">
          <cell r="B317">
            <v>11.622360000000043</v>
          </cell>
          <cell r="H317">
            <v>1.329983566440503E-2</v>
          </cell>
        </row>
        <row r="318">
          <cell r="B318">
            <v>11.706580000000001</v>
          </cell>
          <cell r="H318">
            <v>1.2752287207710763E-2</v>
          </cell>
        </row>
        <row r="319">
          <cell r="B319">
            <v>11.790800000000043</v>
          </cell>
          <cell r="H319">
            <v>1.2225641868022297E-2</v>
          </cell>
        </row>
        <row r="320">
          <cell r="B320">
            <v>11.875020000000044</v>
          </cell>
          <cell r="H320">
            <v>1.1719201422289188E-2</v>
          </cell>
        </row>
        <row r="321">
          <cell r="B321">
            <v>11.959240000000044</v>
          </cell>
          <cell r="H321">
            <v>1.1232285060642855E-2</v>
          </cell>
        </row>
        <row r="322">
          <cell r="B322">
            <v>12.04346</v>
          </cell>
          <cell r="H322">
            <v>1.0764229308427875E-2</v>
          </cell>
        </row>
        <row r="323">
          <cell r="B323">
            <v>12.127680000000044</v>
          </cell>
          <cell r="H323">
            <v>1.0314387922906431E-2</v>
          </cell>
        </row>
        <row r="324">
          <cell r="B324">
            <v>12.211900000000044</v>
          </cell>
          <cell r="H324">
            <v>9.8821317664985111E-3</v>
          </cell>
        </row>
        <row r="325">
          <cell r="B325">
            <v>12.296120000000043</v>
          </cell>
          <cell r="H325">
            <v>9.4668486583395148E-3</v>
          </cell>
        </row>
        <row r="326">
          <cell r="B326">
            <v>12.38034</v>
          </cell>
          <cell r="H326">
            <v>9.067943205887068E-3</v>
          </cell>
        </row>
        <row r="327">
          <cell r="B327">
            <v>12.464560000000043</v>
          </cell>
          <cell r="H327">
            <v>8.6848366182271011E-3</v>
          </cell>
        </row>
        <row r="328">
          <cell r="B328">
            <v>12.548780000000043</v>
          </cell>
          <cell r="H328">
            <v>8.3169665026741144E-3</v>
          </cell>
        </row>
        <row r="329">
          <cell r="B329">
            <v>12.633000000000044</v>
          </cell>
          <cell r="H329">
            <v>7.9637866461804915E-3</v>
          </cell>
        </row>
        <row r="330">
          <cell r="B330">
            <v>12.717220000000042</v>
          </cell>
          <cell r="H330">
            <v>7.6247667830169862E-3</v>
          </cell>
        </row>
        <row r="331">
          <cell r="B331">
            <v>12.801440000000042</v>
          </cell>
          <cell r="H331">
            <v>7.2993923501090043E-3</v>
          </cell>
        </row>
        <row r="332">
          <cell r="B332">
            <v>12.885660000000042</v>
          </cell>
          <cell r="H332">
            <v>6.9871642313534509E-3</v>
          </cell>
        </row>
        <row r="333">
          <cell r="B333">
            <v>12.969880000000042</v>
          </cell>
          <cell r="H333">
            <v>6.687598492174365E-3</v>
          </cell>
        </row>
        <row r="334">
          <cell r="B334">
            <v>13.054100000000043</v>
          </cell>
          <cell r="H334">
            <v>6.4002261055123126E-3</v>
          </cell>
        </row>
        <row r="335">
          <cell r="B335">
            <v>13.138320000000043</v>
          </cell>
          <cell r="H335">
            <v>6.1245926703798947E-3</v>
          </cell>
        </row>
        <row r="336">
          <cell r="B336">
            <v>13.222540000000043</v>
          </cell>
          <cell r="H336">
            <v>5.8602581240545281E-3</v>
          </cell>
        </row>
        <row r="337">
          <cell r="B337">
            <v>13.306760000000043</v>
          </cell>
          <cell r="H337">
            <v>5.6067964489199557E-3</v>
          </cell>
        </row>
        <row r="338">
          <cell r="B338">
            <v>13.390980000000043</v>
          </cell>
          <cell r="H338">
            <v>5.3637953749094813E-3</v>
          </cell>
        </row>
        <row r="339">
          <cell r="B339">
            <v>13.475200000000044</v>
          </cell>
          <cell r="H339">
            <v>5.1308560784475059E-3</v>
          </cell>
        </row>
        <row r="340">
          <cell r="B340">
            <v>13.559420000000044</v>
          </cell>
          <cell r="H340">
            <v>4.9075928787305689E-3</v>
          </cell>
        </row>
        <row r="341">
          <cell r="B341">
            <v>13.643640000000042</v>
          </cell>
          <cell r="H341">
            <v>4.6936329321359506E-3</v>
          </cell>
        </row>
        <row r="342">
          <cell r="B342">
            <v>13.727860000000042</v>
          </cell>
          <cell r="H342">
            <v>4.4886159254941887E-3</v>
          </cell>
        </row>
        <row r="343">
          <cell r="B343">
            <v>13.812080000000043</v>
          </cell>
          <cell r="H343">
            <v>4.2921937689121472E-3</v>
          </cell>
        </row>
        <row r="344">
          <cell r="B344">
            <v>13.896300000000043</v>
          </cell>
          <cell r="H344">
            <v>4.1040302887849957E-3</v>
          </cell>
        </row>
        <row r="345">
          <cell r="B345">
            <v>13.980520000000043</v>
          </cell>
          <cell r="H345">
            <v>3.9238009215896439E-3</v>
          </cell>
        </row>
        <row r="346">
          <cell r="B346">
            <v>14.064740000000043</v>
          </cell>
          <cell r="H346">
            <v>3.751192409007341E-3</v>
          </cell>
        </row>
        <row r="347">
          <cell r="B347">
            <v>14.148960000000043</v>
          </cell>
          <cell r="H347">
            <v>3.5859024948810994E-3</v>
          </cell>
        </row>
        <row r="348">
          <cell r="B348">
            <v>14.233180000000043</v>
          </cell>
          <cell r="H348">
            <v>3.427639624472293E-3</v>
          </cell>
        </row>
        <row r="349">
          <cell r="B349">
            <v>14.317400000000044</v>
          </cell>
          <cell r="H349">
            <v>3.2761226464424731E-3</v>
          </cell>
        </row>
        <row r="350">
          <cell r="B350">
            <v>14.401620000000044</v>
          </cell>
          <cell r="H350">
            <v>3.1310805179486879E-3</v>
          </cell>
        </row>
        <row r="351">
          <cell r="B351">
            <v>14.485840000000044</v>
          </cell>
          <cell r="H351">
            <v>2.9922520132058192E-3</v>
          </cell>
        </row>
        <row r="352">
          <cell r="B352">
            <v>14.570060000000044</v>
          </cell>
          <cell r="H352">
            <v>2.8593854358352029E-3</v>
          </cell>
        </row>
        <row r="353">
          <cell r="B353">
            <v>14.654280000000044</v>
          </cell>
          <cell r="H353">
            <v>2.7322383352873895E-3</v>
          </cell>
        </row>
        <row r="354">
          <cell r="B354">
            <v>14.738500000000045</v>
          </cell>
          <cell r="H354">
            <v>2.6105772275962871E-3</v>
          </cell>
        </row>
        <row r="355">
          <cell r="B355">
            <v>14.822720000000043</v>
          </cell>
          <cell r="H355">
            <v>2.4941773206933323E-3</v>
          </cell>
        </row>
        <row r="356">
          <cell r="B356">
            <v>14.906940000000043</v>
          </cell>
          <cell r="H356">
            <v>2.3828222444834363E-3</v>
          </cell>
        </row>
        <row r="357">
          <cell r="B357">
            <v>14.991160000000042</v>
          </cell>
          <cell r="H357">
            <v>2.2763037858587807E-3</v>
          </cell>
        </row>
        <row r="358">
          <cell r="B358">
            <v>15.075380000000042</v>
          </cell>
          <cell r="H358">
            <v>2.1744216288024226E-3</v>
          </cell>
        </row>
        <row r="359">
          <cell r="B359">
            <v>15.159600000000042</v>
          </cell>
          <cell r="H359">
            <v>2.0769830997114636E-3</v>
          </cell>
        </row>
        <row r="360">
          <cell r="B360">
            <v>15.243820000000042</v>
          </cell>
          <cell r="H360">
            <v>1.9838029180478563E-3</v>
          </cell>
        </row>
        <row r="361">
          <cell r="B361">
            <v>15.328040000000042</v>
          </cell>
          <cell r="H361">
            <v>1.8947029524055939E-3</v>
          </cell>
        </row>
        <row r="362">
          <cell r="B362">
            <v>15.412260000000042</v>
          </cell>
          <cell r="H362">
            <v>1.8095119820641051E-3</v>
          </cell>
        </row>
        <row r="363">
          <cell r="B363">
            <v>15.496480000000043</v>
          </cell>
          <cell r="H363">
            <v>1.7280654640807085E-3</v>
          </cell>
        </row>
        <row r="364">
          <cell r="B364">
            <v>15.580700000000043</v>
          </cell>
          <cell r="H364">
            <v>1.6502053059587458E-3</v>
          </cell>
        </row>
        <row r="365">
          <cell r="B365">
            <v>15.664920000000043</v>
          </cell>
          <cell r="H365">
            <v>1.5757796439132142E-3</v>
          </cell>
        </row>
        <row r="366">
          <cell r="B366">
            <v>15.749140000000043</v>
          </cell>
          <cell r="H366">
            <v>1.5046426267417816E-3</v>
          </cell>
        </row>
        <row r="367">
          <cell r="B367">
            <v>15.833360000000043</v>
          </cell>
          <cell r="H367">
            <v>1.4366542052965251E-3</v>
          </cell>
        </row>
        <row r="368">
          <cell r="B368">
            <v>15.917580000000044</v>
          </cell>
          <cell r="H368">
            <v>1.3716799275397601E-3</v>
          </cell>
        </row>
        <row r="369">
          <cell r="B369">
            <v>16.001800000000042</v>
          </cell>
          <cell r="H369">
            <v>1.3095907391567465E-3</v>
          </cell>
        </row>
        <row r="370">
          <cell r="B370">
            <v>16.086020000000044</v>
          </cell>
          <cell r="H370">
            <v>1.2502627896880713E-3</v>
          </cell>
        </row>
        <row r="371">
          <cell r="B371">
            <v>16.170240000000042</v>
          </cell>
          <cell r="H371">
            <v>1.1935772441355075E-3</v>
          </cell>
        </row>
        <row r="372">
          <cell r="B372">
            <v>16.254460000000044</v>
          </cell>
          <cell r="H372">
            <v>1.1394200999870505E-3</v>
          </cell>
        </row>
        <row r="373">
          <cell r="B373">
            <v>16.338680000000043</v>
          </cell>
          <cell r="H373">
            <v>1.08768200959933E-3</v>
          </cell>
        </row>
        <row r="374">
          <cell r="B374">
            <v>16.422900000000045</v>
          </cell>
          <cell r="H374">
            <v>1.0382581078689772E-3</v>
          </cell>
        </row>
        <row r="375">
          <cell r="B375">
            <v>16.507120000000043</v>
          </cell>
          <cell r="H375">
            <v>9.9104784511853884E-4</v>
          </cell>
        </row>
        <row r="376">
          <cell r="B376">
            <v>16.591340000000045</v>
          </cell>
          <cell r="H376">
            <v>9.4595482511720865E-4</v>
          </cell>
        </row>
        <row r="377">
          <cell r="B377">
            <v>16.675560000000043</v>
          </cell>
          <cell r="H377">
            <v>9.0288664815193402E-4</v>
          </cell>
        </row>
        <row r="378">
          <cell r="B378">
            <v>16.759780000000045</v>
          </cell>
          <cell r="H378">
            <v>8.6175475906031542E-4</v>
          </cell>
        </row>
        <row r="379">
          <cell r="B379">
            <v>16.844000000000044</v>
          </cell>
          <cell r="H379">
            <v>8.2247430013312041E-4</v>
          </cell>
        </row>
        <row r="380">
          <cell r="B380">
            <v>16.928220000000046</v>
          </cell>
          <cell r="H380">
            <v>7.8496396879120661E-4</v>
          </cell>
        </row>
        <row r="381">
          <cell r="B381">
            <v>17.012440000000044</v>
          </cell>
          <cell r="H381">
            <v>7.4914587993893367E-4</v>
          </cell>
        </row>
        <row r="382">
          <cell r="B382">
            <v>17.096660000000046</v>
          </cell>
          <cell r="H382">
            <v>7.1494543289407294E-4</v>
          </cell>
        </row>
        <row r="383">
          <cell r="B383">
            <v>17.180880000000041</v>
          </cell>
          <cell r="H383">
            <v>6.8229118279239669E-4</v>
          </cell>
        </row>
        <row r="384">
          <cell r="B384">
            <v>17.265100000000043</v>
          </cell>
          <cell r="H384">
            <v>6.5111471636378291E-4</v>
          </cell>
        </row>
        <row r="385">
          <cell r="B385">
            <v>17.349320000000041</v>
          </cell>
          <cell r="H385">
            <v>6.213505319756634E-4</v>
          </cell>
        </row>
        <row r="386">
          <cell r="B386">
            <v>17.433540000000043</v>
          </cell>
          <cell r="H386">
            <v>5.929359238388682E-4</v>
          </cell>
        </row>
        <row r="387">
          <cell r="B387">
            <v>17.517760000000042</v>
          </cell>
          <cell r="H387">
            <v>5.6581087027064302E-4</v>
          </cell>
        </row>
        <row r="388">
          <cell r="B388">
            <v>17.601980000000044</v>
          </cell>
          <cell r="H388">
            <v>5.3991792590937435E-4</v>
          </cell>
        </row>
        <row r="389">
          <cell r="B389">
            <v>17.686200000000042</v>
          </cell>
          <cell r="H389">
            <v>5.1520211777580471E-4</v>
          </cell>
        </row>
        <row r="390">
          <cell r="B390">
            <v>17.770420000000044</v>
          </cell>
          <cell r="H390">
            <v>4.9161084507578167E-4</v>
          </cell>
        </row>
        <row r="391">
          <cell r="B391">
            <v>17.854640000000003</v>
          </cell>
          <cell r="H391">
            <v>4.6909378264031222E-4</v>
          </cell>
        </row>
        <row r="392">
          <cell r="B392">
            <v>17.938859999999959</v>
          </cell>
          <cell r="H392">
            <v>4.4760278789924564E-4</v>
          </cell>
        </row>
        <row r="393">
          <cell r="B393">
            <v>18.023079999999915</v>
          </cell>
          <cell r="H393">
            <v>4.2709181128617815E-4</v>
          </cell>
        </row>
        <row r="394">
          <cell r="B394">
            <v>18.107299999999874</v>
          </cell>
          <cell r="H394">
            <v>4.0751680997295548E-4</v>
          </cell>
        </row>
        <row r="395">
          <cell r="B395">
            <v>18.191519999999834</v>
          </cell>
          <cell r="H395">
            <v>3.8883566483362411E-4</v>
          </cell>
        </row>
        <row r="396">
          <cell r="B396">
            <v>18.275739999999793</v>
          </cell>
          <cell r="H396">
            <v>3.7100810053897773E-4</v>
          </cell>
        </row>
        <row r="397">
          <cell r="B397">
            <v>18.359959999999749</v>
          </cell>
          <cell r="H397">
            <v>3.5399560868433873E-4</v>
          </cell>
        </row>
        <row r="398">
          <cell r="B398">
            <v>18.444179999999704</v>
          </cell>
          <cell r="H398">
            <v>3.3776137385484011E-4</v>
          </cell>
        </row>
        <row r="399">
          <cell r="B399">
            <v>18.528399999999667</v>
          </cell>
          <cell r="H399">
            <v>3.2227020253411837E-4</v>
          </cell>
        </row>
        <row r="400">
          <cell r="B400">
            <v>18.612619999999623</v>
          </cell>
          <cell r="H400">
            <v>3.074884547640911E-4</v>
          </cell>
        </row>
        <row r="401">
          <cell r="B401">
            <v>18.696839999999579</v>
          </cell>
          <cell r="H401">
            <v>2.9338397846534058E-4</v>
          </cell>
        </row>
        <row r="402">
          <cell r="B402">
            <v>18.781059999999538</v>
          </cell>
          <cell r="H402">
            <v>2.7992604632944842E-4</v>
          </cell>
        </row>
        <row r="403">
          <cell r="B403">
            <v>18.865279999999494</v>
          </cell>
          <cell r="H403">
            <v>2.6708529519659495E-4</v>
          </cell>
        </row>
        <row r="404">
          <cell r="B404">
            <v>18.949499999999457</v>
          </cell>
          <cell r="H404">
            <v>2.5483366783366379E-4</v>
          </cell>
        </row>
        <row r="405">
          <cell r="B405">
            <v>19.033719999999413</v>
          </cell>
          <cell r="H405">
            <v>2.4314435703008303E-4</v>
          </cell>
        </row>
        <row r="406">
          <cell r="B406">
            <v>19.117939999999368</v>
          </cell>
          <cell r="H406">
            <v>2.319917519306425E-4</v>
          </cell>
        </row>
        <row r="407">
          <cell r="B407">
            <v>19.202159999999328</v>
          </cell>
          <cell r="H407">
            <v>2.2135138652655618E-4</v>
          </cell>
        </row>
        <row r="408">
          <cell r="B408">
            <v>19.286379999999287</v>
          </cell>
          <cell r="H408">
            <v>2.1119989022803796E-4</v>
          </cell>
        </row>
        <row r="409">
          <cell r="B409">
            <v>19.370599999999243</v>
          </cell>
          <cell r="H409">
            <v>2.0151494044373157E-4</v>
          </cell>
        </row>
        <row r="410">
          <cell r="B410">
            <v>19.454819999999202</v>
          </cell>
          <cell r="H410">
            <v>1.9227521709432231E-4</v>
          </cell>
        </row>
        <row r="411">
          <cell r="B411">
            <v>19.539039999999158</v>
          </cell>
          <cell r="H411">
            <v>1.8346035898971161E-4</v>
          </cell>
        </row>
        <row r="412">
          <cell r="B412">
            <v>19.623259999999117</v>
          </cell>
          <cell r="H412">
            <v>1.7505092200112145E-4</v>
          </cell>
        </row>
        <row r="413">
          <cell r="B413">
            <v>19.707479999999077</v>
          </cell>
          <cell r="H413">
            <v>1.6702833896150218E-4</v>
          </cell>
        </row>
        <row r="414">
          <cell r="B414">
            <v>19.791699999999032</v>
          </cell>
          <cell r="H414">
            <v>1.5937488122958591E-4</v>
          </cell>
        </row>
        <row r="415">
          <cell r="B415">
            <v>19.875919999998992</v>
          </cell>
          <cell r="H415">
            <v>1.520736218548764E-4</v>
          </cell>
        </row>
        <row r="416">
          <cell r="B416">
            <v>19.960139999998948</v>
          </cell>
          <cell r="H416">
            <v>1.4510840028279852E-4</v>
          </cell>
        </row>
        <row r="417">
          <cell r="B417">
            <v>20.044359999998907</v>
          </cell>
          <cell r="H417">
            <v>1.3846378854112334E-4</v>
          </cell>
        </row>
        <row r="418">
          <cell r="B418">
            <v>20.128579999998866</v>
          </cell>
          <cell r="H418">
            <v>1.3212505885065558E-4</v>
          </cell>
        </row>
        <row r="419">
          <cell r="B419">
            <v>20.212799999998783</v>
          </cell>
          <cell r="H419">
            <v>1.2607815260500625E-4</v>
          </cell>
        </row>
        <row r="420">
          <cell r="B420">
            <v>20.297019999998739</v>
          </cell>
          <cell r="H420">
            <v>1.2030965066606156E-4</v>
          </cell>
        </row>
        <row r="421">
          <cell r="B421">
            <v>20.381239999998694</v>
          </cell>
          <cell r="H421">
            <v>1.1480674492358275E-4</v>
          </cell>
        </row>
        <row r="422">
          <cell r="B422">
            <v>20.465459999998654</v>
          </cell>
          <cell r="H422">
            <v>1.0955721106899969E-4</v>
          </cell>
        </row>
        <row r="423">
          <cell r="B423">
            <v>20.549679999998613</v>
          </cell>
          <cell r="H423">
            <v>1.0454938253526305E-4</v>
          </cell>
        </row>
        <row r="424">
          <cell r="B424">
            <v>20.633899999998569</v>
          </cell>
          <cell r="H424">
            <v>9.9772125556210183E-5</v>
          </cell>
        </row>
        <row r="425">
          <cell r="B425">
            <v>20.718119999998528</v>
          </cell>
          <cell r="H425">
            <v>9.5214815300536434E-5</v>
          </cell>
        </row>
        <row r="426">
          <cell r="B426">
            <v>20.802339999998484</v>
          </cell>
          <cell r="H426">
            <v>9.0867313037044903E-5</v>
          </cell>
        </row>
        <row r="427">
          <cell r="B427">
            <v>20.886559999998443</v>
          </cell>
          <cell r="H427">
            <v>8.6719944289374837E-5</v>
          </cell>
        </row>
        <row r="428">
          <cell r="B428">
            <v>20.970779999998403</v>
          </cell>
          <cell r="H428">
            <v>8.2763477939921777E-5</v>
          </cell>
        </row>
        <row r="429">
          <cell r="B429">
            <v>21.054999999998358</v>
          </cell>
          <cell r="H429">
            <v>7.8989106244107139E-5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Chart3"/>
      <sheetName val="Directional z test"/>
      <sheetName val="Chart4"/>
      <sheetName val="Nondirectional z test"/>
      <sheetName val="Data for Chart1 and Chart2"/>
      <sheetName val="Data for Chart3"/>
      <sheetName val="Data for Chart4"/>
      <sheetName val="Fig. 8.6"/>
      <sheetName val="Fig 8.7"/>
      <sheetName val="Fig 8.8"/>
      <sheetName val="Fig 8.9"/>
      <sheetName val="Fig 8.10"/>
      <sheetName val="Fig 8.11"/>
    </sheetNames>
    <sheetDataSet>
      <sheetData sheetId="0" refreshError="1"/>
      <sheetData sheetId="1" refreshError="1"/>
      <sheetData sheetId="2" refreshError="1"/>
      <sheetData sheetId="3">
        <row r="11">
          <cell r="D11">
            <v>1.9987500000000011</v>
          </cell>
        </row>
        <row r="14">
          <cell r="D14">
            <v>1.6448536269514715</v>
          </cell>
        </row>
      </sheetData>
      <sheetData sheetId="4" refreshError="1"/>
      <sheetData sheetId="5"/>
      <sheetData sheetId="6"/>
      <sheetData sheetId="7">
        <row r="5">
          <cell r="B5">
            <v>140.30000000000001</v>
          </cell>
        </row>
      </sheetData>
      <sheetData sheetId="8">
        <row r="1">
          <cell r="C1" t="str">
            <v>Relative Frequency, Null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M25"/>
  <sheetViews>
    <sheetView showGridLines="0" workbookViewId="0">
      <selection activeCell="M14" sqref="M14"/>
    </sheetView>
  </sheetViews>
  <sheetFormatPr defaultRowHeight="15" x14ac:dyDescent="0.25"/>
  <cols>
    <col min="12" max="12" width="11.28515625" customWidth="1"/>
    <col min="13" max="13" width="17.42578125" customWidth="1"/>
  </cols>
  <sheetData>
    <row r="4" spans="2:13" ht="15.75" thickBot="1" x14ac:dyDescent="0.3"/>
    <row r="5" spans="2:13" ht="15.75" thickBot="1" x14ac:dyDescent="0.3">
      <c r="B5" s="6"/>
      <c r="C5" s="23"/>
      <c r="D5" s="23"/>
      <c r="E5" s="23"/>
      <c r="F5" s="23"/>
      <c r="G5" s="23"/>
      <c r="H5" s="23"/>
      <c r="I5" s="23"/>
      <c r="J5" s="23"/>
      <c r="K5" s="23"/>
      <c r="L5" s="23"/>
      <c r="M5" s="22"/>
    </row>
    <row r="6" spans="2:13" ht="15.75" x14ac:dyDescent="0.25">
      <c r="B6" s="17"/>
      <c r="C6" s="2"/>
      <c r="D6" s="2"/>
      <c r="E6" s="2"/>
      <c r="F6" s="2"/>
      <c r="G6" s="2"/>
      <c r="H6" s="2"/>
      <c r="I6" s="2"/>
      <c r="J6" s="49" t="s">
        <v>35</v>
      </c>
      <c r="K6" s="50" t="s">
        <v>36</v>
      </c>
      <c r="L6" s="47" t="s">
        <v>39</v>
      </c>
      <c r="M6" s="18"/>
    </row>
    <row r="7" spans="2:13" ht="16.5" thickBot="1" x14ac:dyDescent="0.3">
      <c r="B7" s="17"/>
      <c r="C7" s="2"/>
      <c r="D7" s="2"/>
      <c r="E7" s="2"/>
      <c r="F7" s="2"/>
      <c r="G7" s="2"/>
      <c r="H7" s="2"/>
      <c r="I7" s="2"/>
      <c r="J7" s="51">
        <v>35</v>
      </c>
      <c r="K7" s="52">
        <v>28</v>
      </c>
      <c r="L7" s="48">
        <f>J7-K7</f>
        <v>7</v>
      </c>
      <c r="M7" s="18"/>
    </row>
    <row r="8" spans="2:13" ht="15.75" thickBot="1" x14ac:dyDescent="0.3">
      <c r="B8" s="21"/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</row>
    <row r="9" spans="2:13" ht="15.75" thickBot="1" x14ac:dyDescent="0.3"/>
    <row r="10" spans="2:13" ht="15.75" thickBot="1" x14ac:dyDescent="0.3">
      <c r="B10" s="6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2"/>
    </row>
    <row r="11" spans="2:13" x14ac:dyDescent="0.25">
      <c r="B11" s="17"/>
      <c r="C11" s="2"/>
      <c r="D11" s="2"/>
      <c r="E11" s="2"/>
      <c r="F11" s="2"/>
      <c r="G11" s="2"/>
      <c r="H11" s="2"/>
      <c r="I11" s="2"/>
      <c r="J11" s="38" t="s">
        <v>43</v>
      </c>
      <c r="K11" s="39"/>
      <c r="L11" s="44" t="s">
        <v>44</v>
      </c>
      <c r="M11" s="44" t="s">
        <v>45</v>
      </c>
    </row>
    <row r="12" spans="2:13" ht="15.75" thickBot="1" x14ac:dyDescent="0.3">
      <c r="B12" s="17"/>
      <c r="C12" s="2"/>
      <c r="D12" s="2"/>
      <c r="E12" s="2"/>
      <c r="F12" s="2"/>
      <c r="G12" s="2"/>
      <c r="H12" s="2"/>
      <c r="I12" s="2"/>
      <c r="J12" s="40" t="s">
        <v>42</v>
      </c>
      <c r="K12" s="41"/>
      <c r="L12" s="55" t="s">
        <v>4</v>
      </c>
      <c r="M12" s="55" t="s">
        <v>46</v>
      </c>
    </row>
    <row r="13" spans="2:13" x14ac:dyDescent="0.25">
      <c r="B13" s="17"/>
      <c r="C13" s="2"/>
      <c r="D13" s="2"/>
      <c r="E13" s="2"/>
      <c r="F13" s="2"/>
      <c r="G13" s="2"/>
      <c r="H13" s="2"/>
      <c r="I13" s="2"/>
      <c r="J13" s="53" t="s">
        <v>40</v>
      </c>
      <c r="K13" s="54" t="s">
        <v>41</v>
      </c>
      <c r="L13" s="45"/>
      <c r="M13" s="45"/>
    </row>
    <row r="14" spans="2:13" ht="15.75" thickBot="1" x14ac:dyDescent="0.3">
      <c r="B14" s="17"/>
      <c r="C14" s="2"/>
      <c r="D14" s="2"/>
      <c r="E14" s="2"/>
      <c r="F14" s="2"/>
      <c r="G14" s="2"/>
      <c r="H14" s="2"/>
      <c r="I14" s="2"/>
      <c r="J14" s="42">
        <v>1936</v>
      </c>
      <c r="K14" s="43">
        <v>1966</v>
      </c>
      <c r="L14" s="46">
        <f>(J14+K14)/22</f>
        <v>177.36363636363637</v>
      </c>
      <c r="M14" s="46">
        <f>SQRT(L14*(1/12+1/12))</f>
        <v>5.4369666230910472</v>
      </c>
    </row>
    <row r="15" spans="2:13" x14ac:dyDescent="0.25">
      <c r="B15" s="17"/>
      <c r="C15" s="2"/>
      <c r="D15" s="2"/>
      <c r="E15" s="2"/>
      <c r="F15" s="2"/>
      <c r="G15" s="2"/>
      <c r="H15" s="2"/>
      <c r="I15" s="2"/>
      <c r="J15" s="2"/>
      <c r="K15" s="2"/>
      <c r="L15" s="2"/>
      <c r="M15" s="18"/>
    </row>
    <row r="16" spans="2:13" ht="15.75" thickBot="1" x14ac:dyDescent="0.3">
      <c r="B16" s="21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60"/>
    </row>
    <row r="17" spans="2:13" ht="15.75" thickBot="1" x14ac:dyDescent="0.3"/>
    <row r="18" spans="2:13" x14ac:dyDescent="0.25">
      <c r="B18" s="6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</row>
    <row r="19" spans="2:13" ht="15.75" thickBot="1" x14ac:dyDescent="0.3">
      <c r="B19" s="17"/>
      <c r="C19" s="2"/>
      <c r="D19" s="2"/>
      <c r="E19" s="2"/>
      <c r="F19" s="2"/>
      <c r="G19" s="2"/>
      <c r="H19" s="2"/>
      <c r="I19" s="2"/>
      <c r="J19" s="2"/>
      <c r="K19" s="2"/>
      <c r="L19" s="2"/>
      <c r="M19" s="18"/>
    </row>
    <row r="20" spans="2:13" ht="15.75" thickBot="1" x14ac:dyDescent="0.3">
      <c r="B20" s="17"/>
      <c r="C20" s="2"/>
      <c r="D20" s="2"/>
      <c r="E20" s="2"/>
      <c r="F20" s="2"/>
      <c r="G20" s="2"/>
      <c r="H20" s="2"/>
      <c r="I20" s="2"/>
      <c r="J20" s="38" t="s">
        <v>7</v>
      </c>
      <c r="K20" s="58"/>
      <c r="L20" s="2"/>
      <c r="M20" s="18"/>
    </row>
    <row r="21" spans="2:13" ht="15.75" thickBot="1" x14ac:dyDescent="0.3">
      <c r="B21" s="17"/>
      <c r="C21" s="2"/>
      <c r="D21" s="2"/>
      <c r="E21" s="2"/>
      <c r="F21" s="2"/>
      <c r="G21" s="2"/>
      <c r="H21" s="2"/>
      <c r="I21" s="2"/>
      <c r="J21" s="56" t="s">
        <v>47</v>
      </c>
      <c r="K21" s="57">
        <f>L7/M14</f>
        <v>1.2874826139764548</v>
      </c>
      <c r="L21" s="2"/>
      <c r="M21" s="18"/>
    </row>
    <row r="22" spans="2:13" x14ac:dyDescent="0.25">
      <c r="B22" s="17"/>
      <c r="C22" s="2"/>
      <c r="D22" s="2"/>
      <c r="E22" s="2"/>
      <c r="F22" s="2"/>
      <c r="G22" s="2"/>
      <c r="H22" s="2"/>
      <c r="I22" s="2"/>
      <c r="J22" s="2"/>
      <c r="K22" s="2"/>
      <c r="L22" s="2"/>
      <c r="M22" s="18"/>
    </row>
    <row r="23" spans="2:13" x14ac:dyDescent="0.25">
      <c r="B23" s="17"/>
      <c r="C23" s="2"/>
      <c r="D23" s="2"/>
      <c r="E23" s="2"/>
      <c r="F23" s="2"/>
      <c r="G23" s="2"/>
      <c r="H23" s="2"/>
      <c r="I23" s="2"/>
      <c r="J23" s="2"/>
      <c r="K23" s="2"/>
      <c r="L23" s="2"/>
      <c r="M23" s="18"/>
    </row>
    <row r="24" spans="2:13" x14ac:dyDescent="0.25">
      <c r="B24" s="17"/>
      <c r="C24" s="2"/>
      <c r="D24" s="2"/>
      <c r="E24" s="2"/>
      <c r="F24" s="2"/>
      <c r="G24" s="2"/>
      <c r="H24" s="2"/>
      <c r="I24" s="2"/>
      <c r="J24" s="2"/>
      <c r="K24" s="2"/>
      <c r="L24" s="2"/>
      <c r="M24" s="18"/>
    </row>
    <row r="25" spans="2:13" ht="15.75" thickBot="1" x14ac:dyDescent="0.3">
      <c r="B25" s="21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6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workbookViewId="0">
      <selection activeCell="H25" sqref="H25"/>
    </sheetView>
  </sheetViews>
  <sheetFormatPr defaultRowHeight="15" x14ac:dyDescent="0.25"/>
  <cols>
    <col min="1" max="1" width="15" bestFit="1" customWidth="1"/>
    <col min="2" max="2" width="1.85546875" customWidth="1"/>
    <col min="3" max="3" width="11.42578125" customWidth="1"/>
    <col min="4" max="4" width="5.140625" customWidth="1"/>
    <col min="5" max="5" width="2" customWidth="1"/>
    <col min="6" max="6" width="55.5703125" bestFit="1" customWidth="1"/>
  </cols>
  <sheetData>
    <row r="3" spans="1:11" x14ac:dyDescent="0.25">
      <c r="A3" s="4" t="s">
        <v>114</v>
      </c>
      <c r="B3" s="4"/>
      <c r="C3" s="4" t="s">
        <v>115</v>
      </c>
      <c r="D3" s="4"/>
      <c r="E3" s="4"/>
      <c r="F3" s="4" t="s">
        <v>116</v>
      </c>
    </row>
    <row r="4" spans="1:11" ht="15.75" thickBot="1" x14ac:dyDescent="0.3"/>
    <row r="5" spans="1:11" ht="15.75" thickBot="1" x14ac:dyDescent="0.3">
      <c r="A5" s="98" t="s">
        <v>129</v>
      </c>
      <c r="C5" s="99" t="s">
        <v>130</v>
      </c>
      <c r="D5" s="96" t="s">
        <v>27</v>
      </c>
      <c r="F5" s="98" t="s">
        <v>131</v>
      </c>
    </row>
    <row r="7" spans="1:11" x14ac:dyDescent="0.25">
      <c r="F7" s="100" t="s">
        <v>132</v>
      </c>
    </row>
    <row r="11" spans="1:11" x14ac:dyDescent="0.25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</row>
    <row r="14" spans="1:11" x14ac:dyDescent="0.25">
      <c r="A14" s="4" t="s">
        <v>114</v>
      </c>
      <c r="B14" s="4"/>
      <c r="C14" s="4" t="s">
        <v>115</v>
      </c>
      <c r="D14" s="4"/>
      <c r="E14" s="4"/>
      <c r="F14" s="4" t="s">
        <v>116</v>
      </c>
    </row>
    <row r="15" spans="1:11" ht="15.75" thickBot="1" x14ac:dyDescent="0.3"/>
    <row r="16" spans="1:11" ht="15.75" thickBot="1" x14ac:dyDescent="0.3">
      <c r="A16" s="98" t="s">
        <v>133</v>
      </c>
      <c r="C16" s="99" t="s">
        <v>130</v>
      </c>
      <c r="D16" s="96" t="s">
        <v>27</v>
      </c>
      <c r="F16" s="101" t="s">
        <v>134</v>
      </c>
    </row>
    <row r="17" spans="6:8" x14ac:dyDescent="0.25">
      <c r="F17" s="102" t="s">
        <v>135</v>
      </c>
    </row>
    <row r="18" spans="6:8" ht="15.75" thickBot="1" x14ac:dyDescent="0.3">
      <c r="F18" s="103" t="s">
        <v>136</v>
      </c>
    </row>
    <row r="21" spans="6:8" ht="15.75" thickBot="1" x14ac:dyDescent="0.3">
      <c r="F21" s="24" t="s">
        <v>137</v>
      </c>
    </row>
    <row r="22" spans="6:8" x14ac:dyDescent="0.25">
      <c r="F22" s="26" t="s">
        <v>130</v>
      </c>
      <c r="G22" s="6">
        <v>0.05</v>
      </c>
      <c r="H22" s="22"/>
    </row>
    <row r="23" spans="6:8" x14ac:dyDescent="0.25">
      <c r="F23" s="26" t="s">
        <v>27</v>
      </c>
      <c r="G23" s="17">
        <v>20</v>
      </c>
      <c r="H23" s="18"/>
    </row>
    <row r="24" spans="6:8" x14ac:dyDescent="0.25">
      <c r="F24" s="26" t="s">
        <v>138</v>
      </c>
      <c r="G24" s="17">
        <f>-_xlfn.T.INV.2T(0.05,20)</f>
        <v>-2.0859634472658648</v>
      </c>
      <c r="H24" s="18">
        <f>_xlfn.T.DIST(G24,20,TRUE)</f>
        <v>2.4999999999999998E-2</v>
      </c>
    </row>
    <row r="25" spans="6:8" ht="15.75" thickBot="1" x14ac:dyDescent="0.3">
      <c r="F25" s="26" t="s">
        <v>139</v>
      </c>
      <c r="G25" s="104">
        <f>_xlfn.T.INV.2T(0.05,20)</f>
        <v>2.0859634472658648</v>
      </c>
      <c r="H25" s="60">
        <f>_xlfn.T.DIST.RT(G25,20)</f>
        <v>2.4999999999999998E-2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5" sqref="F15"/>
    </sheetView>
  </sheetViews>
  <sheetFormatPr defaultRowHeight="15" x14ac:dyDescent="0.25"/>
  <cols>
    <col min="1" max="1" width="11.7109375" bestFit="1" customWidth="1"/>
    <col min="5" max="5" width="34.140625" bestFit="1" customWidth="1"/>
    <col min="6" max="7" width="12" bestFit="1" customWidth="1"/>
  </cols>
  <sheetData>
    <row r="1" spans="1:7" ht="30.75" thickBot="1" x14ac:dyDescent="0.3">
      <c r="A1" s="4" t="s">
        <v>140</v>
      </c>
      <c r="B1" s="5" t="s">
        <v>19</v>
      </c>
      <c r="C1" s="5" t="s">
        <v>20</v>
      </c>
    </row>
    <row r="2" spans="1:7" x14ac:dyDescent="0.25">
      <c r="A2" s="6" t="s">
        <v>79</v>
      </c>
      <c r="B2" s="66">
        <v>19</v>
      </c>
      <c r="C2" s="22">
        <v>15.4</v>
      </c>
      <c r="E2" t="s">
        <v>23</v>
      </c>
    </row>
    <row r="3" spans="1:7" ht="15.75" thickBot="1" x14ac:dyDescent="0.3">
      <c r="A3" s="17" t="s">
        <v>80</v>
      </c>
      <c r="B3" s="45">
        <v>38.700000000000003</v>
      </c>
      <c r="C3" s="18">
        <v>37.200000000000003</v>
      </c>
    </row>
    <row r="4" spans="1:7" x14ac:dyDescent="0.25">
      <c r="A4" s="17" t="s">
        <v>81</v>
      </c>
      <c r="B4" s="45">
        <v>26.7</v>
      </c>
      <c r="C4" s="18">
        <v>18.399999999999999</v>
      </c>
      <c r="E4" s="27"/>
      <c r="F4" s="27" t="s">
        <v>19</v>
      </c>
      <c r="G4" s="27" t="s">
        <v>20</v>
      </c>
    </row>
    <row r="5" spans="1:7" x14ac:dyDescent="0.25">
      <c r="A5" s="17" t="s">
        <v>82</v>
      </c>
      <c r="B5" s="45">
        <v>24.7</v>
      </c>
      <c r="C5" s="18">
        <v>17.2</v>
      </c>
      <c r="E5" s="14" t="s">
        <v>0</v>
      </c>
      <c r="F5" s="14">
        <v>31.180000000000007</v>
      </c>
      <c r="G5" s="14">
        <v>26.75</v>
      </c>
    </row>
    <row r="6" spans="1:7" x14ac:dyDescent="0.25">
      <c r="A6" s="17" t="s">
        <v>83</v>
      </c>
      <c r="B6" s="45">
        <v>22.2</v>
      </c>
      <c r="C6" s="18">
        <v>34.1</v>
      </c>
      <c r="E6" s="14" t="s">
        <v>4</v>
      </c>
      <c r="F6" s="14">
        <v>83.435111111110828</v>
      </c>
      <c r="G6" s="14">
        <v>83.396111111111168</v>
      </c>
    </row>
    <row r="7" spans="1:7" x14ac:dyDescent="0.25">
      <c r="A7" s="17" t="s">
        <v>84</v>
      </c>
      <c r="B7" s="45">
        <v>27.6</v>
      </c>
      <c r="C7" s="18">
        <v>24.6</v>
      </c>
      <c r="E7" s="14" t="s">
        <v>24</v>
      </c>
      <c r="F7" s="14">
        <v>10</v>
      </c>
      <c r="G7" s="14">
        <v>10</v>
      </c>
    </row>
    <row r="8" spans="1:7" x14ac:dyDescent="0.25">
      <c r="A8" s="17" t="s">
        <v>85</v>
      </c>
      <c r="B8" s="45">
        <v>45.4</v>
      </c>
      <c r="C8" s="18">
        <v>40.700000000000003</v>
      </c>
      <c r="E8" s="14" t="s">
        <v>25</v>
      </c>
      <c r="F8" s="14">
        <v>0.68283250205245594</v>
      </c>
      <c r="G8" s="14"/>
    </row>
    <row r="9" spans="1:7" x14ac:dyDescent="0.25">
      <c r="A9" s="17" t="s">
        <v>86</v>
      </c>
      <c r="B9" s="45">
        <v>43.8</v>
      </c>
      <c r="C9" s="18">
        <v>27.1</v>
      </c>
      <c r="E9" s="14" t="s">
        <v>26</v>
      </c>
      <c r="F9" s="14">
        <v>0</v>
      </c>
      <c r="G9" s="14"/>
    </row>
    <row r="10" spans="1:7" x14ac:dyDescent="0.25">
      <c r="A10" s="17" t="s">
        <v>87</v>
      </c>
      <c r="B10" s="45">
        <v>28.1</v>
      </c>
      <c r="C10" s="18">
        <v>19.399999999999999</v>
      </c>
      <c r="E10" s="14" t="s">
        <v>27</v>
      </c>
      <c r="F10" s="14">
        <v>9</v>
      </c>
      <c r="G10" s="14"/>
    </row>
    <row r="11" spans="1:7" ht="15.75" thickBot="1" x14ac:dyDescent="0.3">
      <c r="A11" s="21" t="s">
        <v>88</v>
      </c>
      <c r="B11" s="103">
        <v>35.6</v>
      </c>
      <c r="C11" s="60">
        <v>33.4</v>
      </c>
      <c r="E11" s="14" t="s">
        <v>28</v>
      </c>
      <c r="F11" s="14">
        <v>1.9258422473136336</v>
      </c>
      <c r="G11" s="14"/>
    </row>
    <row r="12" spans="1:7" x14ac:dyDescent="0.25">
      <c r="E12" s="14" t="s">
        <v>29</v>
      </c>
      <c r="F12" s="14">
        <v>4.312269055993885E-2</v>
      </c>
      <c r="G12" s="14"/>
    </row>
    <row r="13" spans="1:7" x14ac:dyDescent="0.25">
      <c r="E13" s="14" t="s">
        <v>30</v>
      </c>
      <c r="F13" s="14">
        <v>1.8331129326562374</v>
      </c>
      <c r="G13" s="14"/>
    </row>
    <row r="14" spans="1:7" x14ac:dyDescent="0.25">
      <c r="E14" s="14" t="s">
        <v>31</v>
      </c>
      <c r="F14" s="14">
        <v>8.6245381119877701E-2</v>
      </c>
      <c r="G14" s="14"/>
    </row>
    <row r="15" spans="1:7" ht="15.75" thickBot="1" x14ac:dyDescent="0.3">
      <c r="E15" s="15" t="s">
        <v>32</v>
      </c>
      <c r="F15" s="15">
        <v>2.2621571627982053</v>
      </c>
      <c r="G15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B1" workbookViewId="0">
      <selection activeCell="I29" sqref="I29"/>
    </sheetView>
  </sheetViews>
  <sheetFormatPr defaultRowHeight="15" x14ac:dyDescent="0.25"/>
  <cols>
    <col min="1" max="1" width="8.7109375" customWidth="1"/>
    <col min="2" max="2" width="6.140625" bestFit="1" customWidth="1"/>
    <col min="3" max="3" width="6" bestFit="1" customWidth="1"/>
    <col min="4" max="4" width="1.5703125" customWidth="1"/>
    <col min="5" max="5" width="31.7109375" customWidth="1"/>
    <col min="6" max="6" width="7.5703125" customWidth="1"/>
    <col min="7" max="7" width="36.5703125" bestFit="1" customWidth="1"/>
    <col min="8" max="8" width="11" customWidth="1"/>
    <col min="9" max="9" width="12.5703125" bestFit="1" customWidth="1"/>
    <col min="10" max="10" width="16.42578125" bestFit="1" customWidth="1"/>
  </cols>
  <sheetData>
    <row r="1" spans="1:10" s="4" customFormat="1" ht="30.75" thickBot="1" x14ac:dyDescent="0.3">
      <c r="A1" s="5" t="s">
        <v>1</v>
      </c>
      <c r="B1" s="5" t="s">
        <v>19</v>
      </c>
      <c r="C1" s="5" t="s">
        <v>20</v>
      </c>
      <c r="E1" s="24" t="s">
        <v>14</v>
      </c>
      <c r="F1" s="105" t="s">
        <v>19</v>
      </c>
      <c r="I1" s="105" t="s">
        <v>20</v>
      </c>
    </row>
    <row r="2" spans="1:10" x14ac:dyDescent="0.25">
      <c r="A2">
        <v>1</v>
      </c>
      <c r="B2" s="1">
        <v>19</v>
      </c>
      <c r="C2">
        <v>15.4</v>
      </c>
      <c r="E2" s="25" t="s">
        <v>2</v>
      </c>
      <c r="F2" s="6">
        <f>AVERAGE(TireA)</f>
        <v>31.180000000000007</v>
      </c>
      <c r="G2" s="7" t="s">
        <v>8</v>
      </c>
      <c r="I2" s="6">
        <f>AVERAGE(TireB)</f>
        <v>26.75</v>
      </c>
      <c r="J2" s="7" t="s">
        <v>16</v>
      </c>
    </row>
    <row r="3" spans="1:10" x14ac:dyDescent="0.25">
      <c r="A3">
        <v>2</v>
      </c>
      <c r="B3">
        <v>38.700000000000003</v>
      </c>
      <c r="C3">
        <v>37.200000000000003</v>
      </c>
      <c r="E3" s="26" t="s">
        <v>4</v>
      </c>
      <c r="F3" s="8">
        <f>_xlfn.VAR.S(TireA)</f>
        <v>83.435111111110828</v>
      </c>
      <c r="G3" s="9" t="s">
        <v>9</v>
      </c>
      <c r="I3" s="8">
        <f>_xlfn.VAR.S(TireB)</f>
        <v>83.396111111111168</v>
      </c>
      <c r="J3" s="9" t="s">
        <v>17</v>
      </c>
    </row>
    <row r="4" spans="1:10" x14ac:dyDescent="0.25">
      <c r="A4">
        <v>3</v>
      </c>
      <c r="B4">
        <v>26.7</v>
      </c>
      <c r="C4">
        <v>18.399999999999999</v>
      </c>
      <c r="E4" s="25" t="s">
        <v>5</v>
      </c>
      <c r="F4" s="8">
        <f>_xlfn.STDEV.S(TireA)</f>
        <v>9.1342821891548116</v>
      </c>
      <c r="G4" s="9" t="s">
        <v>10</v>
      </c>
      <c r="I4" s="8">
        <f>_xlfn.STDEV.S(TireB)</f>
        <v>9.1321471249159778</v>
      </c>
      <c r="J4" s="9" t="s">
        <v>18</v>
      </c>
    </row>
    <row r="5" spans="1:10" ht="15.75" thickBot="1" x14ac:dyDescent="0.3">
      <c r="A5">
        <v>4</v>
      </c>
      <c r="B5">
        <v>24.7</v>
      </c>
      <c r="C5">
        <v>17.2</v>
      </c>
      <c r="E5" s="25" t="s">
        <v>6</v>
      </c>
      <c r="F5" s="62">
        <f>SQRT(F3/10)</f>
        <v>2.8885136508438181</v>
      </c>
      <c r="G5" s="11" t="s">
        <v>141</v>
      </c>
      <c r="I5" s="62">
        <f>SQRT(I3/10)</f>
        <v>2.887838484249269</v>
      </c>
      <c r="J5" s="11" t="s">
        <v>142</v>
      </c>
    </row>
    <row r="6" spans="1:10" ht="15.75" thickBot="1" x14ac:dyDescent="0.3">
      <c r="A6">
        <v>5</v>
      </c>
      <c r="B6">
        <v>22.2</v>
      </c>
      <c r="C6">
        <v>34.1</v>
      </c>
      <c r="E6" s="25" t="s">
        <v>143</v>
      </c>
      <c r="F6">
        <v>9</v>
      </c>
      <c r="G6" s="106" t="s">
        <v>144</v>
      </c>
    </row>
    <row r="7" spans="1:10" x14ac:dyDescent="0.25">
      <c r="A7">
        <v>6</v>
      </c>
      <c r="B7">
        <v>27.6</v>
      </c>
      <c r="C7">
        <v>24.6</v>
      </c>
      <c r="E7" s="25" t="s">
        <v>3</v>
      </c>
      <c r="F7" s="61">
        <f>CORREL(TireA,TireB)</f>
        <v>0.68283250205245594</v>
      </c>
      <c r="G7" s="7" t="s">
        <v>11</v>
      </c>
    </row>
    <row r="8" spans="1:10" x14ac:dyDescent="0.25">
      <c r="A8">
        <v>7</v>
      </c>
      <c r="B8">
        <v>45.4</v>
      </c>
      <c r="C8">
        <v>40.700000000000003</v>
      </c>
      <c r="E8" s="25" t="s">
        <v>15</v>
      </c>
      <c r="F8" s="8">
        <f>SQRT(F3/10+I3/10-2*(F7*F5*I5))</f>
        <v>2.3002922519637448</v>
      </c>
      <c r="G8" s="107" t="s">
        <v>145</v>
      </c>
      <c r="J8" s="19"/>
    </row>
    <row r="9" spans="1:10" x14ac:dyDescent="0.25">
      <c r="A9">
        <v>8</v>
      </c>
      <c r="B9">
        <v>43.8</v>
      </c>
      <c r="C9">
        <v>27.1</v>
      </c>
      <c r="E9" s="25" t="s">
        <v>7</v>
      </c>
      <c r="F9" s="8">
        <f>(AVERAGE(TireA)-AVERAGE(TireB))/F8</f>
        <v>1.9258422473136376</v>
      </c>
      <c r="G9" s="12" t="s">
        <v>38</v>
      </c>
    </row>
    <row r="10" spans="1:10" x14ac:dyDescent="0.25">
      <c r="A10">
        <v>9</v>
      </c>
      <c r="B10">
        <v>28.1</v>
      </c>
      <c r="C10">
        <v>19.399999999999999</v>
      </c>
      <c r="E10" s="25" t="s">
        <v>21</v>
      </c>
      <c r="F10" s="108">
        <f>1-_xlfn.T.DIST(F9,9,TRUE)</f>
        <v>4.312269055993867E-2</v>
      </c>
      <c r="G10" s="12" t="s">
        <v>12</v>
      </c>
    </row>
    <row r="11" spans="1:10" x14ac:dyDescent="0.25">
      <c r="A11">
        <v>10</v>
      </c>
      <c r="B11">
        <v>35.6</v>
      </c>
      <c r="C11">
        <v>33.4</v>
      </c>
      <c r="E11" s="109" t="s">
        <v>146</v>
      </c>
      <c r="F11" s="17">
        <f>_xlfn.T.DIST.RT(F9,9)</f>
        <v>4.3122690559938615E-2</v>
      </c>
      <c r="G11" s="9" t="s">
        <v>147</v>
      </c>
    </row>
    <row r="12" spans="1:10" ht="15.75" thickBot="1" x14ac:dyDescent="0.3">
      <c r="E12" s="25" t="s">
        <v>22</v>
      </c>
      <c r="F12" s="110">
        <f>_xlfn.T.TEST(TireA,TireB,1,1)</f>
        <v>4.3122690559938677E-2</v>
      </c>
      <c r="G12" s="13" t="s">
        <v>13</v>
      </c>
    </row>
    <row r="14" spans="1:10" ht="15.75" thickBot="1" x14ac:dyDescent="0.3">
      <c r="H14" t="s">
        <v>148</v>
      </c>
      <c r="I14" t="s">
        <v>149</v>
      </c>
    </row>
    <row r="15" spans="1:10" ht="15.75" thickBot="1" x14ac:dyDescent="0.3">
      <c r="G15" s="26" t="s">
        <v>150</v>
      </c>
      <c r="H15" s="111">
        <f>_xlfn.T.TEST(TireA,TireB,1,1)</f>
        <v>4.3122690559938677E-2</v>
      </c>
      <c r="I15" s="112">
        <f>_xlfn.T.TEST(TireA,TireB,1,2)</f>
        <v>0.14620880508198339</v>
      </c>
    </row>
    <row r="16" spans="1:10" ht="15.75" thickBot="1" x14ac:dyDescent="0.3">
      <c r="G16" s="26" t="s">
        <v>151</v>
      </c>
      <c r="H16" s="113">
        <f>_xlfn.T.TEST(TireA,TireB,2,1)</f>
        <v>8.6245381119877354E-2</v>
      </c>
      <c r="I16" s="114">
        <f>_xlfn.T.TEST(TireA,TireB,2,2)</f>
        <v>0.29241761016396678</v>
      </c>
    </row>
    <row r="24" spans="10:10" ht="16.5" customHeight="1" x14ac:dyDescent="0.25"/>
    <row r="27" spans="10:10" x14ac:dyDescent="0.25">
      <c r="J27" s="2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5"/>
  <sheetViews>
    <sheetView topLeftCell="A2" workbookViewId="0">
      <pane ySplit="1515" topLeftCell="A262" activePane="bottomLeft"/>
      <selection activeCell="I29" sqref="I29"/>
      <selection pane="bottomLeft" activeCell="I29" sqref="I29"/>
    </sheetView>
  </sheetViews>
  <sheetFormatPr defaultRowHeight="15" x14ac:dyDescent="0.25"/>
  <cols>
    <col min="1" max="1" width="5.7109375" customWidth="1"/>
    <col min="2" max="2" width="7" style="4" customWidth="1"/>
    <col min="3" max="3" width="10.7109375" style="121" customWidth="1"/>
    <col min="4" max="4" width="11.5703125" customWidth="1"/>
    <col min="5" max="5" width="10.7109375" customWidth="1"/>
    <col min="6" max="6" width="7.85546875" customWidth="1"/>
    <col min="8" max="8" width="10.85546875" style="116" customWidth="1"/>
    <col min="10" max="10" width="13" customWidth="1"/>
    <col min="11" max="11" width="10.7109375" customWidth="1"/>
  </cols>
  <sheetData>
    <row r="1" spans="1:13" ht="63" customHeight="1" x14ac:dyDescent="0.25">
      <c r="A1" s="105" t="s">
        <v>118</v>
      </c>
      <c r="B1" s="115" t="s">
        <v>152</v>
      </c>
      <c r="C1" s="115" t="s">
        <v>153</v>
      </c>
      <c r="D1" s="105" t="s">
        <v>154</v>
      </c>
      <c r="E1" s="105" t="s">
        <v>155</v>
      </c>
      <c r="F1" s="105" t="s">
        <v>156</v>
      </c>
      <c r="G1" s="105" t="s">
        <v>157</v>
      </c>
      <c r="J1" s="117" t="s">
        <v>158</v>
      </c>
      <c r="K1" s="118" t="s">
        <v>27</v>
      </c>
      <c r="L1" s="118" t="s">
        <v>159</v>
      </c>
      <c r="M1" s="119" t="s">
        <v>160</v>
      </c>
    </row>
    <row r="2" spans="1:13" x14ac:dyDescent="0.25">
      <c r="A2">
        <v>-3.54</v>
      </c>
      <c r="B2" s="4">
        <f t="shared" ref="B2:B65" si="0">A2*$J$2+L$2</f>
        <v>-14.906940000000001</v>
      </c>
      <c r="C2">
        <f t="shared" ref="C2:C65" si="1">_xlfn.T.DIST(A2,$K$2-2,FALSE)</f>
        <v>2.3828222444834874E-3</v>
      </c>
      <c r="D2" s="105"/>
      <c r="E2" s="105"/>
      <c r="F2" s="105"/>
      <c r="G2" s="105"/>
      <c r="J2" s="17">
        <v>4.2110000000000003</v>
      </c>
      <c r="K2" s="2">
        <v>22</v>
      </c>
      <c r="L2" s="2">
        <v>0</v>
      </c>
      <c r="M2" s="18">
        <v>8.8000000000000007</v>
      </c>
    </row>
    <row r="3" spans="1:13" ht="15.75" thickBot="1" x14ac:dyDescent="0.3">
      <c r="A3">
        <v>-3.52</v>
      </c>
      <c r="B3" s="4">
        <f t="shared" si="0"/>
        <v>-14.82272</v>
      </c>
      <c r="C3">
        <f t="shared" si="1"/>
        <v>2.4941773206933861E-3</v>
      </c>
      <c r="D3" s="105"/>
      <c r="E3" s="105"/>
      <c r="F3" s="105"/>
      <c r="G3" s="105"/>
      <c r="J3" s="21"/>
      <c r="K3" s="59"/>
      <c r="L3" s="59"/>
      <c r="M3" s="60"/>
    </row>
    <row r="4" spans="1:13" x14ac:dyDescent="0.25">
      <c r="A4">
        <v>-3.5</v>
      </c>
      <c r="B4" s="4">
        <f t="shared" si="0"/>
        <v>-14.738500000000002</v>
      </c>
      <c r="C4">
        <f t="shared" si="1"/>
        <v>2.6105772275963452E-3</v>
      </c>
      <c r="D4" s="105"/>
      <c r="E4" s="105"/>
      <c r="F4" s="105"/>
      <c r="G4" s="105"/>
    </row>
    <row r="5" spans="1:13" x14ac:dyDescent="0.25">
      <c r="A5">
        <v>-3.48</v>
      </c>
      <c r="B5" s="4">
        <f t="shared" si="0"/>
        <v>-14.654280000000002</v>
      </c>
      <c r="C5">
        <f t="shared" si="1"/>
        <v>2.7322383352874555E-3</v>
      </c>
      <c r="D5" s="105"/>
      <c r="E5" s="105"/>
      <c r="F5" s="105"/>
      <c r="G5" s="105"/>
    </row>
    <row r="6" spans="1:13" x14ac:dyDescent="0.25">
      <c r="A6">
        <v>-3.46</v>
      </c>
      <c r="B6" s="4">
        <f t="shared" si="0"/>
        <v>-14.570060000000002</v>
      </c>
      <c r="C6">
        <f t="shared" si="1"/>
        <v>2.8593854358352671E-3</v>
      </c>
      <c r="D6" s="105"/>
      <c r="E6" s="105"/>
      <c r="F6" s="105"/>
      <c r="G6" s="105"/>
    </row>
    <row r="7" spans="1:13" x14ac:dyDescent="0.25">
      <c r="A7">
        <v>-3.44</v>
      </c>
      <c r="B7" s="4">
        <f t="shared" si="0"/>
        <v>-14.485840000000001</v>
      </c>
      <c r="C7">
        <f t="shared" si="1"/>
        <v>2.9922520132058916E-3</v>
      </c>
      <c r="D7" s="105"/>
      <c r="E7" s="105"/>
      <c r="F7" s="105"/>
      <c r="G7" s="105"/>
    </row>
    <row r="8" spans="1:13" x14ac:dyDescent="0.25">
      <c r="A8">
        <v>-3.42</v>
      </c>
      <c r="B8" s="4">
        <f t="shared" si="0"/>
        <v>-14.401620000000001</v>
      </c>
      <c r="C8">
        <f t="shared" si="1"/>
        <v>3.1310805179487634E-3</v>
      </c>
      <c r="D8" s="105"/>
      <c r="E8" s="105"/>
      <c r="F8" s="105"/>
      <c r="G8" s="105"/>
    </row>
    <row r="9" spans="1:13" x14ac:dyDescent="0.25">
      <c r="A9">
        <v>-3.4</v>
      </c>
      <c r="B9" s="4">
        <f t="shared" si="0"/>
        <v>-14.317400000000001</v>
      </c>
      <c r="C9">
        <f t="shared" si="1"/>
        <v>3.2761226464425503E-3</v>
      </c>
      <c r="D9" s="105"/>
      <c r="E9" s="105"/>
      <c r="F9" s="105"/>
      <c r="G9" s="105"/>
    </row>
    <row r="10" spans="1:13" x14ac:dyDescent="0.25">
      <c r="A10">
        <v>-3.38</v>
      </c>
      <c r="B10" s="4">
        <f t="shared" si="0"/>
        <v>-14.233180000000001</v>
      </c>
      <c r="C10">
        <f t="shared" si="1"/>
        <v>3.4276396244723737E-3</v>
      </c>
      <c r="D10" s="105"/>
      <c r="E10" s="105"/>
      <c r="F10" s="105"/>
      <c r="G10" s="105"/>
    </row>
    <row r="11" spans="1:13" x14ac:dyDescent="0.25">
      <c r="A11">
        <v>-3.36</v>
      </c>
      <c r="B11" s="4">
        <f t="shared" si="0"/>
        <v>-14.148960000000001</v>
      </c>
      <c r="C11">
        <f t="shared" si="1"/>
        <v>3.5859024948811805E-3</v>
      </c>
      <c r="D11" s="105"/>
      <c r="E11" s="105"/>
      <c r="F11" s="105"/>
      <c r="G11" s="105"/>
    </row>
    <row r="12" spans="1:13" x14ac:dyDescent="0.25">
      <c r="A12">
        <v>-3.34</v>
      </c>
      <c r="B12" s="4">
        <f t="shared" si="0"/>
        <v>-14.06474</v>
      </c>
      <c r="C12">
        <f t="shared" si="1"/>
        <v>3.7511924090074247E-3</v>
      </c>
      <c r="D12" s="105"/>
      <c r="E12" s="105"/>
      <c r="F12" s="105"/>
      <c r="G12" s="105"/>
    </row>
    <row r="13" spans="1:13" x14ac:dyDescent="0.25">
      <c r="A13">
        <v>-3.32</v>
      </c>
      <c r="B13" s="4">
        <f t="shared" si="0"/>
        <v>-13.98052</v>
      </c>
      <c r="C13">
        <f t="shared" si="1"/>
        <v>3.923800921589728E-3</v>
      </c>
      <c r="D13" s="105"/>
      <c r="E13" s="105"/>
      <c r="F13" s="105"/>
      <c r="G13" s="105"/>
    </row>
    <row r="14" spans="1:13" x14ac:dyDescent="0.25">
      <c r="A14">
        <v>-3.3</v>
      </c>
      <c r="B14" s="4">
        <f t="shared" si="0"/>
        <v>-13.8963</v>
      </c>
      <c r="C14">
        <f t="shared" si="1"/>
        <v>4.104030288785092E-3</v>
      </c>
      <c r="D14" s="105"/>
      <c r="E14" s="105"/>
      <c r="F14" s="105"/>
      <c r="G14" s="105"/>
    </row>
    <row r="15" spans="1:13" x14ac:dyDescent="0.25">
      <c r="A15">
        <v>-3.28</v>
      </c>
      <c r="B15" s="4">
        <f t="shared" si="0"/>
        <v>-13.81208</v>
      </c>
      <c r="C15">
        <f t="shared" si="1"/>
        <v>4.2921937689122469E-3</v>
      </c>
      <c r="D15" s="105"/>
      <c r="E15" s="105"/>
      <c r="F15" s="105"/>
      <c r="G15" s="105"/>
    </row>
    <row r="16" spans="1:13" x14ac:dyDescent="0.25">
      <c r="A16">
        <v>-3.26</v>
      </c>
      <c r="B16" s="4">
        <f t="shared" si="0"/>
        <v>-13.72786</v>
      </c>
      <c r="C16">
        <f t="shared" si="1"/>
        <v>4.4886159254942902E-3</v>
      </c>
      <c r="D16" s="105"/>
      <c r="E16" s="105"/>
      <c r="F16" s="105"/>
      <c r="G16" s="105"/>
    </row>
    <row r="17" spans="1:7" x14ac:dyDescent="0.25">
      <c r="A17">
        <v>-3.24</v>
      </c>
      <c r="B17" s="4">
        <f t="shared" si="0"/>
        <v>-13.643640000000001</v>
      </c>
      <c r="C17">
        <f t="shared" si="1"/>
        <v>4.6936329321360425E-3</v>
      </c>
      <c r="D17" s="105"/>
      <c r="E17" s="105"/>
      <c r="F17" s="105"/>
      <c r="G17" s="105"/>
    </row>
    <row r="18" spans="1:7" x14ac:dyDescent="0.25">
      <c r="A18">
        <v>-3.22</v>
      </c>
      <c r="B18" s="4">
        <f t="shared" si="0"/>
        <v>-13.559420000000001</v>
      </c>
      <c r="C18">
        <f t="shared" si="1"/>
        <v>4.9075928787306738E-3</v>
      </c>
      <c r="D18" s="105"/>
      <c r="E18" s="105"/>
      <c r="F18" s="105"/>
      <c r="G18" s="105"/>
    </row>
    <row r="19" spans="1:7" x14ac:dyDescent="0.25">
      <c r="A19">
        <v>-3.2</v>
      </c>
      <c r="B19" s="4">
        <f t="shared" si="0"/>
        <v>-13.475200000000001</v>
      </c>
      <c r="C19">
        <f t="shared" si="1"/>
        <v>5.1308560784476074E-3</v>
      </c>
      <c r="D19" s="105"/>
      <c r="E19" s="105"/>
      <c r="F19" s="105"/>
      <c r="G19" s="105"/>
    </row>
    <row r="20" spans="1:7" x14ac:dyDescent="0.25">
      <c r="A20">
        <v>-3.18</v>
      </c>
      <c r="B20" s="4">
        <f t="shared" si="0"/>
        <v>-13.390980000000001</v>
      </c>
      <c r="C20">
        <f t="shared" si="1"/>
        <v>5.3637953749095905E-3</v>
      </c>
      <c r="D20" s="105"/>
      <c r="E20" s="105"/>
      <c r="F20" s="105"/>
      <c r="G20" s="105"/>
    </row>
    <row r="21" spans="1:7" x14ac:dyDescent="0.25">
      <c r="A21">
        <v>-3.16</v>
      </c>
      <c r="B21" s="4">
        <f t="shared" si="0"/>
        <v>-13.306760000000002</v>
      </c>
      <c r="C21">
        <f t="shared" si="1"/>
        <v>5.6067964489200702E-3</v>
      </c>
      <c r="D21" s="105"/>
      <c r="E21" s="105"/>
      <c r="F21" s="105"/>
      <c r="G21" s="105"/>
    </row>
    <row r="22" spans="1:7" x14ac:dyDescent="0.25">
      <c r="A22">
        <v>-3.14</v>
      </c>
      <c r="B22" s="4">
        <f t="shared" si="0"/>
        <v>-13.222540000000002</v>
      </c>
      <c r="C22">
        <f t="shared" si="1"/>
        <v>5.860258124054653E-3</v>
      </c>
      <c r="D22" s="105"/>
      <c r="E22" s="105"/>
      <c r="F22" s="105"/>
      <c r="G22" s="105"/>
    </row>
    <row r="23" spans="1:7" x14ac:dyDescent="0.25">
      <c r="A23">
        <v>-3.12</v>
      </c>
      <c r="B23" s="4">
        <f t="shared" si="0"/>
        <v>-13.138320000000002</v>
      </c>
      <c r="C23">
        <f t="shared" si="1"/>
        <v>6.1245926703800248E-3</v>
      </c>
      <c r="D23" s="105"/>
      <c r="E23" s="105"/>
      <c r="F23" s="105"/>
      <c r="G23" s="105"/>
    </row>
    <row r="24" spans="1:7" x14ac:dyDescent="0.25">
      <c r="A24">
        <v>-3.1</v>
      </c>
      <c r="B24" s="4">
        <f t="shared" si="0"/>
        <v>-13.054100000000002</v>
      </c>
      <c r="C24">
        <f t="shared" si="1"/>
        <v>6.4002261055124444E-3</v>
      </c>
      <c r="D24" s="105"/>
      <c r="E24" s="105"/>
      <c r="F24" s="105"/>
      <c r="G24" s="105"/>
    </row>
    <row r="25" spans="1:7" x14ac:dyDescent="0.25">
      <c r="A25">
        <v>-3.08</v>
      </c>
      <c r="B25" s="4">
        <f t="shared" si="0"/>
        <v>-12.969880000000002</v>
      </c>
      <c r="C25">
        <f t="shared" si="1"/>
        <v>6.6875984921745037E-3</v>
      </c>
      <c r="D25" s="105"/>
      <c r="E25" s="105"/>
      <c r="F25" s="105"/>
      <c r="G25" s="105"/>
    </row>
    <row r="26" spans="1:7" x14ac:dyDescent="0.25">
      <c r="A26">
        <v>-3.06</v>
      </c>
      <c r="B26" s="4">
        <f t="shared" si="0"/>
        <v>-12.885660000000001</v>
      </c>
      <c r="C26">
        <f t="shared" si="1"/>
        <v>6.9871642313536018E-3</v>
      </c>
      <c r="D26" s="105"/>
      <c r="E26" s="105"/>
      <c r="F26" s="105"/>
      <c r="G26" s="105"/>
    </row>
    <row r="27" spans="1:7" x14ac:dyDescent="0.25">
      <c r="A27">
        <v>-3.04</v>
      </c>
      <c r="B27" s="4">
        <f t="shared" si="0"/>
        <v>-12.801440000000001</v>
      </c>
      <c r="C27">
        <f t="shared" si="1"/>
        <v>7.2993923501091596E-3</v>
      </c>
      <c r="D27" s="105"/>
      <c r="E27" s="105"/>
      <c r="F27" s="105"/>
      <c r="G27" s="105"/>
    </row>
    <row r="28" spans="1:7" x14ac:dyDescent="0.25">
      <c r="A28">
        <v>-3.02</v>
      </c>
      <c r="B28" s="4">
        <f t="shared" si="0"/>
        <v>-12.717220000000001</v>
      </c>
      <c r="C28">
        <f t="shared" si="1"/>
        <v>7.6247667830171492E-3</v>
      </c>
      <c r="D28" s="105"/>
      <c r="E28" s="105"/>
      <c r="F28" s="105"/>
      <c r="G28" s="105"/>
    </row>
    <row r="29" spans="1:7" x14ac:dyDescent="0.25">
      <c r="A29">
        <v>-3</v>
      </c>
      <c r="B29" s="4">
        <f t="shared" si="0"/>
        <v>-12.633000000000001</v>
      </c>
      <c r="C29">
        <f t="shared" si="1"/>
        <v>7.9637866461806615E-3</v>
      </c>
      <c r="E29" s="105"/>
    </row>
    <row r="30" spans="1:7" x14ac:dyDescent="0.25">
      <c r="A30">
        <v>-2.98</v>
      </c>
      <c r="B30" s="4">
        <f t="shared" si="0"/>
        <v>-12.548780000000001</v>
      </c>
      <c r="C30">
        <f t="shared" si="1"/>
        <v>8.3169665026742966E-3</v>
      </c>
      <c r="E30" s="105"/>
    </row>
    <row r="31" spans="1:7" x14ac:dyDescent="0.25">
      <c r="A31">
        <v>-2.96</v>
      </c>
      <c r="B31" s="4">
        <f t="shared" si="0"/>
        <v>-12.464560000000001</v>
      </c>
      <c r="C31">
        <f t="shared" si="1"/>
        <v>8.6848366182273005E-3</v>
      </c>
      <c r="E31" s="105"/>
    </row>
    <row r="32" spans="1:7" x14ac:dyDescent="0.25">
      <c r="A32">
        <v>-2.94</v>
      </c>
      <c r="B32" s="4">
        <f t="shared" si="0"/>
        <v>-12.38034</v>
      </c>
      <c r="C32">
        <f t="shared" si="1"/>
        <v>9.067943205887068E-3</v>
      </c>
      <c r="E32" s="105"/>
    </row>
    <row r="33" spans="1:5" x14ac:dyDescent="0.25">
      <c r="A33">
        <v>-2.92</v>
      </c>
      <c r="B33" s="4">
        <f t="shared" si="0"/>
        <v>-12.29612</v>
      </c>
      <c r="C33">
        <f t="shared" si="1"/>
        <v>9.4668486583397247E-3</v>
      </c>
      <c r="E33" s="105"/>
    </row>
    <row r="34" spans="1:5" x14ac:dyDescent="0.25">
      <c r="A34">
        <v>-2.9</v>
      </c>
      <c r="B34" s="4">
        <f t="shared" si="0"/>
        <v>-12.2119</v>
      </c>
      <c r="C34">
        <f t="shared" si="1"/>
        <v>9.8821317664987245E-3</v>
      </c>
      <c r="E34" s="105"/>
    </row>
    <row r="35" spans="1:5" x14ac:dyDescent="0.25">
      <c r="A35">
        <v>-2.88</v>
      </c>
      <c r="B35" s="4">
        <f t="shared" si="0"/>
        <v>-12.12768</v>
      </c>
      <c r="C35">
        <f t="shared" si="1"/>
        <v>1.0314387922906652E-2</v>
      </c>
      <c r="E35" s="105"/>
    </row>
    <row r="36" spans="1:5" x14ac:dyDescent="0.25">
      <c r="A36">
        <v>-2.86</v>
      </c>
      <c r="B36" s="4">
        <f t="shared" si="0"/>
        <v>-12.04346</v>
      </c>
      <c r="C36">
        <f t="shared" si="1"/>
        <v>1.0764229308427875E-2</v>
      </c>
      <c r="E36" s="105"/>
    </row>
    <row r="37" spans="1:5" x14ac:dyDescent="0.25">
      <c r="A37">
        <v>-2.84</v>
      </c>
      <c r="B37" s="4">
        <f t="shared" si="0"/>
        <v>-11.959239999999999</v>
      </c>
      <c r="C37">
        <f t="shared" si="1"/>
        <v>1.1232285060643091E-2</v>
      </c>
      <c r="E37" s="105"/>
    </row>
    <row r="38" spans="1:5" x14ac:dyDescent="0.25">
      <c r="A38">
        <v>-2.82</v>
      </c>
      <c r="B38" s="4">
        <f t="shared" si="0"/>
        <v>-11.875020000000001</v>
      </c>
      <c r="C38">
        <f t="shared" si="1"/>
        <v>1.1719201422289435E-2</v>
      </c>
      <c r="E38" s="105"/>
    </row>
    <row r="39" spans="1:5" x14ac:dyDescent="0.25">
      <c r="A39">
        <v>-2.8</v>
      </c>
      <c r="B39" s="4">
        <f t="shared" si="0"/>
        <v>-11.790800000000001</v>
      </c>
      <c r="C39">
        <f t="shared" si="1"/>
        <v>1.2225641868022562E-2</v>
      </c>
      <c r="D39" s="120"/>
      <c r="E39" s="105"/>
    </row>
    <row r="40" spans="1:5" x14ac:dyDescent="0.25">
      <c r="A40">
        <v>-2.78</v>
      </c>
      <c r="B40" s="4">
        <f t="shared" si="0"/>
        <v>-11.706580000000001</v>
      </c>
      <c r="C40">
        <f t="shared" si="1"/>
        <v>1.2752287207710763E-2</v>
      </c>
      <c r="E40" s="105"/>
    </row>
    <row r="41" spans="1:5" x14ac:dyDescent="0.25">
      <c r="A41">
        <v>-2.76</v>
      </c>
      <c r="B41" s="4">
        <f t="shared" si="0"/>
        <v>-11.62236</v>
      </c>
      <c r="C41">
        <f t="shared" si="1"/>
        <v>1.3299835664405324E-2</v>
      </c>
      <c r="E41" s="105"/>
    </row>
    <row r="42" spans="1:5" x14ac:dyDescent="0.25">
      <c r="A42">
        <v>-2.74</v>
      </c>
      <c r="B42" s="4">
        <f t="shared" si="0"/>
        <v>-11.538140000000002</v>
      </c>
      <c r="C42">
        <f t="shared" si="1"/>
        <v>1.3869002925066111E-2</v>
      </c>
      <c r="E42" s="105"/>
    </row>
    <row r="43" spans="1:5" x14ac:dyDescent="0.25">
      <c r="A43">
        <v>-2.72</v>
      </c>
      <c r="B43" s="4">
        <f t="shared" si="0"/>
        <v>-11.453920000000002</v>
      </c>
      <c r="C43">
        <f t="shared" si="1"/>
        <v>1.4460522162058558E-2</v>
      </c>
      <c r="E43" s="105"/>
    </row>
    <row r="44" spans="1:5" x14ac:dyDescent="0.25">
      <c r="A44">
        <v>-2.7</v>
      </c>
      <c r="B44" s="4">
        <f t="shared" si="0"/>
        <v>-11.369700000000002</v>
      </c>
      <c r="C44">
        <f t="shared" si="1"/>
        <v>1.5075144023375718E-2</v>
      </c>
      <c r="E44" s="105"/>
    </row>
    <row r="45" spans="1:5" x14ac:dyDescent="0.25">
      <c r="A45">
        <v>-2.68</v>
      </c>
      <c r="B45" s="4">
        <f t="shared" si="0"/>
        <v>-11.285480000000002</v>
      </c>
      <c r="C45">
        <f t="shared" si="1"/>
        <v>1.5713636589480429E-2</v>
      </c>
      <c r="E45" s="121"/>
    </row>
    <row r="46" spans="1:5" x14ac:dyDescent="0.25">
      <c r="A46">
        <v>-2.66</v>
      </c>
      <c r="B46" s="4">
        <f t="shared" si="0"/>
        <v>-11.201260000000001</v>
      </c>
      <c r="C46">
        <f t="shared" si="1"/>
        <v>1.6376785294604759E-2</v>
      </c>
      <c r="E46" s="121"/>
    </row>
    <row r="47" spans="1:5" x14ac:dyDescent="0.25">
      <c r="A47">
        <v>-2.64</v>
      </c>
      <c r="B47" s="4">
        <f t="shared" si="0"/>
        <v>-11.117040000000001</v>
      </c>
      <c r="C47">
        <f t="shared" si="1"/>
        <v>1.7065392810290288E-2</v>
      </c>
      <c r="E47" s="121"/>
    </row>
    <row r="48" spans="1:5" x14ac:dyDescent="0.25">
      <c r="A48">
        <v>-2.62</v>
      </c>
      <c r="B48" s="4">
        <f t="shared" si="0"/>
        <v>-11.032820000000001</v>
      </c>
      <c r="C48">
        <f t="shared" si="1"/>
        <v>1.7780278888902237E-2</v>
      </c>
      <c r="E48" s="121"/>
    </row>
    <row r="49" spans="1:6" x14ac:dyDescent="0.25">
      <c r="A49">
        <v>-2.6</v>
      </c>
      <c r="B49" s="4">
        <f t="shared" si="0"/>
        <v>-10.948600000000001</v>
      </c>
      <c r="C49">
        <f t="shared" si="1"/>
        <v>1.8522280164803128E-2</v>
      </c>
      <c r="D49" s="120"/>
      <c r="E49" s="121"/>
      <c r="F49" s="120"/>
    </row>
    <row r="50" spans="1:6" x14ac:dyDescent="0.25">
      <c r="A50">
        <v>-2.58</v>
      </c>
      <c r="B50" s="4">
        <f t="shared" si="0"/>
        <v>-10.864380000000001</v>
      </c>
      <c r="C50">
        <f t="shared" si="1"/>
        <v>1.9292249910830082E-2</v>
      </c>
      <c r="E50" s="121"/>
    </row>
    <row r="51" spans="1:6" x14ac:dyDescent="0.25">
      <c r="A51">
        <v>-2.56</v>
      </c>
      <c r="B51" s="4">
        <f t="shared" si="0"/>
        <v>-10.78016</v>
      </c>
      <c r="C51">
        <f t="shared" si="1"/>
        <v>2.0091057747681846E-2</v>
      </c>
      <c r="E51" s="121"/>
    </row>
    <row r="52" spans="1:6" x14ac:dyDescent="0.25">
      <c r="A52">
        <v>-2.54</v>
      </c>
      <c r="B52" s="4">
        <f t="shared" si="0"/>
        <v>-10.69594</v>
      </c>
      <c r="C52">
        <f t="shared" si="1"/>
        <v>2.0919589303789812E-2</v>
      </c>
      <c r="D52" s="120"/>
      <c r="E52" s="121"/>
    </row>
    <row r="53" spans="1:6" x14ac:dyDescent="0.25">
      <c r="A53">
        <v>-2.52</v>
      </c>
      <c r="B53" s="4">
        <f t="shared" si="0"/>
        <v>-10.61172</v>
      </c>
      <c r="C53">
        <f t="shared" si="1"/>
        <v>2.1778745823221417E-2</v>
      </c>
      <c r="E53" s="121"/>
    </row>
    <row r="54" spans="1:6" x14ac:dyDescent="0.25">
      <c r="A54">
        <v>-2.5</v>
      </c>
      <c r="B54" s="4">
        <f t="shared" si="0"/>
        <v>-10.5275</v>
      </c>
      <c r="C54">
        <f t="shared" si="1"/>
        <v>2.2669443719144873E-2</v>
      </c>
      <c r="D54" s="120"/>
      <c r="E54" s="121"/>
      <c r="F54" s="120"/>
    </row>
    <row r="55" spans="1:6" x14ac:dyDescent="0.25">
      <c r="A55">
        <v>-2.48</v>
      </c>
      <c r="B55" s="4">
        <f t="shared" si="0"/>
        <v>-10.443280000000001</v>
      </c>
      <c r="C55">
        <f t="shared" si="1"/>
        <v>2.359261407037181E-2</v>
      </c>
      <c r="D55" s="120"/>
      <c r="E55" s="121"/>
      <c r="F55" s="120"/>
    </row>
    <row r="56" spans="1:6" x14ac:dyDescent="0.25">
      <c r="A56">
        <v>-2.46</v>
      </c>
      <c r="B56" s="4">
        <f t="shared" si="0"/>
        <v>-10.359060000000001</v>
      </c>
      <c r="C56">
        <f t="shared" si="1"/>
        <v>2.4549202058490309E-2</v>
      </c>
      <c r="D56" s="120"/>
      <c r="E56" s="121"/>
      <c r="F56" s="120"/>
    </row>
    <row r="57" spans="1:6" x14ac:dyDescent="0.25">
      <c r="A57">
        <v>-2.44</v>
      </c>
      <c r="B57" s="4">
        <f t="shared" si="0"/>
        <v>-10.274840000000001</v>
      </c>
      <c r="C57">
        <f t="shared" si="1"/>
        <v>2.5540166343104718E-2</v>
      </c>
      <c r="D57" s="120"/>
      <c r="E57" s="121"/>
      <c r="F57" s="120"/>
    </row>
    <row r="58" spans="1:6" x14ac:dyDescent="0.25">
      <c r="A58">
        <v>-2.42</v>
      </c>
      <c r="B58" s="4">
        <f t="shared" si="0"/>
        <v>-10.190620000000001</v>
      </c>
      <c r="C58">
        <f t="shared" si="1"/>
        <v>2.6566478372711273E-2</v>
      </c>
      <c r="E58" s="121"/>
      <c r="F58" s="120"/>
    </row>
    <row r="59" spans="1:6" x14ac:dyDescent="0.25">
      <c r="A59">
        <v>-2.4</v>
      </c>
      <c r="B59" s="4">
        <f t="shared" si="0"/>
        <v>-10.106400000000001</v>
      </c>
      <c r="C59">
        <f t="shared" si="1"/>
        <v>2.7629121628762382E-2</v>
      </c>
      <c r="D59" s="120"/>
      <c r="E59" s="121"/>
      <c r="F59" s="120"/>
    </row>
    <row r="60" spans="1:6" x14ac:dyDescent="0.25">
      <c r="A60">
        <v>-2.38</v>
      </c>
      <c r="B60" s="4">
        <f t="shared" si="0"/>
        <v>-10.022180000000001</v>
      </c>
      <c r="C60">
        <f t="shared" si="1"/>
        <v>2.8729090800504262E-2</v>
      </c>
      <c r="E60" s="121"/>
    </row>
    <row r="61" spans="1:6" x14ac:dyDescent="0.25">
      <c r="A61">
        <v>-2.36</v>
      </c>
      <c r="B61" s="4">
        <f t="shared" si="0"/>
        <v>-9.9379600000000003</v>
      </c>
      <c r="C61">
        <f t="shared" si="1"/>
        <v>2.9867390888217625E-2</v>
      </c>
      <c r="E61" s="121"/>
    </row>
    <row r="62" spans="1:6" x14ac:dyDescent="0.25">
      <c r="A62">
        <v>-2.34</v>
      </c>
      <c r="B62" s="4">
        <f t="shared" si="0"/>
        <v>-9.8537400000000002</v>
      </c>
      <c r="C62">
        <f t="shared" si="1"/>
        <v>3.1045036232546945E-2</v>
      </c>
      <c r="D62" s="120"/>
      <c r="E62" s="121"/>
    </row>
    <row r="63" spans="1:6" x14ac:dyDescent="0.25">
      <c r="A63">
        <v>-2.3199999999999998</v>
      </c>
      <c r="B63" s="4">
        <f t="shared" si="0"/>
        <v>-9.76952</v>
      </c>
      <c r="C63">
        <f t="shared" si="1"/>
        <v>3.226304946767105E-2</v>
      </c>
      <c r="E63" s="121"/>
    </row>
    <row r="64" spans="1:6" x14ac:dyDescent="0.25">
      <c r="A64">
        <v>-2.2999999999999998</v>
      </c>
      <c r="B64" s="4">
        <f t="shared" si="0"/>
        <v>-9.6852999999999998</v>
      </c>
      <c r="C64">
        <f t="shared" si="1"/>
        <v>3.3522460396149908E-2</v>
      </c>
      <c r="D64" s="120"/>
      <c r="E64" s="121"/>
    </row>
    <row r="65" spans="1:5" x14ac:dyDescent="0.25">
      <c r="A65">
        <v>-2.2799999999999998</v>
      </c>
      <c r="B65" s="4">
        <f t="shared" si="0"/>
        <v>-9.6010799999999996</v>
      </c>
      <c r="C65">
        <f t="shared" si="1"/>
        <v>3.4824304783376364E-2</v>
      </c>
      <c r="E65" s="121"/>
    </row>
    <row r="66" spans="1:5" x14ac:dyDescent="0.25">
      <c r="A66">
        <v>-2.2599999999999998</v>
      </c>
      <c r="B66" s="4">
        <f t="shared" ref="B66:B129" si="2">A66*$J$2+L$2</f>
        <v>-9.5168599999999994</v>
      </c>
      <c r="C66">
        <f t="shared" ref="C66:C129" si="3">_xlfn.T.DIST(A66,$K$2-2,FALSE)</f>
        <v>3.6169623069670698E-2</v>
      </c>
      <c r="E66" s="121"/>
    </row>
    <row r="67" spans="1:5" x14ac:dyDescent="0.25">
      <c r="A67">
        <v>-2.2400000000000002</v>
      </c>
      <c r="B67" s="4">
        <f t="shared" si="2"/>
        <v>-9.432640000000001</v>
      </c>
      <c r="C67">
        <f t="shared" si="3"/>
        <v>3.7559458998179272E-2</v>
      </c>
      <c r="E67" s="121"/>
    </row>
    <row r="68" spans="1:5" x14ac:dyDescent="0.25">
      <c r="A68">
        <v>-2.2200000000000002</v>
      </c>
      <c r="B68" s="4">
        <f t="shared" si="2"/>
        <v>-9.3484200000000008</v>
      </c>
      <c r="C68">
        <f t="shared" si="3"/>
        <v>3.8994858156877837E-2</v>
      </c>
      <c r="E68" s="121"/>
    </row>
    <row r="69" spans="1:5" x14ac:dyDescent="0.25">
      <c r="A69">
        <v>-2.2000000000000002</v>
      </c>
      <c r="B69" s="4">
        <f t="shared" si="2"/>
        <v>-9.2642000000000007</v>
      </c>
      <c r="C69">
        <f t="shared" si="3"/>
        <v>4.0476866433134216E-2</v>
      </c>
      <c r="D69" s="120"/>
      <c r="E69" s="121"/>
    </row>
    <row r="70" spans="1:5" x14ac:dyDescent="0.25">
      <c r="A70">
        <v>-2.1800000000000002</v>
      </c>
      <c r="B70" s="4">
        <f t="shared" si="2"/>
        <v>-9.1799800000000005</v>
      </c>
      <c r="C70">
        <f t="shared" si="3"/>
        <v>4.2006528379457085E-2</v>
      </c>
      <c r="E70" s="121"/>
    </row>
    <row r="71" spans="1:5" x14ac:dyDescent="0.25">
      <c r="A71">
        <v>-2.16</v>
      </c>
      <c r="B71" s="4">
        <f t="shared" si="2"/>
        <v>-9.0957600000000021</v>
      </c>
      <c r="C71">
        <f t="shared" si="3"/>
        <v>4.358488548924476E-2</v>
      </c>
      <c r="E71" s="121"/>
    </row>
    <row r="72" spans="1:5" x14ac:dyDescent="0.25">
      <c r="A72">
        <v>-2.14</v>
      </c>
      <c r="B72" s="4">
        <f t="shared" si="2"/>
        <v>-9.0115400000000019</v>
      </c>
      <c r="C72">
        <f t="shared" si="3"/>
        <v>4.5212974381553889E-2</v>
      </c>
      <c r="E72" s="121"/>
    </row>
    <row r="73" spans="1:5" x14ac:dyDescent="0.25">
      <c r="A73">
        <v>-2.12</v>
      </c>
      <c r="B73" s="4">
        <f t="shared" si="2"/>
        <v>-8.9273200000000017</v>
      </c>
      <c r="C73">
        <f t="shared" si="3"/>
        <v>4.6891824894130227E-2</v>
      </c>
      <c r="E73" s="121"/>
    </row>
    <row r="74" spans="1:5" x14ac:dyDescent="0.25">
      <c r="A74">
        <v>-2.1</v>
      </c>
      <c r="B74" s="4">
        <f t="shared" si="2"/>
        <v>-8.8431000000000015</v>
      </c>
      <c r="C74">
        <f t="shared" si="3"/>
        <v>4.8622458084184639E-2</v>
      </c>
      <c r="E74" s="121"/>
    </row>
    <row r="75" spans="1:5" x14ac:dyDescent="0.25">
      <c r="A75">
        <v>-2.08</v>
      </c>
      <c r="B75" s="4">
        <f t="shared" si="2"/>
        <v>-8.7588800000000013</v>
      </c>
      <c r="C75">
        <f t="shared" si="3"/>
        <v>5.0405884136655976E-2</v>
      </c>
      <c r="E75" s="121"/>
    </row>
    <row r="76" spans="1:5" x14ac:dyDescent="0.25">
      <c r="A76">
        <v>-2.06</v>
      </c>
      <c r="B76" s="4">
        <f t="shared" si="2"/>
        <v>-8.6746600000000011</v>
      </c>
      <c r="C76">
        <f t="shared" si="3"/>
        <v>5.2243100179980406E-2</v>
      </c>
      <c r="E76" s="121"/>
    </row>
    <row r="77" spans="1:5" x14ac:dyDescent="0.25">
      <c r="A77">
        <v>-2.04</v>
      </c>
      <c r="B77" s="4">
        <f t="shared" si="2"/>
        <v>-8.590440000000001</v>
      </c>
      <c r="C77">
        <f t="shared" si="3"/>
        <v>5.4135088009680164E-2</v>
      </c>
      <c r="E77" s="121"/>
    </row>
    <row r="78" spans="1:5" x14ac:dyDescent="0.25">
      <c r="A78">
        <v>-2.02</v>
      </c>
      <c r="B78" s="4">
        <f t="shared" si="2"/>
        <v>-8.5062200000000008</v>
      </c>
      <c r="C78">
        <f t="shared" si="3"/>
        <v>5.6082811720401041E-2</v>
      </c>
      <c r="E78" s="121"/>
    </row>
    <row r="79" spans="1:5" x14ac:dyDescent="0.25">
      <c r="A79">
        <v>-2</v>
      </c>
      <c r="B79" s="4">
        <f t="shared" si="2"/>
        <v>-8.4220000000000006</v>
      </c>
      <c r="C79">
        <f t="shared" si="3"/>
        <v>5.808721524735698E-2</v>
      </c>
      <c r="D79" s="120">
        <f>C79</f>
        <v>5.808721524735698E-2</v>
      </c>
      <c r="E79" s="121"/>
    </row>
    <row r="80" spans="1:5" x14ac:dyDescent="0.25">
      <c r="A80">
        <v>-1.98</v>
      </c>
      <c r="B80" s="4">
        <f t="shared" si="2"/>
        <v>-8.3377800000000004</v>
      </c>
      <c r="C80">
        <f t="shared" si="3"/>
        <v>6.0149219818491431E-2</v>
      </c>
      <c r="E80" s="121"/>
    </row>
    <row r="81" spans="1:5" x14ac:dyDescent="0.25">
      <c r="A81">
        <v>-1.96</v>
      </c>
      <c r="B81" s="4">
        <f t="shared" si="2"/>
        <v>-8.2535600000000002</v>
      </c>
      <c r="C81">
        <f t="shared" si="3"/>
        <v>6.2269721319032585E-2</v>
      </c>
      <c r="E81" s="121"/>
    </row>
    <row r="82" spans="1:5" x14ac:dyDescent="0.25">
      <c r="A82">
        <v>-1.94</v>
      </c>
      <c r="B82" s="4">
        <f t="shared" si="2"/>
        <v>-8.16934</v>
      </c>
      <c r="C82">
        <f t="shared" si="3"/>
        <v>6.444958757050237E-2</v>
      </c>
      <c r="E82" s="121"/>
    </row>
    <row r="83" spans="1:5" x14ac:dyDescent="0.25">
      <c r="A83">
        <v>-1.92</v>
      </c>
      <c r="B83" s="4">
        <f t="shared" si="2"/>
        <v>-8.0851199999999999</v>
      </c>
      <c r="C83">
        <f t="shared" si="3"/>
        <v>6.6689655526642688E-2</v>
      </c>
      <c r="E83" s="121"/>
    </row>
    <row r="84" spans="1:5" x14ac:dyDescent="0.25">
      <c r="A84">
        <v>-1.9</v>
      </c>
      <c r="B84" s="4">
        <f t="shared" si="2"/>
        <v>-8.0008999999999997</v>
      </c>
      <c r="C84">
        <f t="shared" si="3"/>
        <v>6.8990728389136849E-2</v>
      </c>
      <c r="E84" s="121"/>
    </row>
    <row r="85" spans="1:5" x14ac:dyDescent="0.25">
      <c r="A85">
        <v>-1.88</v>
      </c>
      <c r="B85" s="4">
        <f t="shared" si="2"/>
        <v>-7.9166800000000004</v>
      </c>
      <c r="C85">
        <f t="shared" si="3"/>
        <v>7.1353572646438213E-2</v>
      </c>
      <c r="E85" s="121"/>
    </row>
    <row r="86" spans="1:5" x14ac:dyDescent="0.25">
      <c r="A86">
        <v>-1.86</v>
      </c>
      <c r="B86" s="4">
        <f t="shared" si="2"/>
        <v>-7.8324600000000011</v>
      </c>
      <c r="C86">
        <f t="shared" si="3"/>
        <v>7.3778915039463558E-2</v>
      </c>
      <c r="E86" s="121"/>
    </row>
    <row r="87" spans="1:5" x14ac:dyDescent="0.25">
      <c r="A87">
        <v>-1.84</v>
      </c>
      <c r="B87" s="4">
        <f t="shared" si="2"/>
        <v>-7.7482400000000009</v>
      </c>
      <c r="C87">
        <f t="shared" si="3"/>
        <v>7.6267439458367253E-2</v>
      </c>
      <c r="E87" s="121"/>
    </row>
    <row r="88" spans="1:5" x14ac:dyDescent="0.25">
      <c r="A88">
        <v>-1.82</v>
      </c>
      <c r="B88" s="4">
        <f t="shared" si="2"/>
        <v>-7.6640200000000007</v>
      </c>
      <c r="C88">
        <f t="shared" si="3"/>
        <v>7.8819783775085361E-2</v>
      </c>
      <c r="E88" s="121"/>
    </row>
    <row r="89" spans="1:5" x14ac:dyDescent="0.25">
      <c r="A89">
        <v>-1.8</v>
      </c>
      <c r="B89" s="4">
        <f t="shared" si="2"/>
        <v>-7.5798000000000005</v>
      </c>
      <c r="C89">
        <f t="shared" si="3"/>
        <v>8.1436536616818281E-2</v>
      </c>
      <c r="E89" s="121"/>
    </row>
    <row r="90" spans="1:5" x14ac:dyDescent="0.25">
      <c r="A90">
        <v>-1.78</v>
      </c>
      <c r="B90" s="4">
        <f t="shared" si="2"/>
        <v>-7.4955800000000004</v>
      </c>
      <c r="C90">
        <f t="shared" si="3"/>
        <v>8.4118234086112659E-2</v>
      </c>
      <c r="E90" s="121"/>
    </row>
    <row r="91" spans="1:5" x14ac:dyDescent="0.25">
      <c r="A91">
        <v>-1.76</v>
      </c>
      <c r="B91" s="4">
        <f t="shared" si="2"/>
        <v>-7.4113600000000002</v>
      </c>
      <c r="C91">
        <f t="shared" si="3"/>
        <v>8.6865356433700094E-2</v>
      </c>
      <c r="E91" s="121"/>
    </row>
    <row r="92" spans="1:5" x14ac:dyDescent="0.25">
      <c r="A92">
        <v>-1.74</v>
      </c>
      <c r="B92" s="4">
        <f t="shared" si="2"/>
        <v>-7.3271400000000009</v>
      </c>
      <c r="C92">
        <f t="shared" si="3"/>
        <v>8.9678324690753375E-2</v>
      </c>
      <c r="E92" s="121"/>
    </row>
    <row r="93" spans="1:5" x14ac:dyDescent="0.25">
      <c r="A93">
        <v>-1.72</v>
      </c>
      <c r="B93" s="4">
        <f t="shared" si="2"/>
        <v>-7.2429200000000007</v>
      </c>
      <c r="C93">
        <f t="shared" si="3"/>
        <v>9.2557497267728231E-2</v>
      </c>
      <c r="E93" s="121"/>
    </row>
    <row r="94" spans="1:5" x14ac:dyDescent="0.25">
      <c r="A94">
        <v>-1.7</v>
      </c>
      <c r="B94" s="4">
        <f t="shared" si="2"/>
        <v>-7.1587000000000005</v>
      </c>
      <c r="C94">
        <f t="shared" si="3"/>
        <v>9.5503166527465391E-2</v>
      </c>
      <c r="E94" s="121"/>
    </row>
    <row r="95" spans="1:5" x14ac:dyDescent="0.25">
      <c r="A95">
        <v>-1.68</v>
      </c>
      <c r="B95" s="4">
        <f t="shared" si="2"/>
        <v>-7.0744800000000003</v>
      </c>
      <c r="C95">
        <f t="shared" si="3"/>
        <v>9.8515555340735209E-2</v>
      </c>
      <c r="E95" s="121"/>
    </row>
    <row r="96" spans="1:5" x14ac:dyDescent="0.25">
      <c r="A96">
        <v>-1.66</v>
      </c>
      <c r="B96" s="4">
        <f t="shared" si="2"/>
        <v>-6.9902600000000001</v>
      </c>
      <c r="C96">
        <f t="shared" si="3"/>
        <v>0.10159481363291027</v>
      </c>
      <c r="E96" s="121"/>
    </row>
    <row r="97" spans="1:5" x14ac:dyDescent="0.25">
      <c r="A97">
        <v>-1.64</v>
      </c>
      <c r="B97" s="4">
        <f t="shared" si="2"/>
        <v>-6.90604</v>
      </c>
      <c r="C97">
        <f t="shared" si="3"/>
        <v>0.10474101493094871</v>
      </c>
      <c r="E97" s="121"/>
    </row>
    <row r="98" spans="1:5" x14ac:dyDescent="0.25">
      <c r="A98">
        <v>-1.62</v>
      </c>
      <c r="B98" s="4">
        <f t="shared" si="2"/>
        <v>-6.8218200000000007</v>
      </c>
      <c r="C98">
        <f t="shared" si="3"/>
        <v>0.10795415292036063</v>
      </c>
      <c r="E98" s="121"/>
    </row>
    <row r="99" spans="1:5" x14ac:dyDescent="0.25">
      <c r="A99">
        <v>-1.6</v>
      </c>
      <c r="B99" s="4">
        <f t="shared" si="2"/>
        <v>-6.7376000000000005</v>
      </c>
      <c r="C99">
        <f t="shared" si="3"/>
        <v>0.11123413802230511</v>
      </c>
      <c r="E99" s="121"/>
    </row>
    <row r="100" spans="1:5" x14ac:dyDescent="0.25">
      <c r="A100">
        <v>-1.58</v>
      </c>
      <c r="B100" s="4">
        <f t="shared" si="2"/>
        <v>-6.6533800000000012</v>
      </c>
      <c r="C100">
        <f t="shared" si="3"/>
        <v>0.11458079400143106</v>
      </c>
      <c r="E100" s="121"/>
    </row>
    <row r="101" spans="1:5" x14ac:dyDescent="0.25">
      <c r="A101">
        <v>-1.56</v>
      </c>
      <c r="B101" s="4">
        <f t="shared" si="2"/>
        <v>-6.569160000000001</v>
      </c>
      <c r="C101">
        <f t="shared" si="3"/>
        <v>0.11799385461551856</v>
      </c>
      <c r="E101" s="121"/>
    </row>
    <row r="102" spans="1:5" x14ac:dyDescent="0.25">
      <c r="A102">
        <v>-1.54</v>
      </c>
      <c r="B102" s="4">
        <f t="shared" si="2"/>
        <v>-6.4849400000000008</v>
      </c>
      <c r="C102">
        <f t="shared" si="3"/>
        <v>0.12147296031840289</v>
      </c>
      <c r="E102" s="121"/>
    </row>
    <row r="103" spans="1:5" x14ac:dyDescent="0.25">
      <c r="A103">
        <v>-1.52</v>
      </c>
      <c r="B103" s="4">
        <f t="shared" si="2"/>
        <v>-6.4007200000000006</v>
      </c>
      <c r="C103">
        <f t="shared" si="3"/>
        <v>0.125017655028065</v>
      </c>
      <c r="E103" s="121"/>
    </row>
    <row r="104" spans="1:5" x14ac:dyDescent="0.25">
      <c r="A104">
        <v>-1.5</v>
      </c>
      <c r="B104" s="4">
        <f t="shared" si="2"/>
        <v>-6.3165000000000004</v>
      </c>
      <c r="C104">
        <f t="shared" si="3"/>
        <v>0.12862738297214607</v>
      </c>
      <c r="E104" s="121"/>
    </row>
    <row r="105" spans="1:5" x14ac:dyDescent="0.25">
      <c r="A105">
        <v>-1.48</v>
      </c>
      <c r="B105" s="4">
        <f t="shared" si="2"/>
        <v>-6.2322800000000003</v>
      </c>
      <c r="C105">
        <f t="shared" si="3"/>
        <v>0.13230148562348742</v>
      </c>
      <c r="E105" s="121"/>
    </row>
    <row r="106" spans="1:5" x14ac:dyDescent="0.25">
      <c r="A106">
        <v>-1.46</v>
      </c>
      <c r="B106" s="4">
        <f t="shared" si="2"/>
        <v>-6.1480600000000001</v>
      </c>
      <c r="C106">
        <f t="shared" si="3"/>
        <v>0.13603919873860865</v>
      </c>
      <c r="E106" s="121"/>
    </row>
    <row r="107" spans="1:5" x14ac:dyDescent="0.25">
      <c r="A107">
        <v>-1.44</v>
      </c>
      <c r="B107" s="4">
        <f t="shared" si="2"/>
        <v>-6.0638399999999999</v>
      </c>
      <c r="C107">
        <f t="shared" si="3"/>
        <v>0.13983964951230846</v>
      </c>
      <c r="E107" s="121"/>
    </row>
    <row r="108" spans="1:5" x14ac:dyDescent="0.25">
      <c r="A108">
        <v>-1.42</v>
      </c>
      <c r="B108" s="4">
        <f t="shared" si="2"/>
        <v>-5.9796199999999997</v>
      </c>
      <c r="C108">
        <f t="shared" si="3"/>
        <v>0.14370185386180698</v>
      </c>
      <c r="E108" s="121"/>
    </row>
    <row r="109" spans="1:5" x14ac:dyDescent="0.25">
      <c r="A109">
        <v>-1.4</v>
      </c>
      <c r="B109" s="4">
        <f t="shared" si="2"/>
        <v>-5.8954000000000004</v>
      </c>
      <c r="C109">
        <f t="shared" si="3"/>
        <v>0.14762471385403808</v>
      </c>
      <c r="E109" s="121">
        <f t="shared" ref="E109:E172" si="4">_xlfn.T.DIST(A3,$K$2-2,FALSE)</f>
        <v>2.4941773206933861E-3</v>
      </c>
    </row>
    <row r="110" spans="1:5" x14ac:dyDescent="0.25">
      <c r="A110">
        <v>-1.38</v>
      </c>
      <c r="B110" s="4">
        <f t="shared" si="2"/>
        <v>-5.8111800000000002</v>
      </c>
      <c r="C110">
        <f t="shared" si="3"/>
        <v>0.15160701528984166</v>
      </c>
      <c r="E110" s="121">
        <f t="shared" si="4"/>
        <v>2.6105772275963452E-3</v>
      </c>
    </row>
    <row r="111" spans="1:5" x14ac:dyDescent="0.25">
      <c r="A111">
        <v>-1.36</v>
      </c>
      <c r="B111" s="4">
        <f t="shared" si="2"/>
        <v>-5.7269600000000009</v>
      </c>
      <c r="C111">
        <f t="shared" si="3"/>
        <v>0.15564742545889926</v>
      </c>
      <c r="E111" s="121">
        <f t="shared" si="4"/>
        <v>2.7322383352874555E-3</v>
      </c>
    </row>
    <row r="112" spans="1:5" x14ac:dyDescent="0.25">
      <c r="A112">
        <v>-1.34</v>
      </c>
      <c r="B112" s="4">
        <f t="shared" si="2"/>
        <v>-5.6427400000000008</v>
      </c>
      <c r="C112">
        <f t="shared" si="3"/>
        <v>0.15974449107929753</v>
      </c>
      <c r="E112" s="121">
        <f t="shared" si="4"/>
        <v>2.8593854358352671E-3</v>
      </c>
    </row>
    <row r="113" spans="1:5" x14ac:dyDescent="0.25">
      <c r="A113">
        <v>-1.32</v>
      </c>
      <c r="B113" s="4">
        <f t="shared" si="2"/>
        <v>-5.5585200000000006</v>
      </c>
      <c r="C113">
        <f t="shared" si="3"/>
        <v>0.16389663643558372</v>
      </c>
      <c r="E113" s="121">
        <f t="shared" si="4"/>
        <v>2.9922520132058916E-3</v>
      </c>
    </row>
    <row r="114" spans="1:5" x14ac:dyDescent="0.25">
      <c r="A114">
        <v>-1.3</v>
      </c>
      <c r="B114" s="4">
        <f t="shared" si="2"/>
        <v>-5.4743000000000004</v>
      </c>
      <c r="C114">
        <f t="shared" si="3"/>
        <v>0.16810216172910808</v>
      </c>
      <c r="E114" s="121">
        <f t="shared" si="4"/>
        <v>3.1310805179487634E-3</v>
      </c>
    </row>
    <row r="115" spans="1:5" x14ac:dyDescent="0.25">
      <c r="A115">
        <v>-1.28</v>
      </c>
      <c r="B115" s="4">
        <f t="shared" si="2"/>
        <v>-5.3900800000000002</v>
      </c>
      <c r="C115">
        <f t="shared" si="3"/>
        <v>0.17235924165430599</v>
      </c>
      <c r="E115" s="121">
        <f t="shared" si="4"/>
        <v>3.2761226464425503E-3</v>
      </c>
    </row>
    <row r="116" spans="1:5" x14ac:dyDescent="0.25">
      <c r="A116">
        <v>-1.26</v>
      </c>
      <c r="B116" s="4">
        <f t="shared" si="2"/>
        <v>-5.30586</v>
      </c>
      <c r="C116">
        <f t="shared" si="3"/>
        <v>0.17666592421437724</v>
      </c>
      <c r="E116" s="121">
        <f t="shared" si="4"/>
        <v>3.4276396244723737E-3</v>
      </c>
    </row>
    <row r="117" spans="1:5" x14ac:dyDescent="0.25">
      <c r="A117">
        <v>-1.24</v>
      </c>
      <c r="B117" s="4">
        <f t="shared" si="2"/>
        <v>-5.2216400000000007</v>
      </c>
      <c r="C117">
        <f t="shared" si="3"/>
        <v>0.18102012978955009</v>
      </c>
      <c r="E117" s="121">
        <f t="shared" si="4"/>
        <v>3.5859024948811805E-3</v>
      </c>
    </row>
    <row r="118" spans="1:5" x14ac:dyDescent="0.25">
      <c r="A118">
        <v>-1.22</v>
      </c>
      <c r="B118" s="4">
        <f t="shared" si="2"/>
        <v>-5.1374200000000005</v>
      </c>
      <c r="C118">
        <f t="shared" si="3"/>
        <v>0.18541965047078812</v>
      </c>
      <c r="E118" s="121">
        <f t="shared" si="4"/>
        <v>3.7511924090074247E-3</v>
      </c>
    </row>
    <row r="119" spans="1:5" x14ac:dyDescent="0.25">
      <c r="A119">
        <v>-1.2</v>
      </c>
      <c r="B119" s="4">
        <f t="shared" si="2"/>
        <v>-5.0532000000000004</v>
      </c>
      <c r="C119">
        <f t="shared" si="3"/>
        <v>0.18986214967139056</v>
      </c>
      <c r="E119" s="121">
        <f t="shared" si="4"/>
        <v>3.923800921589728E-3</v>
      </c>
    </row>
    <row r="120" spans="1:5" x14ac:dyDescent="0.25">
      <c r="A120">
        <v>-1.18</v>
      </c>
      <c r="B120" s="4">
        <f t="shared" si="2"/>
        <v>-4.9689800000000002</v>
      </c>
      <c r="C120">
        <f t="shared" si="3"/>
        <v>0.19434516202846697</v>
      </c>
      <c r="E120" s="121">
        <f t="shared" si="4"/>
        <v>4.104030288785092E-3</v>
      </c>
    </row>
    <row r="121" spans="1:5" x14ac:dyDescent="0.25">
      <c r="A121">
        <v>-1.1599999999999999</v>
      </c>
      <c r="B121" s="4">
        <f t="shared" si="2"/>
        <v>-4.88476</v>
      </c>
      <c r="C121">
        <f t="shared" si="3"/>
        <v>0.19886609360571966</v>
      </c>
      <c r="E121" s="121">
        <f t="shared" si="4"/>
        <v>4.2921937689122469E-3</v>
      </c>
    </row>
    <row r="122" spans="1:5" x14ac:dyDescent="0.25">
      <c r="A122">
        <v>-1.1399999999999999</v>
      </c>
      <c r="B122" s="4">
        <f t="shared" si="2"/>
        <v>-4.8005399999999998</v>
      </c>
      <c r="C122">
        <f t="shared" si="3"/>
        <v>0.2034222224083512</v>
      </c>
      <c r="E122" s="121">
        <f t="shared" si="4"/>
        <v>4.4886159254942902E-3</v>
      </c>
    </row>
    <row r="123" spans="1:5" x14ac:dyDescent="0.25">
      <c r="A123">
        <v>-1.1200000000000001</v>
      </c>
      <c r="B123" s="4">
        <f t="shared" si="2"/>
        <v>-4.7163200000000005</v>
      </c>
      <c r="C123">
        <f t="shared" si="3"/>
        <v>0.20801069922022322</v>
      </c>
      <c r="E123" s="121">
        <f t="shared" si="4"/>
        <v>4.6936329321360425E-3</v>
      </c>
    </row>
    <row r="124" spans="1:5" x14ac:dyDescent="0.25">
      <c r="A124">
        <v>-1.1000000000000001</v>
      </c>
      <c r="B124" s="4">
        <f t="shared" si="2"/>
        <v>-4.6321000000000003</v>
      </c>
      <c r="C124">
        <f t="shared" si="3"/>
        <v>0.21262854877263274</v>
      </c>
      <c r="E124" s="121">
        <f t="shared" si="4"/>
        <v>4.9075928787306738E-3</v>
      </c>
    </row>
    <row r="125" spans="1:5" x14ac:dyDescent="0.25">
      <c r="A125">
        <v>-1.08</v>
      </c>
      <c r="B125" s="4">
        <f t="shared" si="2"/>
        <v>-4.547880000000001</v>
      </c>
      <c r="C125">
        <f t="shared" si="3"/>
        <v>0.21727267125323765</v>
      </c>
      <c r="E125" s="121">
        <f t="shared" si="4"/>
        <v>5.1308560784476074E-3</v>
      </c>
    </row>
    <row r="126" spans="1:5" x14ac:dyDescent="0.25">
      <c r="A126">
        <v>-1.06</v>
      </c>
      <c r="B126" s="4">
        <f t="shared" si="2"/>
        <v>-4.4636600000000008</v>
      </c>
      <c r="C126">
        <f t="shared" si="3"/>
        <v>0.22193984416275972</v>
      </c>
      <c r="E126" s="121">
        <f t="shared" si="4"/>
        <v>5.3637953749095905E-3</v>
      </c>
    </row>
    <row r="127" spans="1:5" x14ac:dyDescent="0.25">
      <c r="A127">
        <v>-1.04</v>
      </c>
      <c r="B127" s="4">
        <f t="shared" si="2"/>
        <v>-4.3794400000000007</v>
      </c>
      <c r="C127">
        <f t="shared" si="3"/>
        <v>0.22662672452611984</v>
      </c>
      <c r="E127" s="121">
        <f t="shared" si="4"/>
        <v>5.6067964489200702E-3</v>
      </c>
    </row>
    <row r="128" spans="1:5" x14ac:dyDescent="0.25">
      <c r="A128">
        <v>-1.02</v>
      </c>
      <c r="B128" s="4">
        <f t="shared" si="2"/>
        <v>-4.2952200000000005</v>
      </c>
      <c r="C128">
        <f t="shared" si="3"/>
        <v>0.2313298514636227</v>
      </c>
      <c r="E128" s="121">
        <f t="shared" si="4"/>
        <v>5.860258124054653E-3</v>
      </c>
    </row>
    <row r="129" spans="1:5" x14ac:dyDescent="0.25">
      <c r="A129">
        <v>-1</v>
      </c>
      <c r="B129" s="4">
        <f t="shared" si="2"/>
        <v>-4.2110000000000003</v>
      </c>
      <c r="C129">
        <f t="shared" si="3"/>
        <v>0.23604564912670095</v>
      </c>
      <c r="D129" s="120">
        <f>C129</f>
        <v>0.23604564912670095</v>
      </c>
      <c r="E129" s="121">
        <f t="shared" si="4"/>
        <v>6.1245926703800248E-3</v>
      </c>
    </row>
    <row r="130" spans="1:5" x14ac:dyDescent="0.25">
      <c r="A130">
        <v>-0.98</v>
      </c>
      <c r="B130" s="4">
        <f t="shared" ref="B130:B193" si="5">A130*$J$2+L$2</f>
        <v>-4.1267800000000001</v>
      </c>
      <c r="C130">
        <f t="shared" ref="C130:C193" si="6">_xlfn.T.DIST(A130,$K$2-2,FALSE)</f>
        <v>0.24077043000156567</v>
      </c>
      <c r="E130" s="121">
        <f t="shared" si="4"/>
        <v>6.4002261055124444E-3</v>
      </c>
    </row>
    <row r="131" spans="1:5" x14ac:dyDescent="0.25">
      <c r="A131">
        <v>-0.96</v>
      </c>
      <c r="B131" s="4">
        <f t="shared" si="5"/>
        <v>-4.0425599999999999</v>
      </c>
      <c r="C131">
        <f t="shared" si="6"/>
        <v>0.24550039858288425</v>
      </c>
      <c r="E131" s="121">
        <f t="shared" si="4"/>
        <v>6.6875984921745037E-3</v>
      </c>
    </row>
    <row r="132" spans="1:5" x14ac:dyDescent="0.25">
      <c r="A132">
        <v>-0.94</v>
      </c>
      <c r="B132" s="4">
        <f t="shared" si="5"/>
        <v>-3.9583400000000002</v>
      </c>
      <c r="C132">
        <f t="shared" si="6"/>
        <v>0.25023165541833059</v>
      </c>
      <c r="E132" s="121">
        <f t="shared" si="4"/>
        <v>6.9871642313536018E-3</v>
      </c>
    </row>
    <row r="133" spans="1:5" x14ac:dyDescent="0.25">
      <c r="A133">
        <v>-0.92</v>
      </c>
      <c r="B133" s="4">
        <f t="shared" si="5"/>
        <v>-3.8741200000000005</v>
      </c>
      <c r="C133">
        <f t="shared" si="6"/>
        <v>0.25496020152352172</v>
      </c>
      <c r="E133" s="121">
        <f t="shared" si="4"/>
        <v>7.2993923501091596E-3</v>
      </c>
    </row>
    <row r="134" spans="1:5" x14ac:dyDescent="0.25">
      <c r="A134">
        <v>-0.9</v>
      </c>
      <c r="B134" s="4">
        <f t="shared" si="5"/>
        <v>-3.7899000000000003</v>
      </c>
      <c r="C134">
        <f t="shared" si="6"/>
        <v>0.25968194316548487</v>
      </c>
      <c r="E134" s="121">
        <f t="shared" si="4"/>
        <v>7.6247667830171492E-3</v>
      </c>
    </row>
    <row r="135" spans="1:5" x14ac:dyDescent="0.25">
      <c r="A135">
        <v>-0.88</v>
      </c>
      <c r="B135" s="4">
        <f t="shared" si="5"/>
        <v>-3.7056800000000001</v>
      </c>
      <c r="C135">
        <f t="shared" si="6"/>
        <v>0.26439269701138279</v>
      </c>
      <c r="E135" s="121">
        <f t="shared" si="4"/>
        <v>7.9637866461806615E-3</v>
      </c>
    </row>
    <row r="136" spans="1:5" x14ac:dyDescent="0.25">
      <c r="A136">
        <v>-0.86</v>
      </c>
      <c r="B136" s="4">
        <f t="shared" si="5"/>
        <v>-3.6214600000000003</v>
      </c>
      <c r="C136">
        <f t="shared" si="6"/>
        <v>0.2690881956377823</v>
      </c>
      <c r="E136" s="121">
        <f t="shared" si="4"/>
        <v>8.3169665026742966E-3</v>
      </c>
    </row>
    <row r="137" spans="1:5" x14ac:dyDescent="0.25">
      <c r="A137">
        <v>-0.84</v>
      </c>
      <c r="B137" s="4">
        <f t="shared" si="5"/>
        <v>-3.5372400000000002</v>
      </c>
      <c r="C137">
        <f t="shared" si="6"/>
        <v>0.27376409339427149</v>
      </c>
      <c r="E137" s="121">
        <f t="shared" si="4"/>
        <v>8.6848366182273005E-3</v>
      </c>
    </row>
    <row r="138" spans="1:5" x14ac:dyDescent="0.25">
      <c r="A138">
        <v>-0.82</v>
      </c>
      <c r="B138" s="4">
        <f t="shared" si="5"/>
        <v>-3.45302</v>
      </c>
      <c r="C138">
        <f t="shared" si="6"/>
        <v>0.2784159726137389</v>
      </c>
      <c r="E138" s="121">
        <f t="shared" si="4"/>
        <v>9.067943205887068E-3</v>
      </c>
    </row>
    <row r="139" spans="1:5" x14ac:dyDescent="0.25">
      <c r="A139">
        <v>-0.8</v>
      </c>
      <c r="B139" s="4">
        <f t="shared" si="5"/>
        <v>-3.3688000000000002</v>
      </c>
      <c r="C139">
        <f t="shared" si="6"/>
        <v>0.2830393501601145</v>
      </c>
      <c r="E139" s="121">
        <f t="shared" si="4"/>
        <v>9.4668486583397247E-3</v>
      </c>
    </row>
    <row r="140" spans="1:5" x14ac:dyDescent="0.25">
      <c r="A140">
        <v>-0.78</v>
      </c>
      <c r="B140" s="4">
        <f t="shared" si="5"/>
        <v>-3.2845800000000005</v>
      </c>
      <c r="C140">
        <f t="shared" si="6"/>
        <v>0.28762968430285529</v>
      </c>
      <c r="E140" s="121">
        <f t="shared" si="4"/>
        <v>9.8821317664987245E-3</v>
      </c>
    </row>
    <row r="141" spans="1:5" x14ac:dyDescent="0.25">
      <c r="A141">
        <v>-0.76</v>
      </c>
      <c r="B141" s="4">
        <f t="shared" si="5"/>
        <v>-3.2003600000000003</v>
      </c>
      <c r="C141">
        <f t="shared" si="6"/>
        <v>0.29218238190594109</v>
      </c>
      <c r="E141" s="121">
        <f t="shared" si="4"/>
        <v>1.0314387922906652E-2</v>
      </c>
    </row>
    <row r="142" spans="1:5" x14ac:dyDescent="0.25">
      <c r="A142">
        <v>-0.74</v>
      </c>
      <c r="B142" s="4">
        <f t="shared" si="5"/>
        <v>-3.1161400000000001</v>
      </c>
      <c r="C142">
        <f t="shared" si="6"/>
        <v>0.29669280591763569</v>
      </c>
      <c r="E142" s="121">
        <f t="shared" si="4"/>
        <v>1.0764229308427875E-2</v>
      </c>
    </row>
    <row r="143" spans="1:5" x14ac:dyDescent="0.25">
      <c r="A143">
        <v>-0.72</v>
      </c>
      <c r="B143" s="4">
        <f t="shared" si="5"/>
        <v>-3.0319199999999999</v>
      </c>
      <c r="C143">
        <f t="shared" si="6"/>
        <v>0.30115628314577447</v>
      </c>
      <c r="E143" s="121">
        <f t="shared" si="4"/>
        <v>1.1232285060643091E-2</v>
      </c>
    </row>
    <row r="144" spans="1:5" x14ac:dyDescent="0.25">
      <c r="A144">
        <v>-0.7</v>
      </c>
      <c r="B144" s="4">
        <f t="shared" si="5"/>
        <v>-2.9477000000000002</v>
      </c>
      <c r="C144">
        <f t="shared" si="6"/>
        <v>0.30556811230187114</v>
      </c>
      <c r="E144" s="121">
        <f t="shared" si="4"/>
        <v>1.1719201422289435E-2</v>
      </c>
    </row>
    <row r="145" spans="1:5" x14ac:dyDescent="0.25">
      <c r="A145">
        <v>-0.68</v>
      </c>
      <c r="B145" s="4">
        <f t="shared" si="5"/>
        <v>-2.8634800000000005</v>
      </c>
      <c r="C145">
        <f t="shared" si="6"/>
        <v>0.30992357229589873</v>
      </c>
      <c r="E145" s="121">
        <f t="shared" si="4"/>
        <v>1.2225641868022562E-2</v>
      </c>
    </row>
    <row r="146" spans="1:5" x14ac:dyDescent="0.25">
      <c r="A146">
        <v>-0.66</v>
      </c>
      <c r="B146" s="4">
        <f t="shared" si="5"/>
        <v>-2.7792600000000003</v>
      </c>
      <c r="C146">
        <f t="shared" si="6"/>
        <v>0.31421793076220317</v>
      </c>
      <c r="E146" s="121">
        <f t="shared" si="4"/>
        <v>1.2752287207710763E-2</v>
      </c>
    </row>
    <row r="147" spans="1:5" x14ac:dyDescent="0.25">
      <c r="A147">
        <v>-0.64</v>
      </c>
      <c r="B147" s="4">
        <f t="shared" si="5"/>
        <v>-2.6950400000000001</v>
      </c>
      <c r="C147">
        <f t="shared" si="6"/>
        <v>0.31844645279566086</v>
      </c>
      <c r="E147" s="121">
        <f t="shared" si="4"/>
        <v>1.3299835664405324E-2</v>
      </c>
    </row>
    <row r="148" spans="1:5" x14ac:dyDescent="0.25">
      <c r="A148">
        <v>-0.62</v>
      </c>
      <c r="B148" s="4">
        <f t="shared" si="5"/>
        <v>-2.6108200000000004</v>
      </c>
      <c r="C148">
        <f t="shared" si="6"/>
        <v>0.32260440987590328</v>
      </c>
      <c r="E148" s="121">
        <f t="shared" si="4"/>
        <v>1.3869002925066111E-2</v>
      </c>
    </row>
    <row r="149" spans="1:5" x14ac:dyDescent="0.25">
      <c r="A149">
        <v>-0.6</v>
      </c>
      <c r="B149" s="4">
        <f t="shared" si="5"/>
        <v>-2.5266000000000002</v>
      </c>
      <c r="C149">
        <f t="shared" si="6"/>
        <v>0.32668708895620474</v>
      </c>
      <c r="E149" s="121">
        <f t="shared" si="4"/>
        <v>1.4460522162058558E-2</v>
      </c>
    </row>
    <row r="150" spans="1:5" x14ac:dyDescent="0.25">
      <c r="A150">
        <v>-0.57999999999999996</v>
      </c>
      <c r="B150" s="4">
        <f t="shared" si="5"/>
        <v>-2.44238</v>
      </c>
      <c r="C150">
        <f t="shared" si="6"/>
        <v>0.33068980169248174</v>
      </c>
      <c r="E150" s="121">
        <f t="shared" si="4"/>
        <v>1.5075144023375718E-2</v>
      </c>
    </row>
    <row r="151" spans="1:5" x14ac:dyDescent="0.25">
      <c r="A151">
        <v>-0.56000000000000005</v>
      </c>
      <c r="B151" s="4">
        <f t="shared" si="5"/>
        <v>-2.3581600000000003</v>
      </c>
      <c r="C151">
        <f t="shared" si="6"/>
        <v>0.33460789378678191</v>
      </c>
      <c r="E151" s="121">
        <f t="shared" si="4"/>
        <v>1.5713636589480429E-2</v>
      </c>
    </row>
    <row r="152" spans="1:5" x14ac:dyDescent="0.25">
      <c r="A152">
        <v>-0.54</v>
      </c>
      <c r="B152" s="4">
        <f t="shared" si="5"/>
        <v>-2.2739400000000005</v>
      </c>
      <c r="C152">
        <f t="shared" si="6"/>
        <v>0.33843675441866117</v>
      </c>
      <c r="E152" s="121">
        <f t="shared" si="4"/>
        <v>1.6376785294604759E-2</v>
      </c>
    </row>
    <row r="153" spans="1:5" x14ac:dyDescent="0.25">
      <c r="A153">
        <v>-0.52</v>
      </c>
      <c r="B153" s="4">
        <f t="shared" si="5"/>
        <v>-2.1897200000000003</v>
      </c>
      <c r="C153">
        <f t="shared" si="6"/>
        <v>0.34217182573696409</v>
      </c>
      <c r="E153" s="121">
        <f t="shared" si="4"/>
        <v>1.7065392810290288E-2</v>
      </c>
    </row>
    <row r="154" spans="1:5" x14ac:dyDescent="0.25">
      <c r="A154">
        <v>-0.5</v>
      </c>
      <c r="B154" s="4">
        <f t="shared" si="5"/>
        <v>-2.1055000000000001</v>
      </c>
      <c r="C154">
        <f t="shared" si="6"/>
        <v>0.34580861238374172</v>
      </c>
      <c r="E154" s="121">
        <f t="shared" si="4"/>
        <v>1.7780278888902237E-2</v>
      </c>
    </row>
    <row r="155" spans="1:5" x14ac:dyDescent="0.25">
      <c r="A155">
        <v>-0.48</v>
      </c>
      <c r="B155" s="4">
        <f t="shared" si="5"/>
        <v>-2.02128</v>
      </c>
      <c r="C155">
        <f t="shared" si="6"/>
        <v>0.34934269102136989</v>
      </c>
      <c r="E155" s="121">
        <f t="shared" si="4"/>
        <v>1.8522280164803128E-2</v>
      </c>
    </row>
    <row r="156" spans="1:5" x14ac:dyDescent="0.25">
      <c r="A156">
        <v>-0.46</v>
      </c>
      <c r="B156" s="4">
        <f t="shared" si="5"/>
        <v>-1.9370600000000002</v>
      </c>
      <c r="C156">
        <f t="shared" si="6"/>
        <v>0.35276971983337674</v>
      </c>
      <c r="E156" s="121">
        <f t="shared" si="4"/>
        <v>1.9292249910830082E-2</v>
      </c>
    </row>
    <row r="157" spans="1:5" x14ac:dyDescent="0.25">
      <c r="A157">
        <v>-0.44</v>
      </c>
      <c r="B157" s="4">
        <f t="shared" si="5"/>
        <v>-1.85284</v>
      </c>
      <c r="C157">
        <f t="shared" si="6"/>
        <v>0.35608544796904912</v>
      </c>
      <c r="E157" s="121">
        <f t="shared" si="4"/>
        <v>2.0091057747681846E-2</v>
      </c>
    </row>
    <row r="158" spans="1:5" x14ac:dyDescent="0.25">
      <c r="A158">
        <v>-0.42</v>
      </c>
      <c r="B158" s="4">
        <f t="shared" si="5"/>
        <v>-1.7686200000000001</v>
      </c>
      <c r="C158">
        <f t="shared" si="6"/>
        <v>0.35928572490158373</v>
      </c>
      <c r="E158" s="121">
        <f t="shared" si="4"/>
        <v>2.0919589303789812E-2</v>
      </c>
    </row>
    <row r="159" spans="1:5" x14ac:dyDescent="0.25">
      <c r="A159">
        <v>-0.4</v>
      </c>
      <c r="B159" s="4">
        <f t="shared" si="5"/>
        <v>-1.6844000000000001</v>
      </c>
      <c r="C159">
        <f t="shared" si="6"/>
        <v>0.36236650966936146</v>
      </c>
      <c r="E159" s="121">
        <f t="shared" si="4"/>
        <v>2.1778745823221417E-2</v>
      </c>
    </row>
    <row r="160" spans="1:5" x14ac:dyDescent="0.25">
      <c r="A160">
        <v>-0.38</v>
      </c>
      <c r="B160" s="4">
        <f t="shared" si="5"/>
        <v>-1.6001800000000002</v>
      </c>
      <c r="C160">
        <f t="shared" si="6"/>
        <v>0.36532387996988069</v>
      </c>
      <c r="E160" s="121">
        <f t="shared" si="4"/>
        <v>2.2669443719144873E-2</v>
      </c>
    </row>
    <row r="161" spans="1:5" x14ac:dyDescent="0.25">
      <c r="A161">
        <v>-0.36</v>
      </c>
      <c r="B161" s="4">
        <f t="shared" si="5"/>
        <v>-1.51596</v>
      </c>
      <c r="C161">
        <f t="shared" si="6"/>
        <v>0.36815404107597061</v>
      </c>
      <c r="E161" s="121">
        <f t="shared" si="4"/>
        <v>2.359261407037181E-2</v>
      </c>
    </row>
    <row r="162" spans="1:5" x14ac:dyDescent="0.25">
      <c r="A162">
        <v>-0.34</v>
      </c>
      <c r="B162" s="4">
        <f t="shared" si="5"/>
        <v>-1.4317400000000002</v>
      </c>
      <c r="C162">
        <f t="shared" si="6"/>
        <v>0.37085333454413</v>
      </c>
      <c r="E162" s="121">
        <f t="shared" si="4"/>
        <v>2.4549202058490309E-2</v>
      </c>
    </row>
    <row r="163" spans="1:5" x14ac:dyDescent="0.25">
      <c r="A163">
        <v>-0.32</v>
      </c>
      <c r="B163" s="4">
        <f t="shared" si="5"/>
        <v>-1.3475200000000001</v>
      </c>
      <c r="C163">
        <f t="shared" si="6"/>
        <v>0.37341824668520018</v>
      </c>
      <c r="E163" s="121">
        <f t="shared" si="4"/>
        <v>2.5540166343104718E-2</v>
      </c>
    </row>
    <row r="164" spans="1:5" x14ac:dyDescent="0.25">
      <c r="A164">
        <v>-0.3</v>
      </c>
      <c r="B164" s="4">
        <f t="shared" si="5"/>
        <v>-1.2633000000000001</v>
      </c>
      <c r="C164">
        <f t="shared" si="6"/>
        <v>0.37584541676808375</v>
      </c>
      <c r="E164" s="121">
        <f t="shared" si="4"/>
        <v>2.6566478372711273E-2</v>
      </c>
    </row>
    <row r="165" spans="1:5" x14ac:dyDescent="0.25">
      <c r="A165">
        <v>-0.28000000000000003</v>
      </c>
      <c r="B165" s="4">
        <f t="shared" si="5"/>
        <v>-1.1790800000000001</v>
      </c>
      <c r="C165">
        <f t="shared" si="6"/>
        <v>0.37813164492785617</v>
      </c>
      <c r="E165" s="121">
        <f t="shared" si="4"/>
        <v>2.7629121628762382E-2</v>
      </c>
    </row>
    <row r="166" spans="1:5" x14ac:dyDescent="0.25">
      <c r="A166">
        <v>-0.26</v>
      </c>
      <c r="B166" s="4">
        <f t="shared" si="5"/>
        <v>-1.0948600000000002</v>
      </c>
      <c r="C166">
        <f t="shared" si="6"/>
        <v>0.38027389975039794</v>
      </c>
      <c r="E166" s="121">
        <f t="shared" si="4"/>
        <v>2.8729090800504262E-2</v>
      </c>
    </row>
    <row r="167" spans="1:5" x14ac:dyDescent="0.25">
      <c r="A167">
        <v>-0.24</v>
      </c>
      <c r="B167" s="4">
        <f t="shared" si="5"/>
        <v>-1.01064</v>
      </c>
      <c r="C167">
        <f t="shared" si="6"/>
        <v>0.38226932550658155</v>
      </c>
      <c r="E167" s="121">
        <f t="shared" si="4"/>
        <v>2.9867390888217625E-2</v>
      </c>
    </row>
    <row r="168" spans="1:5" x14ac:dyDescent="0.25">
      <c r="A168">
        <v>-0.22</v>
      </c>
      <c r="B168" s="4">
        <f t="shared" si="5"/>
        <v>-0.92642000000000002</v>
      </c>
      <c r="C168">
        <f t="shared" si="6"/>
        <v>0.38411524901009092</v>
      </c>
      <c r="E168" s="121">
        <f t="shared" si="4"/>
        <v>3.1045036232546945E-2</v>
      </c>
    </row>
    <row r="169" spans="1:5" x14ac:dyDescent="0.25">
      <c r="A169">
        <v>-0.2</v>
      </c>
      <c r="B169" s="4">
        <f t="shared" si="5"/>
        <v>-0.84220000000000006</v>
      </c>
      <c r="C169">
        <f t="shared" si="6"/>
        <v>0.38580918607411929</v>
      </c>
      <c r="E169" s="121">
        <f t="shared" si="4"/>
        <v>3.226304946767105E-2</v>
      </c>
    </row>
    <row r="170" spans="1:5" x14ac:dyDescent="0.25">
      <c r="A170">
        <v>-0.18</v>
      </c>
      <c r="B170" s="4">
        <f t="shared" si="5"/>
        <v>-0.75797999999999999</v>
      </c>
      <c r="C170">
        <f t="shared" si="6"/>
        <v>0.38734884754348131</v>
      </c>
      <c r="E170" s="121">
        <f t="shared" si="4"/>
        <v>3.3522460396149908E-2</v>
      </c>
    </row>
    <row r="171" spans="1:5" x14ac:dyDescent="0.25">
      <c r="A171">
        <v>-0.16</v>
      </c>
      <c r="B171" s="4">
        <f t="shared" si="5"/>
        <v>-0.67376000000000003</v>
      </c>
      <c r="C171">
        <f t="shared" si="6"/>
        <v>0.38873214488008778</v>
      </c>
      <c r="E171" s="121">
        <f t="shared" si="4"/>
        <v>3.4824304783376364E-2</v>
      </c>
    </row>
    <row r="172" spans="1:5" x14ac:dyDescent="0.25">
      <c r="A172">
        <v>-0.14000000000000001</v>
      </c>
      <c r="B172" s="4">
        <f t="shared" si="5"/>
        <v>-0.58954000000000006</v>
      </c>
      <c r="C172">
        <f t="shared" si="6"/>
        <v>0.38995719528124601</v>
      </c>
      <c r="E172" s="121">
        <f t="shared" si="4"/>
        <v>3.6169623069670698E-2</v>
      </c>
    </row>
    <row r="173" spans="1:5" x14ac:dyDescent="0.25">
      <c r="A173">
        <v>-0.12</v>
      </c>
      <c r="B173" s="4">
        <f t="shared" si="5"/>
        <v>-0.50531999999999999</v>
      </c>
      <c r="C173">
        <f t="shared" si="6"/>
        <v>0.39102232631187539</v>
      </c>
      <c r="E173" s="121">
        <f t="shared" ref="E173:E236" si="7">_xlfn.T.DIST(A67,$K$2-2,FALSE)</f>
        <v>3.7559458998179272E-2</v>
      </c>
    </row>
    <row r="174" spans="1:5" x14ac:dyDescent="0.25">
      <c r="A174">
        <v>-0.1</v>
      </c>
      <c r="B174" s="4">
        <f t="shared" si="5"/>
        <v>-0.42110000000000003</v>
      </c>
      <c r="C174">
        <f t="shared" si="6"/>
        <v>0.39192608003344531</v>
      </c>
      <c r="E174" s="121">
        <f t="shared" si="7"/>
        <v>3.8994858156877837E-2</v>
      </c>
    </row>
    <row r="175" spans="1:5" x14ac:dyDescent="0.25">
      <c r="A175">
        <v>-8.0000000000000099E-2</v>
      </c>
      <c r="B175" s="4">
        <f t="shared" si="5"/>
        <v>-0.33688000000000046</v>
      </c>
      <c r="C175">
        <f t="shared" si="6"/>
        <v>0.39266721661425202</v>
      </c>
      <c r="E175" s="121">
        <f t="shared" si="7"/>
        <v>4.0476866433134216E-2</v>
      </c>
    </row>
    <row r="176" spans="1:5" x14ac:dyDescent="0.25">
      <c r="A176">
        <v>-6.0000000000000102E-2</v>
      </c>
      <c r="B176" s="4">
        <f t="shared" si="5"/>
        <v>-0.25266000000000044</v>
      </c>
      <c r="C176">
        <f t="shared" si="6"/>
        <v>0.39324471740753536</v>
      </c>
      <c r="E176" s="121">
        <f t="shared" si="7"/>
        <v>4.2006528379457085E-2</v>
      </c>
    </row>
    <row r="177" spans="1:6" x14ac:dyDescent="0.25">
      <c r="A177">
        <v>-0.04</v>
      </c>
      <c r="B177" s="4">
        <f t="shared" si="5"/>
        <v>-0.16844000000000001</v>
      </c>
      <c r="C177">
        <f t="shared" si="6"/>
        <v>0.39365778748589259</v>
      </c>
      <c r="E177" s="121">
        <f t="shared" si="7"/>
        <v>4.358488548924476E-2</v>
      </c>
    </row>
    <row r="178" spans="1:6" x14ac:dyDescent="0.25">
      <c r="A178">
        <v>-0.02</v>
      </c>
      <c r="B178" s="4">
        <f t="shared" si="5"/>
        <v>-8.4220000000000003E-2</v>
      </c>
      <c r="C178">
        <f t="shared" si="6"/>
        <v>0.39390585762246466</v>
      </c>
      <c r="E178" s="121">
        <f t="shared" si="7"/>
        <v>4.5212974381553889E-2</v>
      </c>
    </row>
    <row r="179" spans="1:6" x14ac:dyDescent="0.25">
      <c r="A179">
        <v>0</v>
      </c>
      <c r="B179" s="4">
        <f t="shared" si="5"/>
        <v>0</v>
      </c>
      <c r="C179">
        <f t="shared" si="6"/>
        <v>0.39398858571143264</v>
      </c>
      <c r="D179" s="120">
        <f>C179</f>
        <v>0.39398858571143264</v>
      </c>
      <c r="E179" s="121">
        <f t="shared" si="7"/>
        <v>4.6891824894130227E-2</v>
      </c>
      <c r="F179" s="120"/>
    </row>
    <row r="180" spans="1:6" x14ac:dyDescent="0.25">
      <c r="A180">
        <v>0.02</v>
      </c>
      <c r="B180" s="4">
        <f t="shared" si="5"/>
        <v>8.4220000000000003E-2</v>
      </c>
      <c r="C180">
        <f t="shared" si="6"/>
        <v>0.39390585762246466</v>
      </c>
      <c r="E180" s="121">
        <f t="shared" si="7"/>
        <v>4.8622458084184639E-2</v>
      </c>
    </row>
    <row r="181" spans="1:6" x14ac:dyDescent="0.25">
      <c r="A181">
        <v>0.04</v>
      </c>
      <c r="B181" s="4">
        <f t="shared" si="5"/>
        <v>0.16844000000000001</v>
      </c>
      <c r="C181">
        <f t="shared" si="6"/>
        <v>0.39365778748589259</v>
      </c>
      <c r="E181" s="121">
        <f t="shared" si="7"/>
        <v>5.0405884136655976E-2</v>
      </c>
    </row>
    <row r="182" spans="1:6" x14ac:dyDescent="0.25">
      <c r="A182">
        <v>6.0000000000000102E-2</v>
      </c>
      <c r="B182" s="4">
        <f t="shared" si="5"/>
        <v>0.25266000000000044</v>
      </c>
      <c r="C182">
        <f t="shared" si="6"/>
        <v>0.39324471740753536</v>
      </c>
      <c r="E182" s="121">
        <f t="shared" si="7"/>
        <v>5.2243100179980406E-2</v>
      </c>
    </row>
    <row r="183" spans="1:6" x14ac:dyDescent="0.25">
      <c r="A183">
        <v>8.0000000000000099E-2</v>
      </c>
      <c r="B183" s="4">
        <f t="shared" si="5"/>
        <v>0.33688000000000046</v>
      </c>
      <c r="C183">
        <f t="shared" si="6"/>
        <v>0.39266721661425202</v>
      </c>
      <c r="E183" s="121">
        <f t="shared" si="7"/>
        <v>5.4135088009680164E-2</v>
      </c>
    </row>
    <row r="184" spans="1:6" x14ac:dyDescent="0.25">
      <c r="A184">
        <v>0.1</v>
      </c>
      <c r="B184" s="4">
        <f t="shared" si="5"/>
        <v>0.42110000000000003</v>
      </c>
      <c r="C184">
        <f t="shared" si="6"/>
        <v>0.39192608003344531</v>
      </c>
      <c r="E184" s="121">
        <f t="shared" si="7"/>
        <v>5.6082811720401041E-2</v>
      </c>
    </row>
    <row r="185" spans="1:6" x14ac:dyDescent="0.25">
      <c r="A185">
        <v>0.12</v>
      </c>
      <c r="B185" s="4">
        <f t="shared" si="5"/>
        <v>0.50531999999999999</v>
      </c>
      <c r="C185">
        <f t="shared" si="6"/>
        <v>0.39102232631187539</v>
      </c>
      <c r="E185" s="121">
        <f t="shared" si="7"/>
        <v>5.808721524735698E-2</v>
      </c>
    </row>
    <row r="186" spans="1:6" x14ac:dyDescent="0.25">
      <c r="A186">
        <v>0.14000000000000001</v>
      </c>
      <c r="B186" s="4">
        <f t="shared" si="5"/>
        <v>0.58954000000000006</v>
      </c>
      <c r="C186">
        <f t="shared" si="6"/>
        <v>0.38995719528124601</v>
      </c>
      <c r="E186" s="121">
        <f t="shared" si="7"/>
        <v>6.0149219818491431E-2</v>
      </c>
    </row>
    <row r="187" spans="1:6" x14ac:dyDescent="0.25">
      <c r="A187">
        <v>0.16</v>
      </c>
      <c r="B187" s="4">
        <f t="shared" si="5"/>
        <v>0.67376000000000003</v>
      </c>
      <c r="C187">
        <f t="shared" si="6"/>
        <v>0.38873214488008778</v>
      </c>
      <c r="E187" s="121">
        <f t="shared" si="7"/>
        <v>6.2269721319032585E-2</v>
      </c>
    </row>
    <row r="188" spans="1:6" x14ac:dyDescent="0.25">
      <c r="A188">
        <v>0.18</v>
      </c>
      <c r="B188" s="4">
        <f t="shared" si="5"/>
        <v>0.75797999999999999</v>
      </c>
      <c r="C188">
        <f t="shared" si="6"/>
        <v>0.38734884754348131</v>
      </c>
      <c r="E188" s="121">
        <f t="shared" si="7"/>
        <v>6.444958757050237E-2</v>
      </c>
    </row>
    <row r="189" spans="1:6" x14ac:dyDescent="0.25">
      <c r="A189">
        <v>0.2</v>
      </c>
      <c r="B189" s="4">
        <f t="shared" si="5"/>
        <v>0.84220000000000006</v>
      </c>
      <c r="C189">
        <f t="shared" si="6"/>
        <v>0.38580918607411929</v>
      </c>
      <c r="E189" s="121">
        <f t="shared" si="7"/>
        <v>6.6689655526642688E-2</v>
      </c>
    </row>
    <row r="190" spans="1:6" x14ac:dyDescent="0.25">
      <c r="A190">
        <v>0.22</v>
      </c>
      <c r="B190" s="4">
        <f t="shared" si="5"/>
        <v>0.92642000000000002</v>
      </c>
      <c r="C190">
        <f t="shared" si="6"/>
        <v>0.38411524901009092</v>
      </c>
      <c r="E190" s="121">
        <f t="shared" si="7"/>
        <v>6.8990728389136849E-2</v>
      </c>
    </row>
    <row r="191" spans="1:6" x14ac:dyDescent="0.25">
      <c r="A191">
        <v>0.24</v>
      </c>
      <c r="B191" s="4">
        <f t="shared" si="5"/>
        <v>1.01064</v>
      </c>
      <c r="C191">
        <f t="shared" si="6"/>
        <v>0.38226932550658155</v>
      </c>
      <c r="E191" s="121">
        <f t="shared" si="7"/>
        <v>7.1353572646438213E-2</v>
      </c>
    </row>
    <row r="192" spans="1:6" x14ac:dyDescent="0.25">
      <c r="A192">
        <v>0.26</v>
      </c>
      <c r="B192" s="4">
        <f t="shared" si="5"/>
        <v>1.0948600000000002</v>
      </c>
      <c r="C192">
        <f t="shared" si="6"/>
        <v>0.38027389975039794</v>
      </c>
      <c r="E192" s="121">
        <f t="shared" si="7"/>
        <v>7.3778915039463558E-2</v>
      </c>
    </row>
    <row r="193" spans="1:5" x14ac:dyDescent="0.25">
      <c r="A193">
        <v>0.28000000000000003</v>
      </c>
      <c r="B193" s="4">
        <f t="shared" si="5"/>
        <v>1.1790800000000001</v>
      </c>
      <c r="C193">
        <f t="shared" si="6"/>
        <v>0.37813164492785617</v>
      </c>
      <c r="E193" s="121">
        <f t="shared" si="7"/>
        <v>7.6267439458367253E-2</v>
      </c>
    </row>
    <row r="194" spans="1:5" x14ac:dyDescent="0.25">
      <c r="A194">
        <v>0.3</v>
      </c>
      <c r="B194" s="4">
        <f t="shared" ref="B194:B257" si="8">A194*$J$2+L$2</f>
        <v>1.2633000000000001</v>
      </c>
      <c r="C194">
        <f t="shared" ref="C194:C257" si="9">_xlfn.T.DIST(A194,$K$2-2,FALSE)</f>
        <v>0.37584541676808375</v>
      </c>
      <c r="E194" s="121">
        <f t="shared" si="7"/>
        <v>7.8819783775085361E-2</v>
      </c>
    </row>
    <row r="195" spans="1:5" x14ac:dyDescent="0.25">
      <c r="A195">
        <v>0.32</v>
      </c>
      <c r="B195" s="4">
        <f t="shared" si="8"/>
        <v>1.3475200000000001</v>
      </c>
      <c r="C195">
        <f t="shared" si="9"/>
        <v>0.37341824668520018</v>
      </c>
      <c r="E195" s="121">
        <f t="shared" si="7"/>
        <v>8.1436536616818281E-2</v>
      </c>
    </row>
    <row r="196" spans="1:5" x14ac:dyDescent="0.25">
      <c r="A196">
        <v>0.34</v>
      </c>
      <c r="B196" s="4">
        <f t="shared" si="8"/>
        <v>1.4317400000000002</v>
      </c>
      <c r="C196">
        <f t="shared" si="9"/>
        <v>0.37085333454413</v>
      </c>
      <c r="E196" s="121">
        <f t="shared" si="7"/>
        <v>8.4118234086112659E-2</v>
      </c>
    </row>
    <row r="197" spans="1:5" x14ac:dyDescent="0.25">
      <c r="A197">
        <v>0.36</v>
      </c>
      <c r="B197" s="4">
        <f t="shared" si="8"/>
        <v>1.51596</v>
      </c>
      <c r="C197">
        <f t="shared" si="9"/>
        <v>0.36815404107597061</v>
      </c>
      <c r="E197" s="121">
        <f t="shared" si="7"/>
        <v>8.6865356433700094E-2</v>
      </c>
    </row>
    <row r="198" spans="1:5" x14ac:dyDescent="0.25">
      <c r="A198">
        <v>0.38</v>
      </c>
      <c r="B198" s="4">
        <f t="shared" si="8"/>
        <v>1.6001800000000002</v>
      </c>
      <c r="C198">
        <f t="shared" si="9"/>
        <v>0.36532387996988069</v>
      </c>
      <c r="E198" s="121">
        <f t="shared" si="7"/>
        <v>8.9678324690753375E-2</v>
      </c>
    </row>
    <row r="199" spans="1:5" x14ac:dyDescent="0.25">
      <c r="A199">
        <v>0.4</v>
      </c>
      <c r="B199" s="4">
        <f t="shared" si="8"/>
        <v>1.6844000000000001</v>
      </c>
      <c r="C199">
        <f t="shared" si="9"/>
        <v>0.36236650966936146</v>
      </c>
      <c r="E199" s="121">
        <f t="shared" si="7"/>
        <v>9.2557497267728231E-2</v>
      </c>
    </row>
    <row r="200" spans="1:5" x14ac:dyDescent="0.25">
      <c r="A200">
        <v>0.42</v>
      </c>
      <c r="B200" s="4">
        <f t="shared" si="8"/>
        <v>1.7686200000000001</v>
      </c>
      <c r="C200">
        <f t="shared" si="9"/>
        <v>0.35928572490158373</v>
      </c>
      <c r="E200" s="121">
        <f t="shared" si="7"/>
        <v>9.5503166527465391E-2</v>
      </c>
    </row>
    <row r="201" spans="1:5" x14ac:dyDescent="0.25">
      <c r="A201">
        <v>0.44</v>
      </c>
      <c r="B201" s="4">
        <f t="shared" si="8"/>
        <v>1.85284</v>
      </c>
      <c r="C201">
        <f t="shared" si="9"/>
        <v>0.35608544796904912</v>
      </c>
      <c r="E201" s="121">
        <f t="shared" si="7"/>
        <v>9.8515555340735209E-2</v>
      </c>
    </row>
    <row r="202" spans="1:5" x14ac:dyDescent="0.25">
      <c r="A202">
        <v>0.46</v>
      </c>
      <c r="B202" s="4">
        <f t="shared" si="8"/>
        <v>1.9370600000000002</v>
      </c>
      <c r="C202">
        <f t="shared" si="9"/>
        <v>0.35276971983337674</v>
      </c>
      <c r="E202" s="121">
        <f t="shared" si="7"/>
        <v>0.10159481363291027</v>
      </c>
    </row>
    <row r="203" spans="1:5" x14ac:dyDescent="0.25">
      <c r="A203">
        <v>0.48</v>
      </c>
      <c r="B203" s="4">
        <f t="shared" si="8"/>
        <v>2.02128</v>
      </c>
      <c r="C203">
        <f t="shared" si="9"/>
        <v>0.34934269102136989</v>
      </c>
      <c r="E203" s="121">
        <f t="shared" si="7"/>
        <v>0.10474101493094871</v>
      </c>
    </row>
    <row r="204" spans="1:5" x14ac:dyDescent="0.25">
      <c r="A204">
        <v>0.5</v>
      </c>
      <c r="B204" s="4">
        <f t="shared" si="8"/>
        <v>2.1055000000000001</v>
      </c>
      <c r="C204">
        <f t="shared" si="9"/>
        <v>0.34580861238374172</v>
      </c>
      <c r="E204" s="121">
        <f t="shared" si="7"/>
        <v>0.10795415292036063</v>
      </c>
    </row>
    <row r="205" spans="1:5" x14ac:dyDescent="0.25">
      <c r="A205">
        <v>0.52</v>
      </c>
      <c r="B205" s="4">
        <f t="shared" si="8"/>
        <v>2.1897200000000003</v>
      </c>
      <c r="C205">
        <f t="shared" si="9"/>
        <v>0.34217182573696409</v>
      </c>
      <c r="E205" s="121">
        <f t="shared" si="7"/>
        <v>0.11123413802230511</v>
      </c>
    </row>
    <row r="206" spans="1:5" x14ac:dyDescent="0.25">
      <c r="A206">
        <v>0.54</v>
      </c>
      <c r="B206" s="4">
        <f t="shared" si="8"/>
        <v>2.2739400000000005</v>
      </c>
      <c r="C206">
        <f t="shared" si="9"/>
        <v>0.33843675441866117</v>
      </c>
      <c r="E206" s="121">
        <f t="shared" si="7"/>
        <v>0.11458079400143106</v>
      </c>
    </row>
    <row r="207" spans="1:5" x14ac:dyDescent="0.25">
      <c r="A207">
        <v>0.56000000000000005</v>
      </c>
      <c r="B207" s="4">
        <f t="shared" si="8"/>
        <v>2.3581600000000003</v>
      </c>
      <c r="C207">
        <f t="shared" si="9"/>
        <v>0.33460789378678191</v>
      </c>
      <c r="E207" s="121">
        <f t="shared" si="7"/>
        <v>0.11799385461551856</v>
      </c>
    </row>
    <row r="208" spans="1:5" x14ac:dyDescent="0.25">
      <c r="A208">
        <v>0.57999999999999996</v>
      </c>
      <c r="B208" s="4">
        <f t="shared" si="8"/>
        <v>2.44238</v>
      </c>
      <c r="C208">
        <f t="shared" si="9"/>
        <v>0.33068980169248174</v>
      </c>
      <c r="E208" s="121">
        <f t="shared" si="7"/>
        <v>0.12147296031840289</v>
      </c>
    </row>
    <row r="209" spans="1:5" x14ac:dyDescent="0.25">
      <c r="A209">
        <v>0.6</v>
      </c>
      <c r="B209" s="4">
        <f t="shared" si="8"/>
        <v>2.5266000000000002</v>
      </c>
      <c r="C209">
        <f t="shared" si="9"/>
        <v>0.32668708895620474</v>
      </c>
      <c r="E209" s="121">
        <f t="shared" si="7"/>
        <v>0.125017655028065</v>
      </c>
    </row>
    <row r="210" spans="1:5" x14ac:dyDescent="0.25">
      <c r="A210">
        <v>0.62</v>
      </c>
      <c r="B210" s="4">
        <f t="shared" si="8"/>
        <v>2.6108200000000004</v>
      </c>
      <c r="C210">
        <f t="shared" si="9"/>
        <v>0.32260440987590328</v>
      </c>
      <c r="E210" s="121">
        <f t="shared" si="7"/>
        <v>0.12862738297214607</v>
      </c>
    </row>
    <row r="211" spans="1:5" x14ac:dyDescent="0.25">
      <c r="A211">
        <v>0.64</v>
      </c>
      <c r="B211" s="4">
        <f t="shared" si="8"/>
        <v>2.6950400000000001</v>
      </c>
      <c r="C211">
        <f t="shared" si="9"/>
        <v>0.31844645279566086</v>
      </c>
      <c r="E211" s="121">
        <f t="shared" si="7"/>
        <v>0.13230148562348742</v>
      </c>
    </row>
    <row r="212" spans="1:5" x14ac:dyDescent="0.25">
      <c r="A212">
        <v>0.66</v>
      </c>
      <c r="B212" s="4">
        <f t="shared" si="8"/>
        <v>2.7792600000000003</v>
      </c>
      <c r="C212">
        <f t="shared" si="9"/>
        <v>0.31421793076220317</v>
      </c>
      <c r="E212" s="121">
        <f t="shared" si="7"/>
        <v>0.13603919873860865</v>
      </c>
    </row>
    <row r="213" spans="1:5" x14ac:dyDescent="0.25">
      <c r="A213">
        <v>0.68</v>
      </c>
      <c r="B213" s="4">
        <f t="shared" si="8"/>
        <v>2.8634800000000005</v>
      </c>
      <c r="C213">
        <f t="shared" si="9"/>
        <v>0.30992357229589873</v>
      </c>
      <c r="E213" s="121">
        <f t="shared" si="7"/>
        <v>0.13983964951230846</v>
      </c>
    </row>
    <row r="214" spans="1:5" x14ac:dyDescent="0.25">
      <c r="A214">
        <v>0.7</v>
      </c>
      <c r="B214" s="4">
        <f t="shared" si="8"/>
        <v>2.9477000000000002</v>
      </c>
      <c r="C214">
        <f t="shared" si="9"/>
        <v>0.30556811230187114</v>
      </c>
      <c r="E214" s="121">
        <f t="shared" si="7"/>
        <v>0.14370185386180698</v>
      </c>
    </row>
    <row r="215" spans="1:5" x14ac:dyDescent="0.25">
      <c r="A215">
        <v>0.72</v>
      </c>
      <c r="B215" s="4">
        <f t="shared" si="8"/>
        <v>3.0319199999999999</v>
      </c>
      <c r="C215">
        <f t="shared" si="9"/>
        <v>0.30115628314577447</v>
      </c>
      <c r="E215" s="121">
        <f t="shared" si="7"/>
        <v>0.14762471385403808</v>
      </c>
    </row>
    <row r="216" spans="1:5" x14ac:dyDescent="0.25">
      <c r="A216">
        <v>0.74</v>
      </c>
      <c r="B216" s="4">
        <f t="shared" si="8"/>
        <v>3.1161400000000001</v>
      </c>
      <c r="C216">
        <f t="shared" si="9"/>
        <v>0.29669280591763569</v>
      </c>
      <c r="E216" s="121">
        <f t="shared" si="7"/>
        <v>0.15160701528984166</v>
      </c>
    </row>
    <row r="217" spans="1:5" x14ac:dyDescent="0.25">
      <c r="A217">
        <v>0.76</v>
      </c>
      <c r="B217" s="4">
        <f t="shared" si="8"/>
        <v>3.2003600000000003</v>
      </c>
      <c r="C217">
        <f t="shared" si="9"/>
        <v>0.29218238190594109</v>
      </c>
      <c r="E217" s="121">
        <f t="shared" si="7"/>
        <v>0.15564742545889926</v>
      </c>
    </row>
    <row r="218" spans="1:5" x14ac:dyDescent="0.25">
      <c r="A218">
        <v>0.78</v>
      </c>
      <c r="B218" s="4">
        <f t="shared" si="8"/>
        <v>3.2845800000000005</v>
      </c>
      <c r="C218">
        <f t="shared" si="9"/>
        <v>0.28762968430285529</v>
      </c>
      <c r="E218" s="121">
        <f t="shared" si="7"/>
        <v>0.15974449107929753</v>
      </c>
    </row>
    <row r="219" spans="1:5" x14ac:dyDescent="0.25">
      <c r="A219">
        <v>0.8</v>
      </c>
      <c r="B219" s="4">
        <f t="shared" si="8"/>
        <v>3.3688000000000002</v>
      </c>
      <c r="C219">
        <f t="shared" si="9"/>
        <v>0.2830393501601145</v>
      </c>
      <c r="E219" s="121">
        <f t="shared" si="7"/>
        <v>0.16389663643558372</v>
      </c>
    </row>
    <row r="220" spans="1:5" x14ac:dyDescent="0.25">
      <c r="A220">
        <v>0.82</v>
      </c>
      <c r="B220" s="4">
        <f t="shared" si="8"/>
        <v>3.45302</v>
      </c>
      <c r="C220">
        <f t="shared" si="9"/>
        <v>0.2784159726137389</v>
      </c>
      <c r="E220" s="121">
        <f t="shared" si="7"/>
        <v>0.16810216172910808</v>
      </c>
    </row>
    <row r="221" spans="1:5" x14ac:dyDescent="0.25">
      <c r="A221">
        <v>0.84</v>
      </c>
      <c r="B221" s="4">
        <f t="shared" si="8"/>
        <v>3.5372400000000002</v>
      </c>
      <c r="C221">
        <f t="shared" si="9"/>
        <v>0.27376409339427149</v>
      </c>
      <c r="E221" s="121">
        <f t="shared" si="7"/>
        <v>0.17235924165430599</v>
      </c>
    </row>
    <row r="222" spans="1:5" x14ac:dyDescent="0.25">
      <c r="A222">
        <v>0.86</v>
      </c>
      <c r="B222" s="4">
        <f t="shared" si="8"/>
        <v>3.6214600000000003</v>
      </c>
      <c r="C222">
        <f t="shared" si="9"/>
        <v>0.2690881956377823</v>
      </c>
      <c r="E222" s="121">
        <f t="shared" si="7"/>
        <v>0.17666592421437724</v>
      </c>
    </row>
    <row r="223" spans="1:5" x14ac:dyDescent="0.25">
      <c r="A223">
        <v>0.88</v>
      </c>
      <c r="B223" s="4">
        <f t="shared" si="8"/>
        <v>3.7056800000000001</v>
      </c>
      <c r="C223">
        <f t="shared" si="9"/>
        <v>0.26439269701138279</v>
      </c>
      <c r="E223" s="121">
        <f t="shared" si="7"/>
        <v>0.18102012978955009</v>
      </c>
    </row>
    <row r="224" spans="1:5" x14ac:dyDescent="0.25">
      <c r="A224">
        <v>0.9</v>
      </c>
      <c r="B224" s="4">
        <f t="shared" si="8"/>
        <v>3.7899000000000003</v>
      </c>
      <c r="C224">
        <f t="shared" si="9"/>
        <v>0.25968194316548487</v>
      </c>
      <c r="E224" s="121">
        <f t="shared" si="7"/>
        <v>0.18541965047078812</v>
      </c>
    </row>
    <row r="225" spans="1:5" x14ac:dyDescent="0.25">
      <c r="A225">
        <v>0.92</v>
      </c>
      <c r="B225" s="4">
        <f t="shared" si="8"/>
        <v>3.8741200000000005</v>
      </c>
      <c r="C225">
        <f t="shared" si="9"/>
        <v>0.25496020152352172</v>
      </c>
      <c r="E225" s="121">
        <f t="shared" si="7"/>
        <v>0.18986214967139056</v>
      </c>
    </row>
    <row r="226" spans="1:5" x14ac:dyDescent="0.25">
      <c r="A226">
        <v>0.94</v>
      </c>
      <c r="B226" s="4">
        <f t="shared" si="8"/>
        <v>3.9583400000000002</v>
      </c>
      <c r="C226">
        <f t="shared" si="9"/>
        <v>0.25023165541833059</v>
      </c>
      <c r="E226" s="121">
        <f t="shared" si="7"/>
        <v>0.19434516202846697</v>
      </c>
    </row>
    <row r="227" spans="1:5" x14ac:dyDescent="0.25">
      <c r="A227">
        <v>0.96</v>
      </c>
      <c r="B227" s="4">
        <f t="shared" si="8"/>
        <v>4.0425599999999999</v>
      </c>
      <c r="C227">
        <f t="shared" si="9"/>
        <v>0.24550039858288425</v>
      </c>
      <c r="E227" s="121">
        <f t="shared" si="7"/>
        <v>0.19886609360571966</v>
      </c>
    </row>
    <row r="228" spans="1:5" x14ac:dyDescent="0.25">
      <c r="A228">
        <v>0.98</v>
      </c>
      <c r="B228" s="4">
        <f t="shared" si="8"/>
        <v>4.1267800000000001</v>
      </c>
      <c r="C228">
        <f t="shared" si="9"/>
        <v>0.24077043000156567</v>
      </c>
      <c r="E228" s="121">
        <f t="shared" si="7"/>
        <v>0.2034222224083512</v>
      </c>
    </row>
    <row r="229" spans="1:5" x14ac:dyDescent="0.25">
      <c r="A229">
        <v>1</v>
      </c>
      <c r="B229" s="4">
        <f t="shared" si="8"/>
        <v>4.2110000000000003</v>
      </c>
      <c r="C229">
        <f t="shared" si="9"/>
        <v>0.23604564912670095</v>
      </c>
      <c r="D229" s="120">
        <f>C229</f>
        <v>0.23604564912670095</v>
      </c>
      <c r="E229" s="121">
        <f t="shared" si="7"/>
        <v>0.20801069922022322</v>
      </c>
    </row>
    <row r="230" spans="1:5" x14ac:dyDescent="0.25">
      <c r="A230">
        <v>1.02</v>
      </c>
      <c r="B230" s="4">
        <f t="shared" si="8"/>
        <v>4.2952200000000005</v>
      </c>
      <c r="C230">
        <f t="shared" si="9"/>
        <v>0.2313298514636227</v>
      </c>
      <c r="E230" s="121">
        <f t="shared" si="7"/>
        <v>0.21262854877263274</v>
      </c>
    </row>
    <row r="231" spans="1:5" x14ac:dyDescent="0.25">
      <c r="A231">
        <v>1.04</v>
      </c>
      <c r="B231" s="4">
        <f t="shared" si="8"/>
        <v>4.3794400000000007</v>
      </c>
      <c r="C231">
        <f t="shared" si="9"/>
        <v>0.22662672452611984</v>
      </c>
      <c r="E231" s="121">
        <f t="shared" si="7"/>
        <v>0.21727267125323765</v>
      </c>
    </row>
    <row r="232" spans="1:5" x14ac:dyDescent="0.25">
      <c r="A232">
        <v>1.06</v>
      </c>
      <c r="B232" s="4">
        <f t="shared" si="8"/>
        <v>4.4636600000000008</v>
      </c>
      <c r="C232">
        <f t="shared" si="9"/>
        <v>0.22193984416275972</v>
      </c>
      <c r="E232" s="121">
        <f t="shared" si="7"/>
        <v>0.22193984416275972</v>
      </c>
    </row>
    <row r="233" spans="1:5" x14ac:dyDescent="0.25">
      <c r="A233">
        <v>1.08</v>
      </c>
      <c r="B233" s="4">
        <f t="shared" si="8"/>
        <v>4.547880000000001</v>
      </c>
      <c r="C233">
        <f t="shared" si="9"/>
        <v>0.21727267125323765</v>
      </c>
      <c r="E233" s="121">
        <f t="shared" si="7"/>
        <v>0.22662672452611984</v>
      </c>
    </row>
    <row r="234" spans="1:5" x14ac:dyDescent="0.25">
      <c r="A234">
        <v>1.1000000000000001</v>
      </c>
      <c r="B234" s="4">
        <f t="shared" si="8"/>
        <v>4.6321000000000003</v>
      </c>
      <c r="C234">
        <f t="shared" si="9"/>
        <v>0.21262854877263274</v>
      </c>
      <c r="E234" s="121">
        <f t="shared" si="7"/>
        <v>0.2313298514636227</v>
      </c>
    </row>
    <row r="235" spans="1:5" x14ac:dyDescent="0.25">
      <c r="A235">
        <v>1.1200000000000001</v>
      </c>
      <c r="B235" s="4">
        <f t="shared" si="8"/>
        <v>4.7163200000000005</v>
      </c>
      <c r="C235">
        <f t="shared" si="9"/>
        <v>0.20801069922022322</v>
      </c>
      <c r="E235" s="121">
        <f t="shared" si="7"/>
        <v>0.23604564912670095</v>
      </c>
    </row>
    <row r="236" spans="1:5" x14ac:dyDescent="0.25">
      <c r="A236">
        <v>1.1399999999999999</v>
      </c>
      <c r="B236" s="4">
        <f t="shared" si="8"/>
        <v>4.8005399999999998</v>
      </c>
      <c r="C236">
        <f t="shared" si="9"/>
        <v>0.2034222224083512</v>
      </c>
      <c r="E236" s="121">
        <f t="shared" si="7"/>
        <v>0.24077043000156567</v>
      </c>
    </row>
    <row r="237" spans="1:5" x14ac:dyDescent="0.25">
      <c r="A237">
        <v>1.1599999999999999</v>
      </c>
      <c r="B237" s="4">
        <f t="shared" si="8"/>
        <v>4.88476</v>
      </c>
      <c r="C237">
        <f t="shared" si="9"/>
        <v>0.19886609360571966</v>
      </c>
      <c r="E237" s="121">
        <f t="shared" ref="E237:E300" si="10">_xlfn.T.DIST(A131,$K$2-2,FALSE)</f>
        <v>0.24550039858288425</v>
      </c>
    </row>
    <row r="238" spans="1:5" x14ac:dyDescent="0.25">
      <c r="A238">
        <v>1.18</v>
      </c>
      <c r="B238" s="4">
        <f t="shared" si="8"/>
        <v>4.9689800000000002</v>
      </c>
      <c r="C238">
        <f t="shared" si="9"/>
        <v>0.19434516202846697</v>
      </c>
      <c r="E238" s="121">
        <f t="shared" si="10"/>
        <v>0.25023165541833059</v>
      </c>
    </row>
    <row r="239" spans="1:5" x14ac:dyDescent="0.25">
      <c r="A239">
        <v>1.2</v>
      </c>
      <c r="B239" s="4">
        <f t="shared" si="8"/>
        <v>5.0532000000000004</v>
      </c>
      <c r="C239">
        <f t="shared" si="9"/>
        <v>0.18986214967139056</v>
      </c>
      <c r="E239" s="121">
        <f t="shared" si="10"/>
        <v>0.25496020152352172</v>
      </c>
    </row>
    <row r="240" spans="1:5" x14ac:dyDescent="0.25">
      <c r="A240">
        <v>1.22</v>
      </c>
      <c r="B240" s="4">
        <f t="shared" si="8"/>
        <v>5.1374200000000005</v>
      </c>
      <c r="C240">
        <f t="shared" si="9"/>
        <v>0.18541965047078812</v>
      </c>
      <c r="E240" s="121">
        <f t="shared" si="10"/>
        <v>0.25968194316548487</v>
      </c>
    </row>
    <row r="241" spans="1:5" x14ac:dyDescent="0.25">
      <c r="A241">
        <v>1.24</v>
      </c>
      <c r="B241" s="4">
        <f t="shared" si="8"/>
        <v>5.2216400000000007</v>
      </c>
      <c r="C241">
        <f t="shared" si="9"/>
        <v>0.18102012978955009</v>
      </c>
      <c r="E241" s="121">
        <f t="shared" si="10"/>
        <v>0.26439269701138279</v>
      </c>
    </row>
    <row r="242" spans="1:5" x14ac:dyDescent="0.25">
      <c r="A242">
        <v>1.26</v>
      </c>
      <c r="B242" s="4">
        <f t="shared" si="8"/>
        <v>5.30586</v>
      </c>
      <c r="C242">
        <f t="shared" si="9"/>
        <v>0.17666592421437724</v>
      </c>
      <c r="E242" s="121">
        <f t="shared" si="10"/>
        <v>0.2690881956377823</v>
      </c>
    </row>
    <row r="243" spans="1:5" x14ac:dyDescent="0.25">
      <c r="A243">
        <v>1.28</v>
      </c>
      <c r="B243" s="4">
        <f t="shared" si="8"/>
        <v>5.3900800000000002</v>
      </c>
      <c r="C243">
        <f t="shared" si="9"/>
        <v>0.17235924165430599</v>
      </c>
      <c r="E243" s="121">
        <f t="shared" si="10"/>
        <v>0.27376409339427149</v>
      </c>
    </row>
    <row r="244" spans="1:5" x14ac:dyDescent="0.25">
      <c r="A244">
        <v>1.3</v>
      </c>
      <c r="B244" s="4">
        <f t="shared" si="8"/>
        <v>5.4743000000000004</v>
      </c>
      <c r="C244">
        <f t="shared" si="9"/>
        <v>0.16810216172910808</v>
      </c>
      <c r="E244" s="121">
        <f t="shared" si="10"/>
        <v>0.2784159726137389</v>
      </c>
    </row>
    <row r="245" spans="1:5" x14ac:dyDescent="0.25">
      <c r="A245">
        <v>1.32</v>
      </c>
      <c r="B245" s="4">
        <f t="shared" si="8"/>
        <v>5.5585200000000006</v>
      </c>
      <c r="C245">
        <f t="shared" si="9"/>
        <v>0.16389663643558372</v>
      </c>
      <c r="E245" s="121">
        <f t="shared" si="10"/>
        <v>0.2830393501601145</v>
      </c>
    </row>
    <row r="246" spans="1:5" x14ac:dyDescent="0.25">
      <c r="A246">
        <v>1.34</v>
      </c>
      <c r="B246" s="4">
        <f t="shared" si="8"/>
        <v>5.6427400000000008</v>
      </c>
      <c r="C246">
        <f t="shared" si="9"/>
        <v>0.15974449107929753</v>
      </c>
      <c r="E246" s="121">
        <f t="shared" si="10"/>
        <v>0.28762968430285529</v>
      </c>
    </row>
    <row r="247" spans="1:5" x14ac:dyDescent="0.25">
      <c r="A247">
        <v>1.36</v>
      </c>
      <c r="B247" s="4">
        <f t="shared" si="8"/>
        <v>5.7269600000000009</v>
      </c>
      <c r="C247">
        <f t="shared" si="9"/>
        <v>0.15564742545889926</v>
      </c>
      <c r="E247" s="121">
        <f t="shared" si="10"/>
        <v>0.29218238190594109</v>
      </c>
    </row>
    <row r="248" spans="1:5" x14ac:dyDescent="0.25">
      <c r="A248">
        <v>1.38</v>
      </c>
      <c r="B248" s="4">
        <f t="shared" si="8"/>
        <v>5.8111800000000002</v>
      </c>
      <c r="C248">
        <f t="shared" si="9"/>
        <v>0.15160701528984166</v>
      </c>
      <c r="E248" s="121">
        <f t="shared" si="10"/>
        <v>0.29669280591763569</v>
      </c>
    </row>
    <row r="249" spans="1:5" x14ac:dyDescent="0.25">
      <c r="A249">
        <v>1.4</v>
      </c>
      <c r="B249" s="4">
        <f t="shared" si="8"/>
        <v>5.8954000000000004</v>
      </c>
      <c r="C249">
        <f t="shared" si="9"/>
        <v>0.14762471385403808</v>
      </c>
      <c r="E249" s="121">
        <f t="shared" si="10"/>
        <v>0.30115628314577447</v>
      </c>
    </row>
    <row r="250" spans="1:5" x14ac:dyDescent="0.25">
      <c r="A250">
        <v>1.42</v>
      </c>
      <c r="B250" s="4">
        <f t="shared" si="8"/>
        <v>5.9796199999999997</v>
      </c>
      <c r="C250">
        <f t="shared" si="9"/>
        <v>0.14370185386180698</v>
      </c>
      <c r="E250" s="121">
        <f t="shared" si="10"/>
        <v>0.30556811230187114</v>
      </c>
    </row>
    <row r="251" spans="1:5" x14ac:dyDescent="0.25">
      <c r="A251">
        <v>1.44</v>
      </c>
      <c r="B251" s="4">
        <f t="shared" si="8"/>
        <v>6.0638399999999999</v>
      </c>
      <c r="C251">
        <f t="shared" si="9"/>
        <v>0.13983964951230846</v>
      </c>
      <c r="E251" s="121">
        <f t="shared" si="10"/>
        <v>0.30992357229589873</v>
      </c>
    </row>
    <row r="252" spans="1:5" x14ac:dyDescent="0.25">
      <c r="A252">
        <v>1.46</v>
      </c>
      <c r="B252" s="4">
        <f t="shared" si="8"/>
        <v>6.1480600000000001</v>
      </c>
      <c r="C252">
        <f t="shared" si="9"/>
        <v>0.13603919873860865</v>
      </c>
      <c r="E252" s="121">
        <f t="shared" si="10"/>
        <v>0.31421793076220317</v>
      </c>
    </row>
    <row r="253" spans="1:5" x14ac:dyDescent="0.25">
      <c r="A253">
        <v>1.48</v>
      </c>
      <c r="B253" s="4">
        <f t="shared" si="8"/>
        <v>6.2322800000000003</v>
      </c>
      <c r="C253">
        <f t="shared" si="9"/>
        <v>0.13230148562348742</v>
      </c>
      <c r="E253" s="121">
        <f t="shared" si="10"/>
        <v>0.31844645279566086</v>
      </c>
    </row>
    <row r="254" spans="1:5" x14ac:dyDescent="0.25">
      <c r="A254">
        <v>1.5</v>
      </c>
      <c r="B254" s="4">
        <f t="shared" si="8"/>
        <v>6.3165000000000004</v>
      </c>
      <c r="C254">
        <f t="shared" si="9"/>
        <v>0.12862738297214607</v>
      </c>
      <c r="E254" s="121">
        <f t="shared" si="10"/>
        <v>0.32260440987590328</v>
      </c>
    </row>
    <row r="255" spans="1:5" x14ac:dyDescent="0.25">
      <c r="A255">
        <v>1.52</v>
      </c>
      <c r="B255" s="4">
        <f t="shared" si="8"/>
        <v>6.4007200000000006</v>
      </c>
      <c r="C255">
        <f t="shared" si="9"/>
        <v>0.125017655028065</v>
      </c>
      <c r="E255" s="121">
        <f t="shared" si="10"/>
        <v>0.32668708895620474</v>
      </c>
    </row>
    <row r="256" spans="1:5" x14ac:dyDescent="0.25">
      <c r="A256">
        <v>1.54</v>
      </c>
      <c r="B256" s="4">
        <f t="shared" si="8"/>
        <v>6.4849400000000008</v>
      </c>
      <c r="C256">
        <f t="shared" si="9"/>
        <v>0.12147296031840289</v>
      </c>
      <c r="E256" s="121">
        <f t="shared" si="10"/>
        <v>0.33068980169248174</v>
      </c>
    </row>
    <row r="257" spans="1:8" x14ac:dyDescent="0.25">
      <c r="A257">
        <v>1.56</v>
      </c>
      <c r="B257" s="4">
        <f t="shared" si="8"/>
        <v>6.569160000000001</v>
      </c>
      <c r="C257">
        <f t="shared" si="9"/>
        <v>0.11799385461551856</v>
      </c>
      <c r="E257" s="121">
        <f t="shared" si="10"/>
        <v>0.33460789378678191</v>
      </c>
    </row>
    <row r="258" spans="1:8" x14ac:dyDescent="0.25">
      <c r="A258">
        <v>1.58</v>
      </c>
      <c r="B258" s="4">
        <f t="shared" ref="B258:B321" si="11">A258*$J$2+L$2</f>
        <v>6.6533800000000012</v>
      </c>
      <c r="C258">
        <f t="shared" ref="C258:C321" si="12">_xlfn.T.DIST(A258,$K$2-2,FALSE)</f>
        <v>0.11458079400143106</v>
      </c>
      <c r="E258" s="121">
        <f t="shared" si="10"/>
        <v>0.33843675441866117</v>
      </c>
    </row>
    <row r="259" spans="1:8" x14ac:dyDescent="0.25">
      <c r="A259">
        <v>1.6</v>
      </c>
      <c r="B259" s="4">
        <f t="shared" si="11"/>
        <v>6.7376000000000005</v>
      </c>
      <c r="C259">
        <f t="shared" si="12"/>
        <v>0.11123413802230511</v>
      </c>
      <c r="E259" s="121">
        <f t="shared" si="10"/>
        <v>0.34217182573696409</v>
      </c>
    </row>
    <row r="260" spans="1:8" x14ac:dyDescent="0.25">
      <c r="A260">
        <v>1.62</v>
      </c>
      <c r="B260" s="4">
        <f t="shared" si="11"/>
        <v>6.8218200000000007</v>
      </c>
      <c r="C260">
        <f t="shared" si="12"/>
        <v>0.10795415292036063</v>
      </c>
      <c r="E260" s="121">
        <f t="shared" si="10"/>
        <v>0.34580861238374172</v>
      </c>
    </row>
    <row r="261" spans="1:8" x14ac:dyDescent="0.25">
      <c r="A261">
        <v>1.64</v>
      </c>
      <c r="B261" s="4">
        <f t="shared" si="11"/>
        <v>6.90604</v>
      </c>
      <c r="C261">
        <f t="shared" si="12"/>
        <v>0.10474101493094871</v>
      </c>
      <c r="E261" s="121">
        <f t="shared" si="10"/>
        <v>0.34934269102136989</v>
      </c>
    </row>
    <row r="262" spans="1:8" x14ac:dyDescent="0.25">
      <c r="A262">
        <v>1.66</v>
      </c>
      <c r="B262" s="4">
        <f t="shared" si="11"/>
        <v>6.9902600000000001</v>
      </c>
      <c r="C262">
        <f t="shared" si="12"/>
        <v>0.10159481363291027</v>
      </c>
      <c r="E262" s="121">
        <f t="shared" si="10"/>
        <v>0.35276971983337674</v>
      </c>
    </row>
    <row r="263" spans="1:8" x14ac:dyDescent="0.25">
      <c r="A263">
        <v>1.68</v>
      </c>
      <c r="B263" s="4">
        <f t="shared" si="11"/>
        <v>7.0744800000000003</v>
      </c>
      <c r="C263">
        <f t="shared" si="12"/>
        <v>9.8515555340735209E-2</v>
      </c>
      <c r="E263" s="121">
        <f t="shared" si="10"/>
        <v>0.35608544796904912</v>
      </c>
    </row>
    <row r="264" spans="1:8" x14ac:dyDescent="0.25">
      <c r="A264">
        <v>1.7</v>
      </c>
      <c r="B264" s="4">
        <f t="shared" si="11"/>
        <v>7.1587000000000005</v>
      </c>
      <c r="C264">
        <f t="shared" si="12"/>
        <v>9.5503166527465391E-2</v>
      </c>
      <c r="E264" s="121">
        <f t="shared" si="10"/>
        <v>0.35928572490158373</v>
      </c>
    </row>
    <row r="265" spans="1:8" x14ac:dyDescent="0.25">
      <c r="A265">
        <v>1.72</v>
      </c>
      <c r="B265" s="4">
        <f t="shared" si="11"/>
        <v>7.2429200000000007</v>
      </c>
      <c r="C265">
        <f t="shared" si="12"/>
        <v>9.2557497267728231E-2</v>
      </c>
      <c r="E265" s="121">
        <f t="shared" si="10"/>
        <v>0.36236650966936146</v>
      </c>
      <c r="G265">
        <f t="shared" ref="G265:G282" si="13">_xlfn.T.DIST.RT(A265,$K$2)</f>
        <v>4.9735437064800936E-2</v>
      </c>
      <c r="H265" s="116">
        <f t="shared" ref="H265:H328" si="14">C265</f>
        <v>9.2557497267728231E-2</v>
      </c>
    </row>
    <row r="266" spans="1:8" x14ac:dyDescent="0.25">
      <c r="A266">
        <v>1.74</v>
      </c>
      <c r="B266" s="4">
        <f t="shared" si="11"/>
        <v>7.3271400000000009</v>
      </c>
      <c r="C266">
        <f t="shared" si="12"/>
        <v>8.9678324690753375E-2</v>
      </c>
      <c r="E266" s="121">
        <f t="shared" si="10"/>
        <v>0.36532387996988069</v>
      </c>
      <c r="G266">
        <f t="shared" si="13"/>
        <v>4.7915781418978245E-2</v>
      </c>
      <c r="H266" s="116">
        <f t="shared" si="14"/>
        <v>8.9678324690753375E-2</v>
      </c>
    </row>
    <row r="267" spans="1:8" x14ac:dyDescent="0.25">
      <c r="A267">
        <v>1.76</v>
      </c>
      <c r="B267" s="4">
        <f t="shared" si="11"/>
        <v>7.4113600000000002</v>
      </c>
      <c r="C267">
        <f t="shared" si="12"/>
        <v>8.6865356433700094E-2</v>
      </c>
      <c r="E267" s="121">
        <f t="shared" si="10"/>
        <v>0.36815404107597061</v>
      </c>
      <c r="G267">
        <f t="shared" si="13"/>
        <v>4.6153397236925221E-2</v>
      </c>
      <c r="H267" s="116">
        <f t="shared" si="14"/>
        <v>8.6865356433700094E-2</v>
      </c>
    </row>
    <row r="268" spans="1:8" x14ac:dyDescent="0.25">
      <c r="A268">
        <v>1.78</v>
      </c>
      <c r="B268" s="4">
        <f t="shared" si="11"/>
        <v>7.4955800000000004</v>
      </c>
      <c r="C268">
        <f t="shared" si="12"/>
        <v>8.4118234086112659E-2</v>
      </c>
      <c r="E268" s="121">
        <f t="shared" si="10"/>
        <v>0.37085333454413</v>
      </c>
      <c r="G268">
        <f t="shared" si="13"/>
        <v>4.4446955352083456E-2</v>
      </c>
      <c r="H268" s="116">
        <f t="shared" si="14"/>
        <v>8.4118234086112659E-2</v>
      </c>
    </row>
    <row r="269" spans="1:8" x14ac:dyDescent="0.25">
      <c r="A269">
        <v>1.8</v>
      </c>
      <c r="B269" s="4">
        <f t="shared" si="11"/>
        <v>7.5798000000000005</v>
      </c>
      <c r="C269">
        <f t="shared" si="12"/>
        <v>8.1436536616818281E-2</v>
      </c>
      <c r="E269" s="121">
        <f t="shared" si="10"/>
        <v>0.37341824668520018</v>
      </c>
      <c r="G269">
        <f t="shared" si="13"/>
        <v>4.2795133995592559E-2</v>
      </c>
      <c r="H269" s="116">
        <f t="shared" si="14"/>
        <v>8.1436536616818281E-2</v>
      </c>
    </row>
    <row r="270" spans="1:8" x14ac:dyDescent="0.25">
      <c r="A270">
        <v>1.82</v>
      </c>
      <c r="B270" s="4">
        <f t="shared" si="11"/>
        <v>7.6640200000000007</v>
      </c>
      <c r="C270">
        <f t="shared" si="12"/>
        <v>7.8819783775085361E-2</v>
      </c>
      <c r="E270" s="121">
        <f t="shared" si="10"/>
        <v>0.37584541676808375</v>
      </c>
      <c r="G270">
        <f t="shared" si="13"/>
        <v>4.1196620045810171E-2</v>
      </c>
      <c r="H270" s="116">
        <f t="shared" si="14"/>
        <v>7.8819783775085361E-2</v>
      </c>
    </row>
    <row r="271" spans="1:8" x14ac:dyDescent="0.25">
      <c r="A271">
        <v>1.84</v>
      </c>
      <c r="B271" s="4">
        <f t="shared" si="11"/>
        <v>7.7482400000000009</v>
      </c>
      <c r="C271">
        <f t="shared" si="12"/>
        <v>7.6267439458367253E-2</v>
      </c>
      <c r="E271" s="121">
        <f t="shared" si="10"/>
        <v>0.37813164492785617</v>
      </c>
      <c r="G271">
        <f t="shared" si="13"/>
        <v>3.9650110210256599E-2</v>
      </c>
      <c r="H271" s="116">
        <f t="shared" si="14"/>
        <v>7.6267439458367253E-2</v>
      </c>
    </row>
    <row r="272" spans="1:8" x14ac:dyDescent="0.25">
      <c r="A272">
        <v>1.86</v>
      </c>
      <c r="B272" s="4">
        <f t="shared" si="11"/>
        <v>7.8324600000000011</v>
      </c>
      <c r="C272">
        <f t="shared" si="12"/>
        <v>7.3778915039463558E-2</v>
      </c>
      <c r="E272" s="121">
        <f t="shared" si="10"/>
        <v>0.38027389975039794</v>
      </c>
      <c r="G272">
        <f t="shared" si="13"/>
        <v>3.8154312140609055E-2</v>
      </c>
      <c r="H272" s="116">
        <f t="shared" si="14"/>
        <v>7.3778915039463558E-2</v>
      </c>
    </row>
    <row r="273" spans="1:8" x14ac:dyDescent="0.25">
      <c r="A273">
        <v>1.88</v>
      </c>
      <c r="B273" s="4">
        <f t="shared" si="11"/>
        <v>7.9166800000000004</v>
      </c>
      <c r="C273">
        <f t="shared" si="12"/>
        <v>7.1353572646438213E-2</v>
      </c>
      <c r="E273" s="121">
        <f t="shared" si="10"/>
        <v>0.38226932550658155</v>
      </c>
      <c r="G273">
        <f t="shared" si="13"/>
        <v>3.6707945481505633E-2</v>
      </c>
      <c r="H273" s="116">
        <f t="shared" si="14"/>
        <v>7.1353572646438213E-2</v>
      </c>
    </row>
    <row r="274" spans="1:8" x14ac:dyDescent="0.25">
      <c r="A274">
        <v>1.9</v>
      </c>
      <c r="B274" s="4">
        <f t="shared" si="11"/>
        <v>8.0008999999999997</v>
      </c>
      <c r="C274">
        <f t="shared" si="12"/>
        <v>6.8990728389136849E-2</v>
      </c>
      <c r="E274" s="121">
        <f t="shared" si="10"/>
        <v>0.38411524901009092</v>
      </c>
      <c r="G274">
        <f t="shared" si="13"/>
        <v>3.5309742854059634E-2</v>
      </c>
      <c r="H274" s="116">
        <f t="shared" si="14"/>
        <v>6.8990728389136849E-2</v>
      </c>
    </row>
    <row r="275" spans="1:8" x14ac:dyDescent="0.25">
      <c r="A275">
        <v>1.92</v>
      </c>
      <c r="B275" s="4">
        <f t="shared" si="11"/>
        <v>8.0851199999999999</v>
      </c>
      <c r="C275">
        <f t="shared" si="12"/>
        <v>6.6689655526642688E-2</v>
      </c>
      <c r="E275" s="121">
        <f t="shared" si="10"/>
        <v>0.38580918607411929</v>
      </c>
      <c r="G275">
        <f t="shared" si="13"/>
        <v>3.3958450775105023E-2</v>
      </c>
      <c r="H275" s="116">
        <f t="shared" si="14"/>
        <v>6.6689655526642688E-2</v>
      </c>
    </row>
    <row r="276" spans="1:8" x14ac:dyDescent="0.25">
      <c r="A276">
        <v>1.94</v>
      </c>
      <c r="B276" s="4">
        <f t="shared" si="11"/>
        <v>8.16934</v>
      </c>
      <c r="C276">
        <f t="shared" si="12"/>
        <v>6.444958757050237E-2</v>
      </c>
      <c r="E276" s="121">
        <f t="shared" si="10"/>
        <v>0.38734884754348131</v>
      </c>
      <c r="G276">
        <f t="shared" si="13"/>
        <v>3.2652830513309139E-2</v>
      </c>
      <c r="H276" s="116">
        <f t="shared" si="14"/>
        <v>6.444958757050237E-2</v>
      </c>
    </row>
    <row r="277" spans="1:8" x14ac:dyDescent="0.25">
      <c r="A277">
        <v>1.96</v>
      </c>
      <c r="B277" s="4">
        <f t="shared" si="11"/>
        <v>8.2535600000000002</v>
      </c>
      <c r="C277">
        <f t="shared" si="12"/>
        <v>6.2269721319032585E-2</v>
      </c>
      <c r="E277" s="121">
        <f t="shared" si="10"/>
        <v>0.38873214488008778</v>
      </c>
      <c r="F277" s="120"/>
      <c r="G277">
        <f t="shared" si="13"/>
        <v>3.1391658883394818E-2</v>
      </c>
      <c r="H277" s="116">
        <f t="shared" si="14"/>
        <v>6.2269721319032585E-2</v>
      </c>
    </row>
    <row r="278" spans="1:8" x14ac:dyDescent="0.25">
      <c r="A278">
        <v>1.98</v>
      </c>
      <c r="B278" s="4">
        <f t="shared" si="11"/>
        <v>8.3377800000000004</v>
      </c>
      <c r="C278">
        <f t="shared" si="12"/>
        <v>6.0149219818491431E-2</v>
      </c>
      <c r="E278" s="121">
        <f t="shared" si="10"/>
        <v>0.38995719528124601</v>
      </c>
      <c r="F278" s="120"/>
      <c r="G278">
        <f t="shared" si="13"/>
        <v>3.0173728979807028E-2</v>
      </c>
      <c r="H278" s="116">
        <f t="shared" si="14"/>
        <v>6.0149219818491431E-2</v>
      </c>
    </row>
    <row r="279" spans="1:8" x14ac:dyDescent="0.25">
      <c r="A279">
        <v>2</v>
      </c>
      <c r="B279" s="4">
        <f t="shared" si="11"/>
        <v>8.4220000000000006</v>
      </c>
      <c r="C279">
        <f t="shared" si="12"/>
        <v>5.808721524735698E-2</v>
      </c>
      <c r="D279" s="120">
        <f>C279</f>
        <v>5.808721524735698E-2</v>
      </c>
      <c r="E279" s="121">
        <f t="shared" si="10"/>
        <v>0.39102232631187539</v>
      </c>
      <c r="F279" s="120"/>
      <c r="G279">
        <f t="shared" si="13"/>
        <v>2.8997850851248032E-2</v>
      </c>
      <c r="H279" s="116">
        <f t="shared" si="14"/>
        <v>5.808721524735698E-2</v>
      </c>
    </row>
    <row r="280" spans="1:8" x14ac:dyDescent="0.25">
      <c r="A280">
        <v>2.02</v>
      </c>
      <c r="B280" s="4">
        <f t="shared" si="11"/>
        <v>8.5062200000000008</v>
      </c>
      <c r="C280">
        <f t="shared" si="12"/>
        <v>5.6082811720401041E-2</v>
      </c>
      <c r="E280" s="121">
        <f t="shared" si="10"/>
        <v>0.39192608003344531</v>
      </c>
      <c r="G280">
        <f t="shared" si="13"/>
        <v>2.7862852117579825E-2</v>
      </c>
      <c r="H280" s="116">
        <f t="shared" si="14"/>
        <v>5.6082811720401041E-2</v>
      </c>
    </row>
    <row r="281" spans="1:8" x14ac:dyDescent="0.25">
      <c r="A281">
        <v>2.04</v>
      </c>
      <c r="B281" s="4">
        <f t="shared" si="11"/>
        <v>8.590440000000001</v>
      </c>
      <c r="C281">
        <f t="shared" si="12"/>
        <v>5.4135088009680164E-2</v>
      </c>
      <c r="E281" s="121">
        <f t="shared" si="10"/>
        <v>0.39266721661425202</v>
      </c>
      <c r="G281">
        <f t="shared" si="13"/>
        <v>2.6767578530662799E-2</v>
      </c>
      <c r="H281" s="116">
        <f t="shared" si="14"/>
        <v>5.4135088009680164E-2</v>
      </c>
    </row>
    <row r="282" spans="1:8" x14ac:dyDescent="0.25">
      <c r="A282">
        <v>2.06</v>
      </c>
      <c r="B282" s="4">
        <f t="shared" si="11"/>
        <v>8.6746600000000011</v>
      </c>
      <c r="C282">
        <f t="shared" si="12"/>
        <v>5.2243100179980406E-2</v>
      </c>
      <c r="E282" s="121">
        <f t="shared" si="10"/>
        <v>0.39324471740753536</v>
      </c>
      <c r="G282">
        <f t="shared" si="13"/>
        <v>2.5710894480757775E-2</v>
      </c>
      <c r="H282" s="116">
        <f t="shared" si="14"/>
        <v>5.2243100179980406E-2</v>
      </c>
    </row>
    <row r="283" spans="1:8" x14ac:dyDescent="0.25">
      <c r="A283">
        <v>2.08</v>
      </c>
      <c r="B283" s="4">
        <f t="shared" si="11"/>
        <v>8.7588800000000013</v>
      </c>
      <c r="C283">
        <f t="shared" si="12"/>
        <v>5.0405884136655976E-2</v>
      </c>
      <c r="E283" s="121">
        <f t="shared" si="10"/>
        <v>0.39365778748589259</v>
      </c>
      <c r="G283">
        <f>_xlfn.T.DIST.RT(A283,$K$2)</f>
        <v>2.4691683450172419E-2</v>
      </c>
      <c r="H283" s="116">
        <f t="shared" si="14"/>
        <v>5.0405884136655976E-2</v>
      </c>
    </row>
    <row r="284" spans="1:8" x14ac:dyDescent="0.25">
      <c r="A284">
        <v>2.1</v>
      </c>
      <c r="B284" s="4">
        <f t="shared" si="11"/>
        <v>8.8431000000000015</v>
      </c>
      <c r="C284">
        <f t="shared" si="12"/>
        <v>4.8622458084184639E-2</v>
      </c>
      <c r="E284" s="121">
        <f t="shared" si="10"/>
        <v>0.39390585762246466</v>
      </c>
      <c r="F284" s="120">
        <f>E284</f>
        <v>0.39390585762246466</v>
      </c>
      <c r="G284">
        <f t="shared" ref="G284:G347" si="15">_xlfn.T.DIST.RT(A284,$K$2)</f>
        <v>2.3708848415873437E-2</v>
      </c>
      <c r="H284" s="116">
        <f t="shared" si="14"/>
        <v>4.8622458084184639E-2</v>
      </c>
    </row>
    <row r="285" spans="1:8" x14ac:dyDescent="0.25">
      <c r="A285">
        <v>2.12</v>
      </c>
      <c r="B285" s="4">
        <f t="shared" si="11"/>
        <v>8.9273200000000017</v>
      </c>
      <c r="C285">
        <f t="shared" si="12"/>
        <v>4.6891824894130227E-2</v>
      </c>
      <c r="E285" s="121">
        <f t="shared" si="10"/>
        <v>0.39398858571143264</v>
      </c>
      <c r="G285">
        <f t="shared" si="15"/>
        <v>2.2761312202825564E-2</v>
      </c>
      <c r="H285" s="116">
        <f t="shared" si="14"/>
        <v>4.6891824894130227E-2</v>
      </c>
    </row>
    <row r="286" spans="1:8" x14ac:dyDescent="0.25">
      <c r="A286">
        <v>2.14</v>
      </c>
      <c r="B286" s="4">
        <f t="shared" si="11"/>
        <v>9.0115400000000019</v>
      </c>
      <c r="C286">
        <f t="shared" si="12"/>
        <v>4.5212974381553889E-2</v>
      </c>
      <c r="E286" s="121">
        <f t="shared" si="10"/>
        <v>0.39390585762246466</v>
      </c>
      <c r="G286">
        <f t="shared" si="15"/>
        <v>2.1848017789844264E-2</v>
      </c>
      <c r="H286" s="116">
        <f t="shared" si="14"/>
        <v>4.5212974381553889E-2</v>
      </c>
    </row>
    <row r="287" spans="1:8" x14ac:dyDescent="0.25">
      <c r="A287">
        <v>2.16</v>
      </c>
      <c r="B287" s="4">
        <f t="shared" si="11"/>
        <v>9.0957600000000021</v>
      </c>
      <c r="C287">
        <f t="shared" si="12"/>
        <v>4.358488548924476E-2</v>
      </c>
      <c r="E287" s="121">
        <f t="shared" si="10"/>
        <v>0.39365778748589259</v>
      </c>
      <c r="G287">
        <f t="shared" si="15"/>
        <v>2.0967928569771688E-2</v>
      </c>
      <c r="H287" s="116">
        <f t="shared" si="14"/>
        <v>4.358488548924476E-2</v>
      </c>
    </row>
    <row r="288" spans="1:8" x14ac:dyDescent="0.25">
      <c r="A288">
        <v>2.1800000000000099</v>
      </c>
      <c r="B288" s="4">
        <f t="shared" si="11"/>
        <v>9.1799800000000431</v>
      </c>
      <c r="C288">
        <f t="shared" si="12"/>
        <v>4.2006528379456336E-2</v>
      </c>
      <c r="E288" s="121">
        <f t="shared" si="10"/>
        <v>0.39324471740753536</v>
      </c>
      <c r="G288">
        <f t="shared" si="15"/>
        <v>2.0120028565801324E-2</v>
      </c>
      <c r="H288" s="116">
        <f t="shared" si="14"/>
        <v>4.2006528379456336E-2</v>
      </c>
    </row>
    <row r="289" spans="1:8" x14ac:dyDescent="0.25">
      <c r="A289">
        <v>2.2000000000000002</v>
      </c>
      <c r="B289" s="4">
        <f t="shared" si="11"/>
        <v>9.2642000000000007</v>
      </c>
      <c r="C289">
        <f t="shared" si="12"/>
        <v>4.0476866433134216E-2</v>
      </c>
      <c r="E289" s="121">
        <f t="shared" si="10"/>
        <v>0.39266721661425202</v>
      </c>
      <c r="G289">
        <f t="shared" si="15"/>
        <v>1.9303322605786058E-2</v>
      </c>
      <c r="H289" s="116">
        <f t="shared" si="14"/>
        <v>4.0476866433134216E-2</v>
      </c>
    </row>
    <row r="290" spans="1:8" x14ac:dyDescent="0.25">
      <c r="A290">
        <v>2.2200000000000002</v>
      </c>
      <c r="B290" s="4">
        <f t="shared" si="11"/>
        <v>9.3484200000000008</v>
      </c>
      <c r="C290">
        <f t="shared" si="12"/>
        <v>3.8994858156877837E-2</v>
      </c>
      <c r="E290" s="121">
        <f t="shared" si="10"/>
        <v>0.39192608003344531</v>
      </c>
      <c r="G290">
        <f t="shared" si="15"/>
        <v>1.8516836456358345E-2</v>
      </c>
      <c r="H290" s="116">
        <f t="shared" si="14"/>
        <v>3.8994858156877837E-2</v>
      </c>
    </row>
    <row r="291" spans="1:8" x14ac:dyDescent="0.25">
      <c r="A291">
        <v>2.2400000000000002</v>
      </c>
      <c r="B291" s="4">
        <f t="shared" si="11"/>
        <v>9.432640000000001</v>
      </c>
      <c r="C291">
        <f t="shared" si="12"/>
        <v>3.7559458998179272E-2</v>
      </c>
      <c r="E291" s="121">
        <f t="shared" si="10"/>
        <v>0.39102232631187539</v>
      </c>
      <c r="G291">
        <f t="shared" si="15"/>
        <v>1.7759616918710541E-2</v>
      </c>
      <c r="H291" s="116">
        <f t="shared" si="14"/>
        <v>3.7559458998179272E-2</v>
      </c>
    </row>
    <row r="292" spans="1:8" x14ac:dyDescent="0.25">
      <c r="A292">
        <v>2.26000000000001</v>
      </c>
      <c r="B292" s="4">
        <f t="shared" si="11"/>
        <v>9.5168600000000421</v>
      </c>
      <c r="C292">
        <f t="shared" si="12"/>
        <v>3.6169623069669997E-2</v>
      </c>
      <c r="E292" s="121">
        <f t="shared" si="10"/>
        <v>0.38995719528124601</v>
      </c>
      <c r="G292">
        <f t="shared" si="15"/>
        <v>1.7030731887844822E-2</v>
      </c>
      <c r="H292" s="116">
        <f t="shared" si="14"/>
        <v>3.6169623069669997E-2</v>
      </c>
    </row>
    <row r="293" spans="1:8" x14ac:dyDescent="0.25">
      <c r="A293">
        <v>2.2799999999999998</v>
      </c>
      <c r="B293" s="4">
        <f t="shared" si="11"/>
        <v>9.6010799999999996</v>
      </c>
      <c r="C293">
        <f t="shared" si="12"/>
        <v>3.4824304783376364E-2</v>
      </c>
      <c r="E293" s="121">
        <f t="shared" si="10"/>
        <v>0.38873214488008778</v>
      </c>
      <c r="G293">
        <f t="shared" si="15"/>
        <v>1.6329270377117677E-2</v>
      </c>
      <c r="H293" s="116">
        <f t="shared" si="14"/>
        <v>3.4824304783376364E-2</v>
      </c>
    </row>
    <row r="294" spans="1:8" x14ac:dyDescent="0.25">
      <c r="A294">
        <v>2.2999999999999998</v>
      </c>
      <c r="B294" s="4">
        <f t="shared" si="11"/>
        <v>9.6852999999999998</v>
      </c>
      <c r="C294">
        <f t="shared" si="12"/>
        <v>3.3522460396149908E-2</v>
      </c>
      <c r="E294" s="121">
        <f t="shared" si="10"/>
        <v>0.38734884754348131</v>
      </c>
      <c r="G294">
        <f t="shared" si="15"/>
        <v>1.5654342509862959E-2</v>
      </c>
      <c r="H294" s="116">
        <f t="shared" si="14"/>
        <v>3.3522460396149908E-2</v>
      </c>
    </row>
    <row r="295" spans="1:8" x14ac:dyDescent="0.25">
      <c r="A295">
        <v>2.3199999999999998</v>
      </c>
      <c r="B295" s="4">
        <f t="shared" si="11"/>
        <v>9.76952</v>
      </c>
      <c r="C295">
        <f t="shared" si="12"/>
        <v>3.226304946767105E-2</v>
      </c>
      <c r="E295" s="121">
        <f t="shared" si="10"/>
        <v>0.38580918607411929</v>
      </c>
      <c r="G295">
        <f t="shared" si="15"/>
        <v>1.5005079479879656E-2</v>
      </c>
      <c r="H295" s="116">
        <f t="shared" si="14"/>
        <v>3.226304946767105E-2</v>
      </c>
    </row>
    <row r="296" spans="1:8" x14ac:dyDescent="0.25">
      <c r="A296">
        <v>2.3400000000000101</v>
      </c>
      <c r="B296" s="4">
        <f t="shared" si="11"/>
        <v>9.8537400000000428</v>
      </c>
      <c r="C296">
        <f t="shared" si="12"/>
        <v>3.1045036232546327E-2</v>
      </c>
      <c r="E296" s="121">
        <f t="shared" si="10"/>
        <v>0.38411524901009092</v>
      </c>
      <c r="G296">
        <f t="shared" si="15"/>
        <v>1.4380633482519866E-2</v>
      </c>
      <c r="H296" s="116">
        <f t="shared" si="14"/>
        <v>3.1045036232546327E-2</v>
      </c>
    </row>
    <row r="297" spans="1:8" x14ac:dyDescent="0.25">
      <c r="A297">
        <v>2.36</v>
      </c>
      <c r="B297" s="4">
        <f t="shared" si="11"/>
        <v>9.9379600000000003</v>
      </c>
      <c r="C297">
        <f t="shared" si="12"/>
        <v>2.9867390888217625E-2</v>
      </c>
      <c r="E297" s="121">
        <f t="shared" si="10"/>
        <v>0.38226932550658155</v>
      </c>
      <c r="G297">
        <f t="shared" si="15"/>
        <v>1.3780177618104834E-2</v>
      </c>
      <c r="H297" s="116">
        <f t="shared" si="14"/>
        <v>2.9867390888217625E-2</v>
      </c>
    </row>
    <row r="298" spans="1:8" x14ac:dyDescent="0.25">
      <c r="A298">
        <v>2.38</v>
      </c>
      <c r="B298" s="4">
        <f t="shared" si="11"/>
        <v>10.022180000000001</v>
      </c>
      <c r="C298">
        <f t="shared" si="12"/>
        <v>2.8729090800504262E-2</v>
      </c>
      <c r="E298" s="121">
        <f t="shared" si="10"/>
        <v>0.38027389975039794</v>
      </c>
      <c r="G298">
        <f t="shared" si="15"/>
        <v>1.3202905769347073E-2</v>
      </c>
      <c r="H298" s="116">
        <f t="shared" si="14"/>
        <v>2.8729090800504262E-2</v>
      </c>
    </row>
    <row r="299" spans="1:8" x14ac:dyDescent="0.25">
      <c r="A299">
        <v>2.4</v>
      </c>
      <c r="B299" s="4">
        <f t="shared" si="11"/>
        <v>10.106400000000001</v>
      </c>
      <c r="C299">
        <f t="shared" si="12"/>
        <v>2.7629121628762382E-2</v>
      </c>
      <c r="E299" s="121">
        <f t="shared" si="10"/>
        <v>0.37813164492785617</v>
      </c>
      <c r="G299">
        <f t="shared" si="15"/>
        <v>1.2648032454440373E-2</v>
      </c>
      <c r="H299" s="116">
        <f t="shared" si="14"/>
        <v>2.7629121628762382E-2</v>
      </c>
    </row>
    <row r="300" spans="1:8" x14ac:dyDescent="0.25">
      <c r="A300">
        <v>2.4200000000000101</v>
      </c>
      <c r="B300" s="4">
        <f t="shared" si="11"/>
        <v>10.190620000000044</v>
      </c>
      <c r="C300">
        <f t="shared" si="12"/>
        <v>2.6566478372710742E-2</v>
      </c>
      <c r="E300" s="121">
        <f t="shared" si="10"/>
        <v>0.37584541676808375</v>
      </c>
      <c r="G300">
        <f t="shared" si="15"/>
        <v>1.2114792657420756E-2</v>
      </c>
      <c r="H300" s="116">
        <f t="shared" si="14"/>
        <v>2.6566478372710742E-2</v>
      </c>
    </row>
    <row r="301" spans="1:8" x14ac:dyDescent="0.25">
      <c r="A301">
        <v>2.44</v>
      </c>
      <c r="B301" s="4">
        <f t="shared" si="11"/>
        <v>10.274840000000001</v>
      </c>
      <c r="C301">
        <f t="shared" si="12"/>
        <v>2.5540166343104718E-2</v>
      </c>
      <c r="E301" s="121">
        <f t="shared" ref="E301:E364" si="16">_xlfn.T.DIST(A195,$K$2-2,FALSE)</f>
        <v>0.37341824668520018</v>
      </c>
      <c r="G301">
        <f t="shared" si="15"/>
        <v>1.1602441637379664E-2</v>
      </c>
      <c r="H301" s="116">
        <f t="shared" si="14"/>
        <v>2.5540166343104718E-2</v>
      </c>
    </row>
    <row r="302" spans="1:8" x14ac:dyDescent="0.25">
      <c r="A302">
        <v>2.46</v>
      </c>
      <c r="B302" s="4">
        <f t="shared" si="11"/>
        <v>10.359060000000001</v>
      </c>
      <c r="C302">
        <f t="shared" si="12"/>
        <v>2.4549202058490309E-2</v>
      </c>
      <c r="E302" s="121">
        <f t="shared" si="16"/>
        <v>0.37085333454413</v>
      </c>
      <c r="G302">
        <f t="shared" si="15"/>
        <v>1.1110254718053063E-2</v>
      </c>
      <c r="H302" s="116">
        <f t="shared" si="14"/>
        <v>2.4549202058490309E-2</v>
      </c>
    </row>
    <row r="303" spans="1:8" x14ac:dyDescent="0.25">
      <c r="A303">
        <v>2.48</v>
      </c>
      <c r="B303" s="4">
        <f t="shared" si="11"/>
        <v>10.443280000000001</v>
      </c>
      <c r="C303">
        <f t="shared" si="12"/>
        <v>2.359261407037181E-2</v>
      </c>
      <c r="E303" s="121">
        <f t="shared" si="16"/>
        <v>0.36815404107597061</v>
      </c>
      <c r="G303">
        <f t="shared" si="15"/>
        <v>1.0637527059283803E-2</v>
      </c>
      <c r="H303" s="116">
        <f t="shared" si="14"/>
        <v>2.359261407037181E-2</v>
      </c>
    </row>
    <row r="304" spans="1:8" x14ac:dyDescent="0.25">
      <c r="A304">
        <v>2.5000000000000102</v>
      </c>
      <c r="B304" s="4">
        <f t="shared" si="11"/>
        <v>10.527500000000044</v>
      </c>
      <c r="C304">
        <f t="shared" si="12"/>
        <v>2.2669443719144412E-2</v>
      </c>
      <c r="E304" s="121">
        <f t="shared" si="16"/>
        <v>0.36532387996988069</v>
      </c>
      <c r="G304">
        <f t="shared" si="15"/>
        <v>1.0183573411789536E-2</v>
      </c>
      <c r="H304" s="116">
        <f t="shared" si="14"/>
        <v>2.2669443719144412E-2</v>
      </c>
    </row>
    <row r="305" spans="1:8" x14ac:dyDescent="0.25">
      <c r="A305">
        <v>2.52</v>
      </c>
      <c r="B305" s="4">
        <f t="shared" si="11"/>
        <v>10.61172</v>
      </c>
      <c r="C305">
        <f t="shared" si="12"/>
        <v>2.1778745823221417E-2</v>
      </c>
      <c r="E305" s="121">
        <f t="shared" si="16"/>
        <v>0.36236650966936146</v>
      </c>
      <c r="G305">
        <f t="shared" si="15"/>
        <v>9.7477278566391913E-3</v>
      </c>
      <c r="H305" s="116">
        <f t="shared" si="14"/>
        <v>2.1778745823221417E-2</v>
      </c>
    </row>
    <row r="306" spans="1:8" x14ac:dyDescent="0.25">
      <c r="A306">
        <v>2.54</v>
      </c>
      <c r="B306" s="4">
        <f t="shared" si="11"/>
        <v>10.69594</v>
      </c>
      <c r="C306">
        <f t="shared" si="12"/>
        <v>2.0919589303789812E-2</v>
      </c>
      <c r="E306" s="121">
        <f t="shared" si="16"/>
        <v>0.35928572490158373</v>
      </c>
      <c r="G306">
        <f t="shared" si="15"/>
        <v>9.3293435307796029E-3</v>
      </c>
      <c r="H306" s="116">
        <f t="shared" si="14"/>
        <v>2.0919589303789812E-2</v>
      </c>
    </row>
    <row r="307" spans="1:8" x14ac:dyDescent="0.25">
      <c r="A307">
        <v>2.56</v>
      </c>
      <c r="B307" s="4">
        <f t="shared" si="11"/>
        <v>10.78016</v>
      </c>
      <c r="C307">
        <f t="shared" si="12"/>
        <v>2.0091057747681846E-2</v>
      </c>
      <c r="E307" s="121">
        <f t="shared" si="16"/>
        <v>0.35608544796904912</v>
      </c>
      <c r="G307">
        <f t="shared" si="15"/>
        <v>8.927792339919605E-3</v>
      </c>
      <c r="H307" s="116">
        <f t="shared" si="14"/>
        <v>2.0091057747681846E-2</v>
      </c>
    </row>
    <row r="308" spans="1:8" x14ac:dyDescent="0.25">
      <c r="A308">
        <v>2.5800000000000098</v>
      </c>
      <c r="B308" s="4">
        <f t="shared" si="11"/>
        <v>10.864380000000041</v>
      </c>
      <c r="C308">
        <f t="shared" si="12"/>
        <v>1.9292249910829715E-2</v>
      </c>
      <c r="E308" s="121">
        <f t="shared" si="16"/>
        <v>0.35276971983337674</v>
      </c>
      <c r="G308">
        <f t="shared" si="15"/>
        <v>8.5424646600152469E-3</v>
      </c>
      <c r="H308" s="116">
        <f t="shared" si="14"/>
        <v>1.9292249910829715E-2</v>
      </c>
    </row>
    <row r="309" spans="1:8" x14ac:dyDescent="0.25">
      <c r="A309">
        <v>2.6</v>
      </c>
      <c r="B309" s="4">
        <f t="shared" si="11"/>
        <v>10.948600000000001</v>
      </c>
      <c r="C309">
        <f t="shared" si="12"/>
        <v>1.8522280164803128E-2</v>
      </c>
      <c r="E309" s="121">
        <f t="shared" si="16"/>
        <v>0.34934269102136989</v>
      </c>
      <c r="G309">
        <f t="shared" si="15"/>
        <v>8.172769028563032E-3</v>
      </c>
      <c r="H309" s="116">
        <f t="shared" si="14"/>
        <v>1.8522280164803128E-2</v>
      </c>
    </row>
    <row r="310" spans="1:8" x14ac:dyDescent="0.25">
      <c r="A310">
        <v>2.62</v>
      </c>
      <c r="B310" s="4">
        <f t="shared" si="11"/>
        <v>11.032820000000001</v>
      </c>
      <c r="C310">
        <f t="shared" si="12"/>
        <v>1.7780278888902237E-2</v>
      </c>
      <c r="E310" s="121">
        <f t="shared" si="16"/>
        <v>0.34580861238374172</v>
      </c>
      <c r="G310">
        <f t="shared" si="15"/>
        <v>7.8181318268481358E-3</v>
      </c>
      <c r="H310" s="116">
        <f t="shared" si="14"/>
        <v>1.7780278888902237E-2</v>
      </c>
    </row>
    <row r="311" spans="1:8" x14ac:dyDescent="0.25">
      <c r="A311">
        <v>2.6400000000000099</v>
      </c>
      <c r="B311" s="4">
        <f t="shared" si="11"/>
        <v>11.117040000000042</v>
      </c>
      <c r="C311">
        <f t="shared" si="12"/>
        <v>1.7065392810289959E-2</v>
      </c>
      <c r="E311" s="121">
        <f t="shared" si="16"/>
        <v>0.34217182573696409</v>
      </c>
      <c r="G311">
        <f t="shared" si="15"/>
        <v>7.4779969542568452E-3</v>
      </c>
      <c r="H311" s="116">
        <f t="shared" si="14"/>
        <v>1.7065392810289959E-2</v>
      </c>
    </row>
    <row r="312" spans="1:8" x14ac:dyDescent="0.25">
      <c r="A312">
        <v>2.6600000000000099</v>
      </c>
      <c r="B312" s="4">
        <f t="shared" si="11"/>
        <v>11.201260000000042</v>
      </c>
      <c r="C312">
        <f t="shared" si="12"/>
        <v>1.6376785294604422E-2</v>
      </c>
      <c r="E312" s="121">
        <f t="shared" si="16"/>
        <v>0.33843675441866117</v>
      </c>
      <c r="G312">
        <f t="shared" si="15"/>
        <v>7.151825495701267E-3</v>
      </c>
      <c r="H312" s="116">
        <f t="shared" si="14"/>
        <v>1.6376785294604422E-2</v>
      </c>
    </row>
    <row r="313" spans="1:8" x14ac:dyDescent="0.25">
      <c r="A313">
        <v>2.6800000000000099</v>
      </c>
      <c r="B313" s="4">
        <f t="shared" si="11"/>
        <v>11.285480000000042</v>
      </c>
      <c r="C313">
        <f t="shared" si="12"/>
        <v>1.5713636589480127E-2</v>
      </c>
      <c r="E313" s="121">
        <f t="shared" si="16"/>
        <v>0.33460789378678191</v>
      </c>
      <c r="G313">
        <f t="shared" si="15"/>
        <v>6.8390953831616846E-3</v>
      </c>
      <c r="H313" s="116">
        <f t="shared" si="14"/>
        <v>1.5713636589480127E-2</v>
      </c>
    </row>
    <row r="314" spans="1:8" x14ac:dyDescent="0.25">
      <c r="A314">
        <v>2.7</v>
      </c>
      <c r="B314" s="4">
        <f t="shared" si="11"/>
        <v>11.369700000000002</v>
      </c>
      <c r="C314">
        <f t="shared" si="12"/>
        <v>1.5075144023375718E-2</v>
      </c>
      <c r="E314" s="121">
        <f t="shared" si="16"/>
        <v>0.33068980169248174</v>
      </c>
      <c r="G314">
        <f t="shared" si="15"/>
        <v>6.5393010523051888E-3</v>
      </c>
      <c r="H314" s="116">
        <f t="shared" si="14"/>
        <v>1.5075144023375718E-2</v>
      </c>
    </row>
    <row r="315" spans="1:8" x14ac:dyDescent="0.25">
      <c r="A315">
        <v>2.72000000000001</v>
      </c>
      <c r="B315" s="4">
        <f t="shared" si="11"/>
        <v>11.453920000000043</v>
      </c>
      <c r="C315">
        <f t="shared" si="12"/>
        <v>1.4460522162058259E-2</v>
      </c>
      <c r="E315" s="121">
        <f t="shared" si="16"/>
        <v>0.32668708895620474</v>
      </c>
      <c r="G315">
        <f t="shared" si="15"/>
        <v>6.251953095084529E-3</v>
      </c>
      <c r="H315" s="116">
        <f t="shared" si="14"/>
        <v>1.4460522162058259E-2</v>
      </c>
    </row>
    <row r="316" spans="1:8" x14ac:dyDescent="0.25">
      <c r="A316">
        <v>2.74000000000001</v>
      </c>
      <c r="B316" s="4">
        <f t="shared" si="11"/>
        <v>11.538140000000043</v>
      </c>
      <c r="C316">
        <f t="shared" si="12"/>
        <v>1.3869002925065814E-2</v>
      </c>
      <c r="E316" s="121">
        <f t="shared" si="16"/>
        <v>0.32260440987590328</v>
      </c>
      <c r="G316">
        <f t="shared" si="15"/>
        <v>5.9765779091822029E-3</v>
      </c>
      <c r="H316" s="116">
        <f t="shared" si="14"/>
        <v>1.3869002925065814E-2</v>
      </c>
    </row>
    <row r="317" spans="1:8" x14ac:dyDescent="0.25">
      <c r="A317">
        <v>2.76000000000001</v>
      </c>
      <c r="B317" s="4">
        <f t="shared" si="11"/>
        <v>11.622360000000043</v>
      </c>
      <c r="C317">
        <f t="shared" si="12"/>
        <v>1.329983566440503E-2</v>
      </c>
      <c r="E317" s="121">
        <f t="shared" si="16"/>
        <v>0.31844645279566086</v>
      </c>
      <c r="G317">
        <f t="shared" si="15"/>
        <v>5.7127173451084609E-3</v>
      </c>
      <c r="H317" s="116">
        <f t="shared" si="14"/>
        <v>1.329983566440503E-2</v>
      </c>
    </row>
    <row r="318" spans="1:8" x14ac:dyDescent="0.25">
      <c r="A318">
        <v>2.78</v>
      </c>
      <c r="B318" s="4">
        <f t="shared" si="11"/>
        <v>11.706580000000001</v>
      </c>
      <c r="C318">
        <f t="shared" si="12"/>
        <v>1.2752287207710763E-2</v>
      </c>
      <c r="E318" s="121">
        <f t="shared" si="16"/>
        <v>0.31421793076220317</v>
      </c>
      <c r="G318">
        <f t="shared" si="15"/>
        <v>5.4599283517265994E-3</v>
      </c>
      <c r="H318" s="116">
        <f t="shared" si="14"/>
        <v>1.2752287207710763E-2</v>
      </c>
    </row>
    <row r="319" spans="1:8" x14ac:dyDescent="0.25">
      <c r="A319">
        <v>2.80000000000001</v>
      </c>
      <c r="B319" s="4">
        <f t="shared" si="11"/>
        <v>11.790800000000043</v>
      </c>
      <c r="C319">
        <f t="shared" si="12"/>
        <v>1.2225641868022297E-2</v>
      </c>
      <c r="E319" s="121">
        <f t="shared" si="16"/>
        <v>0.30992357229589873</v>
      </c>
      <c r="G319">
        <f t="shared" si="15"/>
        <v>5.217782620925533E-3</v>
      </c>
      <c r="H319" s="116">
        <f t="shared" si="14"/>
        <v>1.2225641868022297E-2</v>
      </c>
    </row>
    <row r="320" spans="1:8" x14ac:dyDescent="0.25">
      <c r="A320">
        <v>2.8200000000000101</v>
      </c>
      <c r="B320" s="4">
        <f t="shared" si="11"/>
        <v>11.875020000000044</v>
      </c>
      <c r="C320">
        <f t="shared" si="12"/>
        <v>1.1719201422289188E-2</v>
      </c>
      <c r="E320" s="121">
        <f t="shared" si="16"/>
        <v>0.30556811230187114</v>
      </c>
      <c r="G320">
        <f t="shared" si="15"/>
        <v>4.9858662321232523E-3</v>
      </c>
      <c r="H320" s="116">
        <f t="shared" si="14"/>
        <v>1.1719201422289188E-2</v>
      </c>
    </row>
    <row r="321" spans="1:8" x14ac:dyDescent="0.25">
      <c r="A321">
        <v>2.8400000000000101</v>
      </c>
      <c r="B321" s="4">
        <f t="shared" si="11"/>
        <v>11.959240000000044</v>
      </c>
      <c r="C321">
        <f t="shared" si="12"/>
        <v>1.1232285060642855E-2</v>
      </c>
      <c r="E321" s="121">
        <f t="shared" si="16"/>
        <v>0.30115628314577447</v>
      </c>
      <c r="G321">
        <f t="shared" si="15"/>
        <v>4.7637792972340951E-3</v>
      </c>
      <c r="H321" s="116">
        <f t="shared" si="14"/>
        <v>1.1232285060642855E-2</v>
      </c>
    </row>
    <row r="322" spans="1:8" x14ac:dyDescent="0.25">
      <c r="A322">
        <v>2.86</v>
      </c>
      <c r="B322" s="4">
        <f t="shared" ref="B322:B385" si="17">A322*$J$2+L$2</f>
        <v>12.04346</v>
      </c>
      <c r="C322">
        <f t="shared" ref="C322:C385" si="18">_xlfn.T.DIST(A322,$K$2-2,FALSE)</f>
        <v>1.0764229308427875E-2</v>
      </c>
      <c r="E322" s="121">
        <f t="shared" si="16"/>
        <v>0.29669280591763569</v>
      </c>
      <c r="G322">
        <f t="shared" si="15"/>
        <v>4.5511356067002686E-3</v>
      </c>
      <c r="H322" s="116">
        <f t="shared" si="14"/>
        <v>1.0764229308427875E-2</v>
      </c>
    </row>
    <row r="323" spans="1:8" x14ac:dyDescent="0.25">
      <c r="A323">
        <v>2.8800000000000101</v>
      </c>
      <c r="B323" s="4">
        <f t="shared" si="17"/>
        <v>12.127680000000044</v>
      </c>
      <c r="C323">
        <f t="shared" si="18"/>
        <v>1.0314387922906431E-2</v>
      </c>
      <c r="E323" s="121">
        <f t="shared" si="16"/>
        <v>0.29218238190594109</v>
      </c>
      <c r="G323">
        <f t="shared" si="15"/>
        <v>4.3475622771403846E-3</v>
      </c>
      <c r="H323" s="116">
        <f t="shared" si="14"/>
        <v>1.0314387922906431E-2</v>
      </c>
    </row>
    <row r="324" spans="1:8" x14ac:dyDescent="0.25">
      <c r="A324">
        <v>2.9000000000000101</v>
      </c>
      <c r="B324" s="4">
        <f t="shared" si="17"/>
        <v>12.211900000000044</v>
      </c>
      <c r="C324">
        <f t="shared" si="18"/>
        <v>9.8821317664985111E-3</v>
      </c>
      <c r="E324" s="121">
        <f t="shared" si="16"/>
        <v>0.28762968430285529</v>
      </c>
      <c r="G324">
        <f t="shared" si="15"/>
        <v>4.1526994011347141E-3</v>
      </c>
      <c r="H324" s="116">
        <f t="shared" si="14"/>
        <v>9.8821317664985111E-3</v>
      </c>
    </row>
    <row r="325" spans="1:8" x14ac:dyDescent="0.25">
      <c r="A325">
        <v>2.9200000000000101</v>
      </c>
      <c r="B325" s="4">
        <f t="shared" si="17"/>
        <v>12.296120000000043</v>
      </c>
      <c r="C325">
        <f t="shared" si="18"/>
        <v>9.4668486583395148E-3</v>
      </c>
      <c r="E325" s="121">
        <f t="shared" si="16"/>
        <v>0.2830393501601145</v>
      </c>
      <c r="G325">
        <f t="shared" si="15"/>
        <v>3.966199699622793E-3</v>
      </c>
      <c r="H325" s="116">
        <f t="shared" si="14"/>
        <v>9.4668486583395148E-3</v>
      </c>
    </row>
    <row r="326" spans="1:8" x14ac:dyDescent="0.25">
      <c r="A326">
        <v>2.94</v>
      </c>
      <c r="B326" s="4">
        <f t="shared" si="17"/>
        <v>12.38034</v>
      </c>
      <c r="C326">
        <f t="shared" si="18"/>
        <v>9.067943205887068E-3</v>
      </c>
      <c r="E326" s="121">
        <f t="shared" si="16"/>
        <v>0.2784159726137389</v>
      </c>
      <c r="G326">
        <f t="shared" si="15"/>
        <v>3.7877281773598128E-3</v>
      </c>
      <c r="H326" s="116">
        <f t="shared" si="14"/>
        <v>9.067943205887068E-3</v>
      </c>
    </row>
    <row r="327" spans="1:8" x14ac:dyDescent="0.25">
      <c r="A327">
        <v>2.9600000000000102</v>
      </c>
      <c r="B327" s="4">
        <f t="shared" si="17"/>
        <v>12.464560000000043</v>
      </c>
      <c r="C327">
        <f t="shared" si="18"/>
        <v>8.6848366182271011E-3</v>
      </c>
      <c r="E327" s="121">
        <f t="shared" si="16"/>
        <v>0.27376409339427149</v>
      </c>
      <c r="G327">
        <f t="shared" si="15"/>
        <v>3.6169617818369538E-3</v>
      </c>
      <c r="H327" s="116">
        <f t="shared" si="14"/>
        <v>8.6848366182271011E-3</v>
      </c>
    </row>
    <row r="328" spans="1:8" x14ac:dyDescent="0.25">
      <c r="A328">
        <v>2.9800000000000102</v>
      </c>
      <c r="B328" s="4">
        <f t="shared" si="17"/>
        <v>12.548780000000043</v>
      </c>
      <c r="C328">
        <f t="shared" si="18"/>
        <v>8.3169665026741144E-3</v>
      </c>
      <c r="E328" s="121">
        <f t="shared" si="16"/>
        <v>0.2690881956377823</v>
      </c>
      <c r="G328">
        <f t="shared" si="15"/>
        <v>3.4535890660421231E-3</v>
      </c>
      <c r="H328" s="116">
        <f t="shared" si="14"/>
        <v>8.3169665026741144E-3</v>
      </c>
    </row>
    <row r="329" spans="1:8" x14ac:dyDescent="0.25">
      <c r="A329">
        <v>3.0000000000000102</v>
      </c>
      <c r="B329" s="4">
        <f t="shared" si="17"/>
        <v>12.633000000000044</v>
      </c>
      <c r="C329">
        <f t="shared" si="18"/>
        <v>7.9637866461804915E-3</v>
      </c>
      <c r="E329" s="121">
        <f t="shared" si="16"/>
        <v>0.26439269701138279</v>
      </c>
      <c r="G329">
        <f t="shared" si="15"/>
        <v>3.2973098553995698E-3</v>
      </c>
      <c r="H329" s="116">
        <f t="shared" ref="H329:H392" si="19">C329</f>
        <v>7.9637866461804915E-3</v>
      </c>
    </row>
    <row r="330" spans="1:8" x14ac:dyDescent="0.25">
      <c r="A330">
        <v>3.0200000000000098</v>
      </c>
      <c r="B330" s="4">
        <f t="shared" si="17"/>
        <v>12.717220000000042</v>
      </c>
      <c r="C330">
        <f t="shared" si="18"/>
        <v>7.6247667830169862E-3</v>
      </c>
      <c r="E330" s="121">
        <f t="shared" si="16"/>
        <v>0.25968194316548487</v>
      </c>
      <c r="G330">
        <f t="shared" si="15"/>
        <v>3.1478349192022499E-3</v>
      </c>
      <c r="H330" s="116">
        <f t="shared" si="19"/>
        <v>7.6247667830169862E-3</v>
      </c>
    </row>
    <row r="331" spans="1:8" x14ac:dyDescent="0.25">
      <c r="A331">
        <v>3.0400000000000098</v>
      </c>
      <c r="B331" s="4">
        <f t="shared" si="17"/>
        <v>12.801440000000042</v>
      </c>
      <c r="C331">
        <f t="shared" si="18"/>
        <v>7.2993923501090043E-3</v>
      </c>
      <c r="E331" s="121">
        <f t="shared" si="16"/>
        <v>0.25496020152352172</v>
      </c>
      <c r="G331">
        <f t="shared" si="15"/>
        <v>3.0048856468157083E-3</v>
      </c>
      <c r="H331" s="116">
        <f t="shared" si="19"/>
        <v>7.2993923501090043E-3</v>
      </c>
    </row>
    <row r="332" spans="1:8" x14ac:dyDescent="0.25">
      <c r="A332">
        <v>3.0600000000000098</v>
      </c>
      <c r="B332" s="4">
        <f t="shared" si="17"/>
        <v>12.885660000000042</v>
      </c>
      <c r="C332">
        <f t="shared" si="18"/>
        <v>6.9871642313534509E-3</v>
      </c>
      <c r="E332" s="121">
        <f t="shared" si="16"/>
        <v>0.25023165541833059</v>
      </c>
      <c r="G332">
        <f t="shared" si="15"/>
        <v>2.8681937289068891E-3</v>
      </c>
      <c r="H332" s="116">
        <f t="shared" si="19"/>
        <v>6.9871642313534509E-3</v>
      </c>
    </row>
    <row r="333" spans="1:8" x14ac:dyDescent="0.25">
      <c r="A333">
        <v>3.0800000000000098</v>
      </c>
      <c r="B333" s="4">
        <f t="shared" si="17"/>
        <v>12.969880000000042</v>
      </c>
      <c r="C333">
        <f t="shared" si="18"/>
        <v>6.687598492174365E-3</v>
      </c>
      <c r="E333" s="121">
        <f t="shared" si="16"/>
        <v>0.24550039858288425</v>
      </c>
      <c r="G333">
        <f t="shared" si="15"/>
        <v>2.7375008439229336E-3</v>
      </c>
      <c r="H333" s="116">
        <f t="shared" si="19"/>
        <v>6.687598492174365E-3</v>
      </c>
    </row>
    <row r="334" spans="1:8" x14ac:dyDescent="0.25">
      <c r="A334">
        <v>3.1000000000000099</v>
      </c>
      <c r="B334" s="4">
        <f t="shared" si="17"/>
        <v>13.054100000000043</v>
      </c>
      <c r="C334">
        <f t="shared" si="18"/>
        <v>6.4002261055123126E-3</v>
      </c>
      <c r="E334" s="121">
        <f t="shared" si="16"/>
        <v>0.24077043000156567</v>
      </c>
      <c r="G334">
        <f t="shared" si="15"/>
        <v>2.6125583500199267E-3</v>
      </c>
      <c r="H334" s="116">
        <f t="shared" si="19"/>
        <v>6.4002261055123126E-3</v>
      </c>
    </row>
    <row r="335" spans="1:8" x14ac:dyDescent="0.25">
      <c r="A335">
        <v>3.1200000000000099</v>
      </c>
      <c r="B335" s="4">
        <f t="shared" si="17"/>
        <v>13.138320000000043</v>
      </c>
      <c r="C335">
        <f t="shared" si="18"/>
        <v>6.1245926703798947E-3</v>
      </c>
      <c r="E335" s="121">
        <f t="shared" si="16"/>
        <v>0.23604564912670095</v>
      </c>
      <c r="G335">
        <f t="shared" si="15"/>
        <v>2.49312698261665E-3</v>
      </c>
      <c r="H335" s="116">
        <f t="shared" si="19"/>
        <v>6.1245926703798947E-3</v>
      </c>
    </row>
    <row r="336" spans="1:8" x14ac:dyDescent="0.25">
      <c r="A336">
        <v>3.1400000000000099</v>
      </c>
      <c r="B336" s="4">
        <f t="shared" si="17"/>
        <v>13.222540000000043</v>
      </c>
      <c r="C336">
        <f t="shared" si="18"/>
        <v>5.8602581240545281E-3</v>
      </c>
      <c r="E336" s="121">
        <f t="shared" si="16"/>
        <v>0.2313298514636227</v>
      </c>
      <c r="G336">
        <f t="shared" si="15"/>
        <v>2.3789765577253196E-3</v>
      </c>
      <c r="H336" s="116">
        <f t="shared" si="19"/>
        <v>5.8602581240545281E-3</v>
      </c>
    </row>
    <row r="337" spans="1:8" x14ac:dyDescent="0.25">
      <c r="A337">
        <v>3.1600000000000099</v>
      </c>
      <c r="B337" s="4">
        <f t="shared" si="17"/>
        <v>13.306760000000043</v>
      </c>
      <c r="C337">
        <f t="shared" si="18"/>
        <v>5.6067964489199557E-3</v>
      </c>
      <c r="E337" s="121">
        <f t="shared" si="16"/>
        <v>0.22662672452611984</v>
      </c>
      <c r="G337">
        <f t="shared" si="15"/>
        <v>2.2698856811894431E-3</v>
      </c>
      <c r="H337" s="116">
        <f t="shared" si="19"/>
        <v>5.6067964489199557E-3</v>
      </c>
    </row>
    <row r="338" spans="1:8" x14ac:dyDescent="0.25">
      <c r="A338">
        <v>3.1800000000000099</v>
      </c>
      <c r="B338" s="4">
        <f t="shared" si="17"/>
        <v>13.390980000000043</v>
      </c>
      <c r="C338">
        <f t="shared" si="18"/>
        <v>5.3637953749094813E-3</v>
      </c>
      <c r="E338" s="121">
        <f t="shared" si="16"/>
        <v>0.22193984416275972</v>
      </c>
      <c r="G338">
        <f t="shared" si="15"/>
        <v>2.1656414639379938E-3</v>
      </c>
      <c r="H338" s="116">
        <f t="shared" si="19"/>
        <v>5.3637953749094813E-3</v>
      </c>
    </row>
    <row r="339" spans="1:8" x14ac:dyDescent="0.25">
      <c r="A339">
        <v>3.2000000000000099</v>
      </c>
      <c r="B339" s="4">
        <f t="shared" si="17"/>
        <v>13.475200000000044</v>
      </c>
      <c r="C339">
        <f t="shared" si="18"/>
        <v>5.1308560784475059E-3</v>
      </c>
      <c r="E339" s="121">
        <f t="shared" si="16"/>
        <v>0.21727267125323765</v>
      </c>
      <c r="G339">
        <f t="shared" si="15"/>
        <v>2.0660392433456336E-3</v>
      </c>
      <c r="H339" s="116">
        <f t="shared" si="19"/>
        <v>5.1308560784475059E-3</v>
      </c>
    </row>
    <row r="340" spans="1:8" x14ac:dyDescent="0.25">
      <c r="A340">
        <v>3.22000000000001</v>
      </c>
      <c r="B340" s="4">
        <f t="shared" si="17"/>
        <v>13.559420000000044</v>
      </c>
      <c r="C340">
        <f t="shared" si="18"/>
        <v>4.9075928787305689E-3</v>
      </c>
      <c r="E340" s="121">
        <f t="shared" si="16"/>
        <v>0.21262854877263274</v>
      </c>
      <c r="G340">
        <f t="shared" si="15"/>
        <v>1.9708823107701958E-3</v>
      </c>
      <c r="H340" s="116">
        <f t="shared" si="19"/>
        <v>4.9075928787305689E-3</v>
      </c>
    </row>
    <row r="341" spans="1:8" x14ac:dyDescent="0.25">
      <c r="A341">
        <v>3.24000000000001</v>
      </c>
      <c r="B341" s="4">
        <f t="shared" si="17"/>
        <v>13.643640000000042</v>
      </c>
      <c r="C341">
        <f t="shared" si="18"/>
        <v>4.6936329321359506E-3</v>
      </c>
      <c r="E341" s="121">
        <f t="shared" si="16"/>
        <v>0.20801069922022322</v>
      </c>
      <c r="G341">
        <f t="shared" si="15"/>
        <v>1.8799816453215175E-3</v>
      </c>
      <c r="H341" s="116">
        <f t="shared" si="19"/>
        <v>4.6936329321359506E-3</v>
      </c>
    </row>
    <row r="342" spans="1:8" x14ac:dyDescent="0.25">
      <c r="A342">
        <v>3.26000000000001</v>
      </c>
      <c r="B342" s="4">
        <f t="shared" si="17"/>
        <v>13.727860000000042</v>
      </c>
      <c r="C342">
        <f t="shared" si="18"/>
        <v>4.4886159254941887E-3</v>
      </c>
      <c r="E342" s="121">
        <f t="shared" si="16"/>
        <v>0.2034222224083512</v>
      </c>
      <c r="G342">
        <f t="shared" si="15"/>
        <v>1.7931556538992805E-3</v>
      </c>
      <c r="H342" s="116">
        <f t="shared" si="19"/>
        <v>4.4886159254941887E-3</v>
      </c>
    </row>
    <row r="343" spans="1:8" x14ac:dyDescent="0.25">
      <c r="A343">
        <v>3.28000000000001</v>
      </c>
      <c r="B343" s="4">
        <f t="shared" si="17"/>
        <v>13.812080000000043</v>
      </c>
      <c r="C343">
        <f t="shared" si="18"/>
        <v>4.2921937689121472E-3</v>
      </c>
      <c r="E343" s="121">
        <f t="shared" si="16"/>
        <v>0.19886609360571966</v>
      </c>
      <c r="G343">
        <f t="shared" si="15"/>
        <v>1.7102299175225759E-3</v>
      </c>
      <c r="H343" s="116">
        <f t="shared" si="19"/>
        <v>4.2921937689121472E-3</v>
      </c>
    </row>
    <row r="344" spans="1:8" x14ac:dyDescent="0.25">
      <c r="A344">
        <v>3.30000000000001</v>
      </c>
      <c r="B344" s="4">
        <f t="shared" si="17"/>
        <v>13.896300000000043</v>
      </c>
      <c r="C344">
        <f t="shared" si="18"/>
        <v>4.1040302887849957E-3</v>
      </c>
      <c r="E344" s="121">
        <f t="shared" si="16"/>
        <v>0.19434516202846697</v>
      </c>
      <c r="G344">
        <f t="shared" si="15"/>
        <v>1.6310369439596008E-3</v>
      </c>
      <c r="H344" s="116">
        <f t="shared" si="19"/>
        <v>4.1040302887849957E-3</v>
      </c>
    </row>
    <row r="345" spans="1:8" x14ac:dyDescent="0.25">
      <c r="A345">
        <v>3.3200000000000101</v>
      </c>
      <c r="B345" s="4">
        <f t="shared" si="17"/>
        <v>13.980520000000043</v>
      </c>
      <c r="C345">
        <f t="shared" si="18"/>
        <v>3.9238009215896439E-3</v>
      </c>
      <c r="E345" s="121">
        <f t="shared" si="16"/>
        <v>0.18986214967139056</v>
      </c>
      <c r="G345">
        <f t="shared" si="15"/>
        <v>1.5554159266528158E-3</v>
      </c>
      <c r="H345" s="116">
        <f t="shared" si="19"/>
        <v>3.9238009215896439E-3</v>
      </c>
    </row>
    <row r="346" spans="1:8" x14ac:dyDescent="0.25">
      <c r="A346">
        <v>3.3400000000000101</v>
      </c>
      <c r="B346" s="4">
        <f t="shared" si="17"/>
        <v>14.064740000000043</v>
      </c>
      <c r="C346">
        <f t="shared" si="18"/>
        <v>3.751192409007341E-3</v>
      </c>
      <c r="E346" s="121">
        <f t="shared" si="16"/>
        <v>0.18541965047078812</v>
      </c>
      <c r="G346">
        <f t="shared" si="15"/>
        <v>1.4832125099227815E-3</v>
      </c>
      <c r="H346" s="116">
        <f t="shared" si="19"/>
        <v>3.751192409007341E-3</v>
      </c>
    </row>
    <row r="347" spans="1:8" x14ac:dyDescent="0.25">
      <c r="A347">
        <v>3.3600000000000101</v>
      </c>
      <c r="B347" s="4">
        <f t="shared" si="17"/>
        <v>14.148960000000043</v>
      </c>
      <c r="C347">
        <f t="shared" si="18"/>
        <v>3.5859024948810994E-3</v>
      </c>
      <c r="E347" s="121">
        <f t="shared" si="16"/>
        <v>0.18102012978955009</v>
      </c>
      <c r="G347">
        <f t="shared" si="15"/>
        <v>1.4142785604223536E-3</v>
      </c>
      <c r="H347" s="116">
        <f t="shared" si="19"/>
        <v>3.5859024948810994E-3</v>
      </c>
    </row>
    <row r="348" spans="1:8" x14ac:dyDescent="0.25">
      <c r="A348">
        <v>3.3800000000000101</v>
      </c>
      <c r="B348" s="4">
        <f t="shared" si="17"/>
        <v>14.233180000000043</v>
      </c>
      <c r="C348">
        <f t="shared" si="18"/>
        <v>3.427639624472293E-3</v>
      </c>
      <c r="E348" s="121">
        <f t="shared" si="16"/>
        <v>0.17666592421437724</v>
      </c>
      <c r="G348">
        <f t="shared" ref="G348:G411" si="20">_xlfn.T.DIST.RT(A348,$K$2)</f>
        <v>1.3484719448028184E-3</v>
      </c>
      <c r="H348" s="116">
        <f t="shared" si="19"/>
        <v>3.427639624472293E-3</v>
      </c>
    </row>
    <row r="349" spans="1:8" x14ac:dyDescent="0.25">
      <c r="A349">
        <v>3.4000000000000101</v>
      </c>
      <c r="B349" s="4">
        <f t="shared" si="17"/>
        <v>14.317400000000044</v>
      </c>
      <c r="C349">
        <f t="shared" si="18"/>
        <v>3.2761226464424731E-3</v>
      </c>
      <c r="E349" s="121">
        <f t="shared" si="16"/>
        <v>0.17235924165430599</v>
      </c>
      <c r="G349">
        <f t="shared" si="20"/>
        <v>1.2856563135436919E-3</v>
      </c>
      <c r="H349" s="116">
        <f t="shared" si="19"/>
        <v>3.2761226464424731E-3</v>
      </c>
    </row>
    <row r="350" spans="1:8" x14ac:dyDescent="0.25">
      <c r="A350">
        <v>3.4200000000000101</v>
      </c>
      <c r="B350" s="4">
        <f t="shared" si="17"/>
        <v>14.401620000000044</v>
      </c>
      <c r="C350">
        <f t="shared" si="18"/>
        <v>3.1310805179486879E-3</v>
      </c>
      <c r="E350" s="121">
        <f t="shared" si="16"/>
        <v>0.16810216172910808</v>
      </c>
      <c r="G350">
        <f t="shared" si="20"/>
        <v>1.2257008908891976E-3</v>
      </c>
      <c r="H350" s="116">
        <f t="shared" si="19"/>
        <v>3.1310805179486879E-3</v>
      </c>
    </row>
    <row r="351" spans="1:8" x14ac:dyDescent="0.25">
      <c r="A351">
        <v>3.4400000000000102</v>
      </c>
      <c r="B351" s="4">
        <f t="shared" si="17"/>
        <v>14.485840000000044</v>
      </c>
      <c r="C351">
        <f t="shared" si="18"/>
        <v>2.9922520132058192E-3</v>
      </c>
      <c r="E351" s="121">
        <f t="shared" si="16"/>
        <v>0.16389663643558372</v>
      </c>
      <c r="G351">
        <f t="shared" si="20"/>
        <v>1.168480270826623E-3</v>
      </c>
      <c r="H351" s="116">
        <f t="shared" si="19"/>
        <v>2.9922520132058192E-3</v>
      </c>
    </row>
    <row r="352" spans="1:8" x14ac:dyDescent="0.25">
      <c r="A352">
        <v>3.4600000000000102</v>
      </c>
      <c r="B352" s="4">
        <f t="shared" si="17"/>
        <v>14.570060000000044</v>
      </c>
      <c r="C352">
        <f t="shared" si="18"/>
        <v>2.8593854358352029E-3</v>
      </c>
      <c r="E352" s="121">
        <f t="shared" si="16"/>
        <v>0.15974449107929753</v>
      </c>
      <c r="G352">
        <f t="shared" si="20"/>
        <v>1.1138742190341497E-3</v>
      </c>
      <c r="H352" s="116">
        <f t="shared" si="19"/>
        <v>2.8593854358352029E-3</v>
      </c>
    </row>
    <row r="353" spans="1:8" x14ac:dyDescent="0.25">
      <c r="A353">
        <v>3.4800000000000102</v>
      </c>
      <c r="B353" s="4">
        <f t="shared" si="17"/>
        <v>14.654280000000044</v>
      </c>
      <c r="C353">
        <f t="shared" si="18"/>
        <v>2.7322383352873895E-3</v>
      </c>
      <c r="E353" s="121">
        <f t="shared" si="16"/>
        <v>0.15564742545889926</v>
      </c>
      <c r="G353">
        <f t="shared" si="20"/>
        <v>1.0617674807193763E-3</v>
      </c>
      <c r="H353" s="116">
        <f t="shared" si="19"/>
        <v>2.7322383352873895E-3</v>
      </c>
    </row>
    <row r="354" spans="1:8" x14ac:dyDescent="0.25">
      <c r="A354">
        <v>3.5000000000000102</v>
      </c>
      <c r="B354" s="4">
        <f t="shared" si="17"/>
        <v>14.738500000000045</v>
      </c>
      <c r="C354">
        <f t="shared" si="18"/>
        <v>2.6105772275962871E-3</v>
      </c>
      <c r="E354" s="121">
        <f t="shared" si="16"/>
        <v>0.15160701528984166</v>
      </c>
      <c r="G354">
        <f t="shared" si="20"/>
        <v>1.0120495942637989E-3</v>
      </c>
      <c r="H354" s="116">
        <f t="shared" si="19"/>
        <v>2.6105772275962871E-3</v>
      </c>
    </row>
    <row r="355" spans="1:8" x14ac:dyDescent="0.25">
      <c r="A355">
        <v>3.5200000000000098</v>
      </c>
      <c r="B355" s="4">
        <f t="shared" si="17"/>
        <v>14.822720000000043</v>
      </c>
      <c r="C355">
        <f t="shared" si="18"/>
        <v>2.4941773206933323E-3</v>
      </c>
      <c r="E355" s="121">
        <f t="shared" si="16"/>
        <v>0.14762471385403808</v>
      </c>
      <c r="G355">
        <f t="shared" si="20"/>
        <v>9.64614710583095E-4</v>
      </c>
      <c r="H355" s="116">
        <f t="shared" si="19"/>
        <v>2.4941773206933323E-3</v>
      </c>
    </row>
    <row r="356" spans="1:8" x14ac:dyDescent="0.25">
      <c r="A356">
        <v>3.5400000000000098</v>
      </c>
      <c r="B356" s="4">
        <f t="shared" si="17"/>
        <v>14.906940000000043</v>
      </c>
      <c r="C356">
        <f t="shared" si="18"/>
        <v>2.3828222444834363E-3</v>
      </c>
      <c r="E356" s="121">
        <f t="shared" si="16"/>
        <v>0.14370185386180698</v>
      </c>
      <c r="G356">
        <f t="shared" si="20"/>
        <v>9.193614181084997E-4</v>
      </c>
      <c r="H356" s="116">
        <f t="shared" si="19"/>
        <v>2.3828222444834363E-3</v>
      </c>
    </row>
    <row r="357" spans="1:8" x14ac:dyDescent="0.25">
      <c r="A357">
        <v>3.5600000000000098</v>
      </c>
      <c r="B357" s="4">
        <f t="shared" si="17"/>
        <v>14.991160000000042</v>
      </c>
      <c r="C357">
        <f t="shared" si="18"/>
        <v>2.2763037858587807E-3</v>
      </c>
      <c r="E357" s="121">
        <f t="shared" si="16"/>
        <v>0.13983964951230846</v>
      </c>
      <c r="G357">
        <f t="shared" si="20"/>
        <v>8.7619257329029786E-4</v>
      </c>
      <c r="H357" s="116">
        <f t="shared" si="19"/>
        <v>2.2763037858587807E-3</v>
      </c>
    </row>
    <row r="358" spans="1:8" x14ac:dyDescent="0.25">
      <c r="A358">
        <v>3.5800000000000098</v>
      </c>
      <c r="B358" s="4">
        <f t="shared" si="17"/>
        <v>15.075380000000042</v>
      </c>
      <c r="C358">
        <f t="shared" si="18"/>
        <v>2.1744216288024226E-3</v>
      </c>
      <c r="E358" s="121">
        <f t="shared" si="16"/>
        <v>0.13603919873860865</v>
      </c>
      <c r="G358">
        <f t="shared" si="20"/>
        <v>8.350151365208628E-4</v>
      </c>
      <c r="H358" s="116">
        <f t="shared" si="19"/>
        <v>2.1744216288024226E-3</v>
      </c>
    </row>
    <row r="359" spans="1:8" x14ac:dyDescent="0.25">
      <c r="A359">
        <v>3.6000000000000099</v>
      </c>
      <c r="B359" s="4">
        <f t="shared" si="17"/>
        <v>15.159600000000042</v>
      </c>
      <c r="C359">
        <f t="shared" si="18"/>
        <v>2.0769830997114636E-3</v>
      </c>
      <c r="E359" s="121">
        <f t="shared" si="16"/>
        <v>0.13230148562348742</v>
      </c>
      <c r="G359">
        <f t="shared" si="20"/>
        <v>7.9574001337156489E-4</v>
      </c>
      <c r="H359" s="116">
        <f t="shared" si="19"/>
        <v>2.0769830997114636E-3</v>
      </c>
    </row>
    <row r="360" spans="1:8" x14ac:dyDescent="0.25">
      <c r="A360">
        <v>3.6200000000000099</v>
      </c>
      <c r="B360" s="4">
        <f t="shared" si="17"/>
        <v>15.243820000000042</v>
      </c>
      <c r="C360">
        <f t="shared" si="18"/>
        <v>1.9838029180478563E-3</v>
      </c>
      <c r="E360" s="121">
        <f t="shared" si="16"/>
        <v>0.12862738297214607</v>
      </c>
      <c r="G360">
        <f t="shared" si="20"/>
        <v>7.5828190103519532E-4</v>
      </c>
      <c r="H360" s="116">
        <f t="shared" si="19"/>
        <v>1.9838029180478563E-3</v>
      </c>
    </row>
    <row r="361" spans="1:8" x14ac:dyDescent="0.25">
      <c r="A361">
        <v>3.6400000000000099</v>
      </c>
      <c r="B361" s="4">
        <f t="shared" si="17"/>
        <v>15.328040000000042</v>
      </c>
      <c r="C361">
        <f t="shared" si="18"/>
        <v>1.8947029524055939E-3</v>
      </c>
      <c r="E361" s="121">
        <f t="shared" si="16"/>
        <v>0.125017655028065</v>
      </c>
      <c r="G361">
        <f t="shared" si="20"/>
        <v>7.2255913986332882E-4</v>
      </c>
      <c r="H361" s="116">
        <f t="shared" si="19"/>
        <v>1.8947029524055939E-3</v>
      </c>
    </row>
    <row r="362" spans="1:8" x14ac:dyDescent="0.25">
      <c r="A362">
        <v>3.6600000000000099</v>
      </c>
      <c r="B362" s="4">
        <f t="shared" si="17"/>
        <v>15.412260000000042</v>
      </c>
      <c r="C362">
        <f t="shared" si="18"/>
        <v>1.8095119820641051E-3</v>
      </c>
      <c r="E362" s="121">
        <f t="shared" si="16"/>
        <v>0.12147296031840289</v>
      </c>
      <c r="G362">
        <f t="shared" si="20"/>
        <v>6.8849356988627064E-4</v>
      </c>
      <c r="H362" s="116">
        <f t="shared" si="19"/>
        <v>1.8095119820641051E-3</v>
      </c>
    </row>
    <row r="363" spans="1:8" x14ac:dyDescent="0.25">
      <c r="A363">
        <v>3.6800000000000099</v>
      </c>
      <c r="B363" s="4">
        <f t="shared" si="17"/>
        <v>15.496480000000043</v>
      </c>
      <c r="C363">
        <f t="shared" si="18"/>
        <v>1.7280654640807085E-3</v>
      </c>
      <c r="E363" s="121">
        <f t="shared" si="16"/>
        <v>0.11799385461551856</v>
      </c>
      <c r="G363">
        <f t="shared" si="20"/>
        <v>6.5601039220174965E-4</v>
      </c>
      <c r="H363" s="116">
        <f t="shared" si="19"/>
        <v>1.7280654640807085E-3</v>
      </c>
    </row>
    <row r="364" spans="1:8" x14ac:dyDescent="0.25">
      <c r="A364">
        <v>3.7000000000000099</v>
      </c>
      <c r="B364" s="4">
        <f t="shared" si="17"/>
        <v>15.580700000000043</v>
      </c>
      <c r="C364">
        <f t="shared" si="18"/>
        <v>1.6502053059587458E-3</v>
      </c>
      <c r="E364" s="121">
        <f t="shared" si="16"/>
        <v>0.11458079400143106</v>
      </c>
      <c r="G364">
        <f t="shared" si="20"/>
        <v>6.250380351175243E-4</v>
      </c>
      <c r="H364" s="116">
        <f t="shared" si="19"/>
        <v>1.6502053059587458E-3</v>
      </c>
    </row>
    <row r="365" spans="1:8" x14ac:dyDescent="0.25">
      <c r="A365">
        <v>3.72000000000001</v>
      </c>
      <c r="B365" s="4">
        <f t="shared" si="17"/>
        <v>15.664920000000043</v>
      </c>
      <c r="C365">
        <f t="shared" si="18"/>
        <v>1.5757796439132142E-3</v>
      </c>
      <c r="E365" s="121">
        <f t="shared" ref="E365:E428" si="21">_xlfn.T.DIST(A259,$K$2-2,FALSE)</f>
        <v>0.11123413802230511</v>
      </c>
      <c r="G365">
        <f t="shared" si="20"/>
        <v>5.9550802493228965E-4</v>
      </c>
      <c r="H365" s="116">
        <f t="shared" si="19"/>
        <v>1.5757796439132142E-3</v>
      </c>
    </row>
    <row r="366" spans="1:8" x14ac:dyDescent="0.25">
      <c r="A366">
        <v>3.74000000000001</v>
      </c>
      <c r="B366" s="4">
        <f t="shared" si="17"/>
        <v>15.749140000000043</v>
      </c>
      <c r="C366">
        <f t="shared" si="18"/>
        <v>1.5046426267417816E-3</v>
      </c>
      <c r="E366" s="121">
        <f t="shared" si="21"/>
        <v>0.10795415292036063</v>
      </c>
      <c r="G366">
        <f t="shared" si="20"/>
        <v>5.6735486123886186E-4</v>
      </c>
      <c r="H366" s="116">
        <f t="shared" si="19"/>
        <v>1.5046426267417816E-3</v>
      </c>
    </row>
    <row r="367" spans="1:8" x14ac:dyDescent="0.25">
      <c r="A367">
        <v>3.76000000000001</v>
      </c>
      <c r="B367" s="4">
        <f t="shared" si="17"/>
        <v>15.833360000000043</v>
      </c>
      <c r="C367">
        <f t="shared" si="18"/>
        <v>1.4366542052965251E-3</v>
      </c>
      <c r="E367" s="121">
        <f t="shared" si="21"/>
        <v>0.10474101493094871</v>
      </c>
      <c r="G367">
        <f t="shared" si="20"/>
        <v>5.4051589663347709E-4</v>
      </c>
      <c r="H367" s="116">
        <f t="shared" si="19"/>
        <v>1.4366542052965251E-3</v>
      </c>
    </row>
    <row r="368" spans="1:8" x14ac:dyDescent="0.25">
      <c r="A368">
        <v>3.78000000000001</v>
      </c>
      <c r="B368" s="4">
        <f t="shared" si="17"/>
        <v>15.917580000000044</v>
      </c>
      <c r="C368">
        <f t="shared" si="18"/>
        <v>1.3716799275397601E-3</v>
      </c>
      <c r="E368" s="121">
        <f t="shared" si="21"/>
        <v>0.10159481363291027</v>
      </c>
      <c r="G368">
        <f t="shared" si="20"/>
        <v>5.1493122071521232E-4</v>
      </c>
      <c r="H368" s="116">
        <f t="shared" si="19"/>
        <v>1.3716799275397601E-3</v>
      </c>
    </row>
    <row r="369" spans="1:8" x14ac:dyDescent="0.25">
      <c r="A369">
        <v>3.80000000000001</v>
      </c>
      <c r="B369" s="4">
        <f t="shared" si="17"/>
        <v>16.001800000000042</v>
      </c>
      <c r="C369">
        <f t="shared" si="18"/>
        <v>1.3095907391567465E-3</v>
      </c>
      <c r="E369" s="121">
        <f t="shared" si="21"/>
        <v>9.8515555340735209E-2</v>
      </c>
      <c r="G369">
        <f t="shared" si="20"/>
        <v>4.9054354825981761E-4</v>
      </c>
      <c r="H369" s="116">
        <f t="shared" si="19"/>
        <v>1.3095907391567465E-3</v>
      </c>
    </row>
    <row r="370" spans="1:8" x14ac:dyDescent="0.25">
      <c r="A370">
        <v>3.8200000000000101</v>
      </c>
      <c r="B370" s="4">
        <f t="shared" si="17"/>
        <v>16.086020000000044</v>
      </c>
      <c r="C370">
        <f t="shared" si="18"/>
        <v>1.2502627896880713E-3</v>
      </c>
      <c r="E370" s="121">
        <f t="shared" si="21"/>
        <v>9.5503166527465391E-2</v>
      </c>
      <c r="G370">
        <f t="shared" si="20"/>
        <v>4.6729811145295792E-4</v>
      </c>
      <c r="H370" s="116">
        <f t="shared" si="19"/>
        <v>1.2502627896880713E-3</v>
      </c>
    </row>
    <row r="371" spans="1:8" x14ac:dyDescent="0.25">
      <c r="A371">
        <v>3.8400000000000101</v>
      </c>
      <c r="B371" s="4">
        <f t="shared" si="17"/>
        <v>16.170240000000042</v>
      </c>
      <c r="C371">
        <f t="shared" si="18"/>
        <v>1.1935772441355075E-3</v>
      </c>
      <c r="E371" s="121">
        <f t="shared" si="21"/>
        <v>9.2557497267728231E-2</v>
      </c>
      <c r="G371">
        <f t="shared" si="20"/>
        <v>4.451425560685716E-4</v>
      </c>
      <c r="H371" s="116">
        <f t="shared" si="19"/>
        <v>1.1935772441355075E-3</v>
      </c>
    </row>
    <row r="372" spans="1:8" x14ac:dyDescent="0.25">
      <c r="A372">
        <v>3.8600000000000101</v>
      </c>
      <c r="B372" s="4">
        <f t="shared" si="17"/>
        <v>16.254460000000044</v>
      </c>
      <c r="C372">
        <f t="shared" si="18"/>
        <v>1.1394200999870505E-3</v>
      </c>
      <c r="E372" s="121">
        <f t="shared" si="21"/>
        <v>8.9678324690753375E-2</v>
      </c>
      <c r="G372">
        <f t="shared" si="20"/>
        <v>4.2402684147910578E-4</v>
      </c>
      <c r="H372" s="116">
        <f t="shared" si="19"/>
        <v>1.1394200999870505E-3</v>
      </c>
    </row>
    <row r="373" spans="1:8" x14ac:dyDescent="0.25">
      <c r="A373">
        <v>3.8800000000000101</v>
      </c>
      <c r="B373" s="4">
        <f t="shared" si="17"/>
        <v>16.338680000000043</v>
      </c>
      <c r="C373">
        <f t="shared" si="18"/>
        <v>1.08768200959933E-3</v>
      </c>
      <c r="E373" s="121">
        <f t="shared" si="21"/>
        <v>8.6865356433700094E-2</v>
      </c>
      <c r="G373">
        <f t="shared" si="20"/>
        <v>4.0390314438549434E-4</v>
      </c>
      <c r="H373" s="116">
        <f t="shared" si="19"/>
        <v>1.08768200959933E-3</v>
      </c>
    </row>
    <row r="374" spans="1:8" x14ac:dyDescent="0.25">
      <c r="A374">
        <v>3.9000000000000101</v>
      </c>
      <c r="B374" s="4">
        <f t="shared" si="17"/>
        <v>16.422900000000045</v>
      </c>
      <c r="C374">
        <f t="shared" si="18"/>
        <v>1.0382581078689772E-3</v>
      </c>
      <c r="E374" s="121">
        <f t="shared" si="21"/>
        <v>8.4118234086112659E-2</v>
      </c>
      <c r="G374">
        <f t="shared" si="20"/>
        <v>3.8472576615613017E-4</v>
      </c>
      <c r="H374" s="116">
        <f t="shared" si="19"/>
        <v>1.0382581078689772E-3</v>
      </c>
    </row>
    <row r="375" spans="1:8" x14ac:dyDescent="0.25">
      <c r="A375">
        <v>3.9200000000000101</v>
      </c>
      <c r="B375" s="4">
        <f t="shared" si="17"/>
        <v>16.507120000000043</v>
      </c>
      <c r="C375">
        <f t="shared" si="18"/>
        <v>9.9104784511853884E-4</v>
      </c>
      <c r="E375" s="121">
        <f t="shared" si="21"/>
        <v>8.1436536616818281E-2</v>
      </c>
      <c r="G375">
        <f t="shared" si="20"/>
        <v>3.6645104366543493E-4</v>
      </c>
      <c r="H375" s="116">
        <f t="shared" si="19"/>
        <v>9.9104784511853884E-4</v>
      </c>
    </row>
    <row r="376" spans="1:8" x14ac:dyDescent="0.25">
      <c r="A376">
        <v>3.9400000000000102</v>
      </c>
      <c r="B376" s="4">
        <f t="shared" si="17"/>
        <v>16.591340000000045</v>
      </c>
      <c r="C376">
        <f t="shared" si="18"/>
        <v>9.4595482511720865E-4</v>
      </c>
      <c r="E376" s="121">
        <f t="shared" si="21"/>
        <v>7.8819783775085361E-2</v>
      </c>
      <c r="G376">
        <f t="shared" si="20"/>
        <v>3.4903726352430634E-4</v>
      </c>
      <c r="H376" s="116">
        <f t="shared" si="19"/>
        <v>9.4595482511720865E-4</v>
      </c>
    </row>
    <row r="377" spans="1:8" x14ac:dyDescent="0.25">
      <c r="A377">
        <v>3.9600000000000102</v>
      </c>
      <c r="B377" s="4">
        <f t="shared" si="17"/>
        <v>16.675560000000043</v>
      </c>
      <c r="C377">
        <f t="shared" si="18"/>
        <v>9.0288664815193402E-4</v>
      </c>
      <c r="E377" s="121">
        <f t="shared" si="21"/>
        <v>7.6267439458367253E-2</v>
      </c>
      <c r="G377">
        <f t="shared" si="20"/>
        <v>3.324445795963395E-4</v>
      </c>
      <c r="H377" s="116">
        <f t="shared" si="19"/>
        <v>9.0288664815193402E-4</v>
      </c>
    </row>
    <row r="378" spans="1:8" x14ac:dyDescent="0.25">
      <c r="A378">
        <v>3.9800000000000102</v>
      </c>
      <c r="B378" s="4">
        <f t="shared" si="17"/>
        <v>16.759780000000045</v>
      </c>
      <c r="C378">
        <f t="shared" si="18"/>
        <v>8.6175475906031542E-4</v>
      </c>
      <c r="E378" s="121">
        <f t="shared" si="21"/>
        <v>7.3778915039463558E-2</v>
      </c>
      <c r="G378">
        <f t="shared" si="20"/>
        <v>3.1663493369552833E-4</v>
      </c>
      <c r="H378" s="116">
        <f t="shared" si="19"/>
        <v>8.6175475906031542E-4</v>
      </c>
    </row>
    <row r="379" spans="1:8" x14ac:dyDescent="0.25">
      <c r="A379">
        <v>4.0000000000000098</v>
      </c>
      <c r="B379" s="4">
        <f t="shared" si="17"/>
        <v>16.844000000000044</v>
      </c>
      <c r="C379">
        <f t="shared" si="18"/>
        <v>8.2247430013312041E-4</v>
      </c>
      <c r="E379" s="121">
        <f t="shared" si="21"/>
        <v>7.1353572646438213E-2</v>
      </c>
      <c r="G379">
        <f t="shared" si="20"/>
        <v>3.0157197936301922E-4</v>
      </c>
      <c r="H379" s="116">
        <f t="shared" si="19"/>
        <v>8.2247430013312041E-4</v>
      </c>
    </row>
    <row r="380" spans="1:8" x14ac:dyDescent="0.25">
      <c r="A380">
        <v>4.0200000000000102</v>
      </c>
      <c r="B380" s="4">
        <f t="shared" si="17"/>
        <v>16.928220000000046</v>
      </c>
      <c r="C380">
        <f t="shared" si="18"/>
        <v>7.8496396879120661E-4</v>
      </c>
      <c r="E380" s="121">
        <f t="shared" si="21"/>
        <v>6.8990728389136849E-2</v>
      </c>
      <c r="G380">
        <f t="shared" si="20"/>
        <v>2.872210086224336E-4</v>
      </c>
      <c r="H380" s="116">
        <f t="shared" si="19"/>
        <v>7.8496396879120661E-4</v>
      </c>
    </row>
    <row r="381" spans="1:8" x14ac:dyDescent="0.25">
      <c r="A381">
        <v>4.0400000000000098</v>
      </c>
      <c r="B381" s="4">
        <f t="shared" si="17"/>
        <v>17.012440000000044</v>
      </c>
      <c r="C381">
        <f t="shared" si="18"/>
        <v>7.4914587993893367E-4</v>
      </c>
      <c r="E381" s="121">
        <f t="shared" si="21"/>
        <v>6.6689655526642688E-2</v>
      </c>
      <c r="G381">
        <f t="shared" si="20"/>
        <v>2.7354888161526948E-4</v>
      </c>
      <c r="H381" s="116">
        <f t="shared" si="19"/>
        <v>7.4914587993893367E-4</v>
      </c>
    </row>
    <row r="382" spans="1:8" x14ac:dyDescent="0.25">
      <c r="A382">
        <v>4.0600000000000103</v>
      </c>
      <c r="B382" s="4">
        <f t="shared" si="17"/>
        <v>17.096660000000046</v>
      </c>
      <c r="C382">
        <f t="shared" si="18"/>
        <v>7.1494543289407294E-4</v>
      </c>
      <c r="E382" s="121">
        <f t="shared" si="21"/>
        <v>6.444958757050237E-2</v>
      </c>
      <c r="G382">
        <f t="shared" si="20"/>
        <v>2.6052395901996942E-4</v>
      </c>
      <c r="H382" s="116">
        <f t="shared" si="19"/>
        <v>7.1494543289407294E-4</v>
      </c>
    </row>
    <row r="383" spans="1:8" x14ac:dyDescent="0.25">
      <c r="A383">
        <v>4.0800000000000098</v>
      </c>
      <c r="B383" s="4">
        <f t="shared" si="17"/>
        <v>17.180880000000041</v>
      </c>
      <c r="C383">
        <f t="shared" si="18"/>
        <v>6.8229118279239669E-4</v>
      </c>
      <c r="E383" s="121">
        <f t="shared" si="21"/>
        <v>6.2269721319032585E-2</v>
      </c>
      <c r="G383">
        <f t="shared" si="20"/>
        <v>2.4811603716033893E-4</v>
      </c>
      <c r="H383" s="116">
        <f t="shared" si="19"/>
        <v>6.8229118279239669E-4</v>
      </c>
    </row>
    <row r="384" spans="1:8" x14ac:dyDescent="0.25">
      <c r="A384">
        <v>4.1000000000000103</v>
      </c>
      <c r="B384" s="4">
        <f t="shared" si="17"/>
        <v>17.265100000000043</v>
      </c>
      <c r="C384">
        <f t="shared" si="18"/>
        <v>6.5111471636378291E-4</v>
      </c>
      <c r="E384" s="121">
        <f t="shared" si="21"/>
        <v>6.0149219818491431E-2</v>
      </c>
      <c r="G384">
        <f t="shared" si="20"/>
        <v>2.3629628571112161E-4</v>
      </c>
      <c r="H384" s="116">
        <f t="shared" si="19"/>
        <v>6.5111471636378291E-4</v>
      </c>
    </row>
    <row r="385" spans="1:8" x14ac:dyDescent="0.25">
      <c r="A385">
        <v>4.1200000000000099</v>
      </c>
      <c r="B385" s="4">
        <f t="shared" si="17"/>
        <v>17.349320000000041</v>
      </c>
      <c r="C385">
        <f t="shared" si="18"/>
        <v>6.213505319756634E-4</v>
      </c>
      <c r="E385" s="121">
        <f t="shared" si="21"/>
        <v>5.808721524735698E-2</v>
      </c>
      <c r="G385">
        <f t="shared" si="20"/>
        <v>2.2503718791074172E-4</v>
      </c>
      <c r="H385" s="116">
        <f t="shared" si="19"/>
        <v>6.213505319756634E-4</v>
      </c>
    </row>
    <row r="386" spans="1:8" x14ac:dyDescent="0.25">
      <c r="A386">
        <v>4.1400000000000103</v>
      </c>
      <c r="B386" s="4">
        <f t="shared" ref="B386:B449" si="22">A386*$J$2+L$2</f>
        <v>17.433540000000043</v>
      </c>
      <c r="C386">
        <f t="shared" ref="C386:C449" si="23">_xlfn.T.DIST(A386,$K$2-2,FALSE)</f>
        <v>5.929359238388682E-4</v>
      </c>
      <c r="E386" s="121">
        <f t="shared" si="21"/>
        <v>5.6082811720401041E-2</v>
      </c>
      <c r="G386">
        <f t="shared" si="20"/>
        <v>2.1431248319337312E-4</v>
      </c>
      <c r="H386" s="116">
        <f t="shared" si="19"/>
        <v>5.929359238388682E-4</v>
      </c>
    </row>
    <row r="387" spans="1:8" x14ac:dyDescent="0.25">
      <c r="A387">
        <v>4.1600000000000099</v>
      </c>
      <c r="B387" s="4">
        <f t="shared" si="22"/>
        <v>17.517760000000042</v>
      </c>
      <c r="C387">
        <f t="shared" si="23"/>
        <v>5.6581087027064302E-4</v>
      </c>
      <c r="E387" s="121">
        <f t="shared" si="21"/>
        <v>5.4135088009680164E-2</v>
      </c>
      <c r="G387">
        <f t="shared" si="20"/>
        <v>2.0409711215473093E-4</v>
      </c>
      <c r="H387" s="116">
        <f t="shared" si="19"/>
        <v>5.6581087027064302E-4</v>
      </c>
    </row>
    <row r="388" spans="1:8" x14ac:dyDescent="0.25">
      <c r="A388">
        <v>4.1800000000000104</v>
      </c>
      <c r="B388" s="4">
        <f t="shared" si="22"/>
        <v>17.601980000000044</v>
      </c>
      <c r="C388">
        <f t="shared" si="23"/>
        <v>5.3991792590937435E-4</v>
      </c>
      <c r="E388" s="121">
        <f t="shared" si="21"/>
        <v>5.2243100179980406E-2</v>
      </c>
      <c r="G388">
        <f t="shared" si="20"/>
        <v>1.9436716376814846E-4</v>
      </c>
      <c r="H388" s="116">
        <f t="shared" si="19"/>
        <v>5.3991792590937435E-4</v>
      </c>
    </row>
    <row r="389" spans="1:8" x14ac:dyDescent="0.25">
      <c r="A389">
        <v>4.2000000000000099</v>
      </c>
      <c r="B389" s="4">
        <f t="shared" si="22"/>
        <v>17.686200000000042</v>
      </c>
      <c r="C389">
        <f t="shared" si="23"/>
        <v>5.1520211777580471E-4</v>
      </c>
      <c r="E389" s="121">
        <f t="shared" si="21"/>
        <v>5.0405884136655976E-2</v>
      </c>
      <c r="G389">
        <f t="shared" si="20"/>
        <v>1.850998247697631E-4</v>
      </c>
      <c r="H389" s="116">
        <f t="shared" si="19"/>
        <v>5.1520211777580471E-4</v>
      </c>
    </row>
    <row r="390" spans="1:8" x14ac:dyDescent="0.25">
      <c r="A390">
        <v>4.2200000000000104</v>
      </c>
      <c r="B390" s="4">
        <f t="shared" si="22"/>
        <v>17.770420000000044</v>
      </c>
      <c r="C390">
        <f t="shared" si="23"/>
        <v>4.9161084507578167E-4</v>
      </c>
      <c r="E390" s="121">
        <f t="shared" si="21"/>
        <v>4.8622458084184639E-2</v>
      </c>
      <c r="G390">
        <f t="shared" si="20"/>
        <v>1.7627333113379024E-4</v>
      </c>
      <c r="H390" s="116">
        <f t="shared" si="19"/>
        <v>4.9161084507578167E-4</v>
      </c>
    </row>
    <row r="391" spans="1:8" x14ac:dyDescent="0.25">
      <c r="A391">
        <v>4.24</v>
      </c>
      <c r="B391" s="4">
        <f t="shared" si="22"/>
        <v>17.854640000000003</v>
      </c>
      <c r="C391">
        <f t="shared" si="23"/>
        <v>4.6909378264031222E-4</v>
      </c>
      <c r="E391" s="121">
        <f t="shared" si="21"/>
        <v>4.6891824894130227E-2</v>
      </c>
      <c r="G391">
        <f t="shared" si="20"/>
        <v>1.6786692156110197E-4</v>
      </c>
      <c r="H391" s="116">
        <f t="shared" si="19"/>
        <v>4.6909378264031222E-4</v>
      </c>
    </row>
    <row r="392" spans="1:8" x14ac:dyDescent="0.25">
      <c r="A392">
        <v>4.25999999999999</v>
      </c>
      <c r="B392" s="4">
        <f t="shared" si="22"/>
        <v>17.938859999999959</v>
      </c>
      <c r="C392">
        <f t="shared" si="23"/>
        <v>4.4760278789924564E-4</v>
      </c>
      <c r="E392" s="121">
        <f t="shared" si="21"/>
        <v>4.5212974381553889E-2</v>
      </c>
      <c r="G392">
        <f t="shared" si="20"/>
        <v>1.5986079290646811E-4</v>
      </c>
      <c r="H392" s="116">
        <f t="shared" si="19"/>
        <v>4.4760278789924564E-4</v>
      </c>
    </row>
    <row r="393" spans="1:8" x14ac:dyDescent="0.25">
      <c r="A393">
        <v>4.2799999999999798</v>
      </c>
      <c r="B393" s="4">
        <f t="shared" si="22"/>
        <v>18.023079999999915</v>
      </c>
      <c r="C393">
        <f t="shared" si="23"/>
        <v>4.2709181128617815E-4</v>
      </c>
      <c r="E393" s="121">
        <f t="shared" si="21"/>
        <v>4.358488548924476E-2</v>
      </c>
      <c r="G393">
        <f t="shared" si="20"/>
        <v>1.5223605747205065E-4</v>
      </c>
      <c r="H393" s="116">
        <f t="shared" ref="H393:H429" si="24">C393</f>
        <v>4.2709181128617815E-4</v>
      </c>
    </row>
    <row r="394" spans="1:8" x14ac:dyDescent="0.25">
      <c r="A394">
        <v>4.2999999999999696</v>
      </c>
      <c r="B394" s="4">
        <f t="shared" si="22"/>
        <v>18.107299999999874</v>
      </c>
      <c r="C394">
        <f t="shared" si="23"/>
        <v>4.0751680997295548E-4</v>
      </c>
      <c r="E394" s="121">
        <f t="shared" si="21"/>
        <v>4.2006528379456336E-2</v>
      </c>
      <c r="G394">
        <f t="shared" si="20"/>
        <v>1.4497470209680758E-4</v>
      </c>
      <c r="H394" s="116">
        <f t="shared" si="24"/>
        <v>4.0751680997295548E-4</v>
      </c>
    </row>
    <row r="395" spans="1:8" x14ac:dyDescent="0.25">
      <c r="A395">
        <v>4.3199999999999603</v>
      </c>
      <c r="B395" s="4">
        <f t="shared" si="22"/>
        <v>18.191519999999834</v>
      </c>
      <c r="C395">
        <f t="shared" si="23"/>
        <v>3.8883566483362411E-4</v>
      </c>
      <c r="E395" s="121">
        <f t="shared" si="21"/>
        <v>4.0476866433134216E-2</v>
      </c>
      <c r="G395">
        <f t="shared" si="20"/>
        <v>1.3805954897363334E-4</v>
      </c>
      <c r="H395" s="116">
        <f t="shared" si="24"/>
        <v>3.8883566483362411E-4</v>
      </c>
    </row>
    <row r="396" spans="1:8" x14ac:dyDescent="0.25">
      <c r="A396">
        <v>4.3399999999999501</v>
      </c>
      <c r="B396" s="4">
        <f t="shared" si="22"/>
        <v>18.275739999999793</v>
      </c>
      <c r="C396">
        <f t="shared" si="23"/>
        <v>3.7100810053897773E-4</v>
      </c>
      <c r="E396" s="121">
        <f t="shared" si="21"/>
        <v>3.8994858156877837E-2</v>
      </c>
      <c r="G396">
        <f t="shared" si="20"/>
        <v>1.3147421812815613E-4</v>
      </c>
      <c r="H396" s="116">
        <f t="shared" si="24"/>
        <v>3.7100810053897773E-4</v>
      </c>
    </row>
    <row r="397" spans="1:8" x14ac:dyDescent="0.25">
      <c r="A397">
        <v>4.3599999999999399</v>
      </c>
      <c r="B397" s="4">
        <f t="shared" si="22"/>
        <v>18.359959999999749</v>
      </c>
      <c r="C397">
        <f t="shared" si="23"/>
        <v>3.5399560868433873E-4</v>
      </c>
      <c r="E397" s="121">
        <f t="shared" si="21"/>
        <v>3.7559458998179272E-2</v>
      </c>
      <c r="G397">
        <f t="shared" si="20"/>
        <v>1.252030914951513E-4</v>
      </c>
      <c r="H397" s="116">
        <f t="shared" si="24"/>
        <v>3.5399560868433873E-4</v>
      </c>
    </row>
    <row r="398" spans="1:8" x14ac:dyDescent="0.25">
      <c r="A398">
        <v>4.3799999999999297</v>
      </c>
      <c r="B398" s="4">
        <f t="shared" si="22"/>
        <v>18.444179999999704</v>
      </c>
      <c r="C398">
        <f t="shared" si="23"/>
        <v>3.3776137385484011E-4</v>
      </c>
      <c r="E398" s="121">
        <f t="shared" si="21"/>
        <v>3.6169623069669997E-2</v>
      </c>
      <c r="G398">
        <f t="shared" si="20"/>
        <v>1.1923127853058363E-4</v>
      </c>
      <c r="H398" s="116">
        <f t="shared" si="24"/>
        <v>3.3776137385484011E-4</v>
      </c>
    </row>
    <row r="399" spans="1:8" x14ac:dyDescent="0.25">
      <c r="A399">
        <v>4.3999999999999204</v>
      </c>
      <c r="B399" s="4">
        <f t="shared" si="22"/>
        <v>18.528399999999667</v>
      </c>
      <c r="C399">
        <f t="shared" si="23"/>
        <v>3.2227020253411837E-4</v>
      </c>
      <c r="E399" s="121">
        <f t="shared" si="21"/>
        <v>3.4824304783376364E-2</v>
      </c>
      <c r="G399">
        <f t="shared" si="20"/>
        <v>1.1354458329928215E-4</v>
      </c>
      <c r="H399" s="116">
        <f t="shared" si="24"/>
        <v>3.2227020253411837E-4</v>
      </c>
    </row>
    <row r="400" spans="1:8" x14ac:dyDescent="0.25">
      <c r="A400">
        <v>4.4199999999999102</v>
      </c>
      <c r="B400" s="4">
        <f t="shared" si="22"/>
        <v>18.612619999999623</v>
      </c>
      <c r="C400">
        <f t="shared" si="23"/>
        <v>3.074884547640911E-4</v>
      </c>
      <c r="E400" s="121">
        <f t="shared" si="21"/>
        <v>3.3522460396149908E-2</v>
      </c>
      <c r="G400">
        <f t="shared" si="20"/>
        <v>1.0812947298020846E-4</v>
      </c>
      <c r="H400" s="116">
        <f t="shared" si="24"/>
        <v>3.074884547640911E-4</v>
      </c>
    </row>
    <row r="401" spans="1:8" x14ac:dyDescent="0.25">
      <c r="A401">
        <v>4.4399999999999</v>
      </c>
      <c r="B401" s="4">
        <f t="shared" si="22"/>
        <v>18.696839999999579</v>
      </c>
      <c r="C401">
        <f t="shared" si="23"/>
        <v>2.9338397846534058E-4</v>
      </c>
      <c r="E401" s="121">
        <f t="shared" si="21"/>
        <v>3.226304946767105E-2</v>
      </c>
      <c r="G401">
        <f t="shared" si="20"/>
        <v>1.0297304773320531E-4</v>
      </c>
      <c r="H401" s="116">
        <f t="shared" si="24"/>
        <v>2.9338397846534058E-4</v>
      </c>
    </row>
    <row r="402" spans="1:8" x14ac:dyDescent="0.25">
      <c r="A402">
        <v>4.4599999999998898</v>
      </c>
      <c r="B402" s="4">
        <f t="shared" si="22"/>
        <v>18.781059999999538</v>
      </c>
      <c r="C402">
        <f t="shared" si="23"/>
        <v>2.7992604632944842E-4</v>
      </c>
      <c r="E402" s="121">
        <f t="shared" si="21"/>
        <v>3.1045036232546327E-2</v>
      </c>
      <c r="G402">
        <f t="shared" si="20"/>
        <v>9.8063011873004085E-5</v>
      </c>
      <c r="H402" s="116">
        <f t="shared" si="24"/>
        <v>2.7992604632944842E-4</v>
      </c>
    </row>
    <row r="403" spans="1:8" x14ac:dyDescent="0.25">
      <c r="A403">
        <v>4.4799999999998796</v>
      </c>
      <c r="B403" s="4">
        <f t="shared" si="22"/>
        <v>18.865279999999494</v>
      </c>
      <c r="C403">
        <f t="shared" si="23"/>
        <v>2.6708529519659495E-4</v>
      </c>
      <c r="E403" s="121">
        <f t="shared" si="21"/>
        <v>2.9867390888217625E-2</v>
      </c>
      <c r="G403">
        <f t="shared" si="20"/>
        <v>9.3387646298102322E-5</v>
      </c>
      <c r="H403" s="116">
        <f t="shared" si="24"/>
        <v>2.6708529519659495E-4</v>
      </c>
    </row>
    <row r="404" spans="1:8" x14ac:dyDescent="0.25">
      <c r="A404">
        <v>4.4999999999998703</v>
      </c>
      <c r="B404" s="4">
        <f t="shared" si="22"/>
        <v>18.949499999999457</v>
      </c>
      <c r="C404">
        <f t="shared" si="23"/>
        <v>2.5483366783366379E-4</v>
      </c>
      <c r="E404" s="121">
        <f t="shared" si="21"/>
        <v>2.8729090800504262E-2</v>
      </c>
      <c r="G404">
        <f t="shared" si="20"/>
        <v>8.8935782123937163E-5</v>
      </c>
      <c r="H404" s="116">
        <f t="shared" si="24"/>
        <v>2.5483366783366379E-4</v>
      </c>
    </row>
    <row r="405" spans="1:8" x14ac:dyDescent="0.25">
      <c r="A405">
        <v>4.5199999999998601</v>
      </c>
      <c r="B405" s="4">
        <f t="shared" si="22"/>
        <v>19.033719999999413</v>
      </c>
      <c r="C405">
        <f t="shared" si="23"/>
        <v>2.4314435703008303E-4</v>
      </c>
      <c r="E405" s="121">
        <f t="shared" si="21"/>
        <v>2.7629121628762382E-2</v>
      </c>
      <c r="G405">
        <f t="shared" si="20"/>
        <v>8.4696775471535392E-5</v>
      </c>
      <c r="H405" s="116">
        <f t="shared" si="24"/>
        <v>2.4314435703008303E-4</v>
      </c>
    </row>
    <row r="406" spans="1:8" x14ac:dyDescent="0.25">
      <c r="A406">
        <v>4.5399999999998499</v>
      </c>
      <c r="B406" s="4">
        <f t="shared" si="22"/>
        <v>19.117939999999368</v>
      </c>
      <c r="C406">
        <f t="shared" si="23"/>
        <v>2.319917519306425E-4</v>
      </c>
      <c r="E406" s="121">
        <f t="shared" si="21"/>
        <v>2.6566478372710742E-2</v>
      </c>
      <c r="G406">
        <f t="shared" si="20"/>
        <v>8.0660483364541511E-5</v>
      </c>
      <c r="H406" s="116">
        <f t="shared" si="24"/>
        <v>2.319917519306425E-4</v>
      </c>
    </row>
    <row r="407" spans="1:8" x14ac:dyDescent="0.25">
      <c r="A407">
        <v>4.5599999999998397</v>
      </c>
      <c r="B407" s="4">
        <f t="shared" si="22"/>
        <v>19.202159999999328</v>
      </c>
      <c r="C407">
        <f t="shared" si="23"/>
        <v>2.2135138652655618E-4</v>
      </c>
      <c r="E407" s="121">
        <f t="shared" si="21"/>
        <v>2.5540166343104718E-2</v>
      </c>
      <c r="G407">
        <f t="shared" si="20"/>
        <v>7.6817240689211082E-5</v>
      </c>
      <c r="H407" s="116">
        <f t="shared" si="24"/>
        <v>2.2135138652655618E-4</v>
      </c>
    </row>
    <row r="408" spans="1:8" x14ac:dyDescent="0.25">
      <c r="A408">
        <v>4.5799999999998304</v>
      </c>
      <c r="B408" s="4">
        <f t="shared" si="22"/>
        <v>19.286379999999287</v>
      </c>
      <c r="C408">
        <f t="shared" si="23"/>
        <v>2.1119989022803796E-4</v>
      </c>
      <c r="E408" s="121">
        <f t="shared" si="21"/>
        <v>2.4549202058490309E-2</v>
      </c>
      <c r="G408">
        <f t="shared" si="20"/>
        <v>7.31578381735718E-5</v>
      </c>
      <c r="H408" s="116">
        <f t="shared" si="24"/>
        <v>2.1119989022803796E-4</v>
      </c>
    </row>
    <row r="409" spans="1:8" x14ac:dyDescent="0.25">
      <c r="A409">
        <v>4.5999999999998202</v>
      </c>
      <c r="B409" s="4">
        <f t="shared" si="22"/>
        <v>19.370599999999243</v>
      </c>
      <c r="C409">
        <f t="shared" si="23"/>
        <v>2.0151494044373157E-4</v>
      </c>
      <c r="E409" s="121">
        <f t="shared" si="21"/>
        <v>2.359261407037181E-2</v>
      </c>
      <c r="G409">
        <f t="shared" si="20"/>
        <v>6.9673501343570278E-5</v>
      </c>
      <c r="H409" s="116">
        <f t="shared" si="24"/>
        <v>2.0151494044373157E-4</v>
      </c>
    </row>
    <row r="410" spans="1:8" x14ac:dyDescent="0.25">
      <c r="A410">
        <v>4.61999999999981</v>
      </c>
      <c r="B410" s="4">
        <f t="shared" si="22"/>
        <v>19.454819999999202</v>
      </c>
      <c r="C410">
        <f t="shared" si="23"/>
        <v>1.9227521709432231E-4</v>
      </c>
      <c r="E410" s="121">
        <f t="shared" si="21"/>
        <v>2.2669443719144412E-2</v>
      </c>
      <c r="G410">
        <f t="shared" si="20"/>
        <v>6.6355870415543472E-5</v>
      </c>
      <c r="H410" s="116">
        <f t="shared" si="24"/>
        <v>1.9227521709432231E-4</v>
      </c>
    </row>
    <row r="411" spans="1:8" x14ac:dyDescent="0.25">
      <c r="A411">
        <v>4.6399999999997998</v>
      </c>
      <c r="B411" s="4">
        <f t="shared" si="22"/>
        <v>19.539039999999158</v>
      </c>
      <c r="C411">
        <f t="shared" si="23"/>
        <v>1.8346035898971161E-4</v>
      </c>
      <c r="E411" s="121">
        <f t="shared" si="21"/>
        <v>2.1778745823221417E-2</v>
      </c>
      <c r="G411">
        <f t="shared" si="20"/>
        <v>6.3196981085884688E-5</v>
      </c>
      <c r="H411" s="116">
        <f t="shared" si="24"/>
        <v>1.8346035898971161E-4</v>
      </c>
    </row>
    <row r="412" spans="1:8" x14ac:dyDescent="0.25">
      <c r="A412">
        <v>4.6599999999997896</v>
      </c>
      <c r="B412" s="4">
        <f t="shared" si="22"/>
        <v>19.623259999999117</v>
      </c>
      <c r="C412">
        <f t="shared" si="23"/>
        <v>1.7505092200112145E-4</v>
      </c>
      <c r="E412" s="121">
        <f t="shared" si="21"/>
        <v>2.0919589303789812E-2</v>
      </c>
      <c r="G412">
        <f t="shared" ref="G412:G429" si="25">_xlfn.T.DIST.RT(A412,$K$2)</f>
        <v>6.0189246180215803E-5</v>
      </c>
      <c r="H412" s="116">
        <f t="shared" si="24"/>
        <v>1.7505092200112145E-4</v>
      </c>
    </row>
    <row r="413" spans="1:8" x14ac:dyDescent="0.25">
      <c r="A413">
        <v>4.6799999999997803</v>
      </c>
      <c r="B413" s="4">
        <f t="shared" si="22"/>
        <v>19.707479999999077</v>
      </c>
      <c r="C413">
        <f t="shared" si="23"/>
        <v>1.6702833896150218E-4</v>
      </c>
      <c r="E413" s="121">
        <f t="shared" si="21"/>
        <v>2.0091057747681846E-2</v>
      </c>
      <c r="G413">
        <f t="shared" si="25"/>
        <v>5.7325438125806526E-5</v>
      </c>
      <c r="H413" s="116">
        <f t="shared" si="24"/>
        <v>1.6702833896150218E-4</v>
      </c>
    </row>
    <row r="414" spans="1:8" x14ac:dyDescent="0.25">
      <c r="A414">
        <v>4.6999999999997701</v>
      </c>
      <c r="B414" s="4">
        <f t="shared" si="22"/>
        <v>19.791699999999032</v>
      </c>
      <c r="C414">
        <f t="shared" si="23"/>
        <v>1.5937488122958591E-4</v>
      </c>
      <c r="E414" s="121">
        <f t="shared" si="21"/>
        <v>1.9292249910829715E-2</v>
      </c>
      <c r="G414">
        <f t="shared" si="25"/>
        <v>5.459867221235694E-5</v>
      </c>
      <c r="H414" s="116">
        <f t="shared" si="24"/>
        <v>1.5937488122958591E-4</v>
      </c>
    </row>
    <row r="415" spans="1:8" x14ac:dyDescent="0.25">
      <c r="A415">
        <v>4.7199999999997599</v>
      </c>
      <c r="B415" s="4">
        <f t="shared" si="22"/>
        <v>19.875919999998992</v>
      </c>
      <c r="C415">
        <f t="shared" si="23"/>
        <v>1.520736218548764E-4</v>
      </c>
      <c r="E415" s="121">
        <f t="shared" si="21"/>
        <v>1.8522280164803128E-2</v>
      </c>
      <c r="G415">
        <f t="shared" si="25"/>
        <v>5.2002390607595877E-5</v>
      </c>
      <c r="H415" s="116">
        <f t="shared" si="24"/>
        <v>1.520736218548764E-4</v>
      </c>
    </row>
    <row r="416" spans="1:8" x14ac:dyDescent="0.25">
      <c r="A416">
        <v>4.7399999999997497</v>
      </c>
      <c r="B416" s="4">
        <f t="shared" si="22"/>
        <v>19.960139999998948</v>
      </c>
      <c r="C416">
        <f t="shared" si="23"/>
        <v>1.4510840028279852E-4</v>
      </c>
      <c r="E416" s="121">
        <f t="shared" si="21"/>
        <v>1.7780278888902237E-2</v>
      </c>
      <c r="G416">
        <f t="shared" si="25"/>
        <v>4.9530347095435417E-5</v>
      </c>
      <c r="H416" s="116">
        <f t="shared" si="24"/>
        <v>1.4510840028279852E-4</v>
      </c>
    </row>
    <row r="417" spans="1:8" x14ac:dyDescent="0.25">
      <c r="A417">
        <v>4.7599999999997404</v>
      </c>
      <c r="B417" s="4">
        <f t="shared" si="22"/>
        <v>20.044359999998907</v>
      </c>
      <c r="C417">
        <f t="shared" si="23"/>
        <v>1.3846378854112334E-4</v>
      </c>
      <c r="E417" s="121">
        <f t="shared" si="21"/>
        <v>1.7065392810289959E-2</v>
      </c>
      <c r="G417">
        <f t="shared" si="25"/>
        <v>4.7176592505688986E-5</v>
      </c>
      <c r="H417" s="116">
        <f t="shared" si="24"/>
        <v>1.3846378854112334E-4</v>
      </c>
    </row>
    <row r="418" spans="1:8" x14ac:dyDescent="0.25">
      <c r="A418">
        <v>4.7799999999997302</v>
      </c>
      <c r="B418" s="4">
        <f t="shared" si="22"/>
        <v>20.128579999998866</v>
      </c>
      <c r="C418">
        <f t="shared" si="23"/>
        <v>1.3212505885065558E-4</v>
      </c>
      <c r="E418" s="121">
        <f t="shared" si="21"/>
        <v>1.6376785294604422E-2</v>
      </c>
      <c r="G418">
        <f t="shared" si="25"/>
        <v>4.4935460805557201E-5</v>
      </c>
      <c r="H418" s="116">
        <f t="shared" si="24"/>
        <v>1.3212505885065558E-4</v>
      </c>
    </row>
    <row r="419" spans="1:8" x14ac:dyDescent="0.25">
      <c r="A419">
        <v>4.7999999999997103</v>
      </c>
      <c r="B419" s="4">
        <f t="shared" si="22"/>
        <v>20.212799999998783</v>
      </c>
      <c r="C419">
        <f t="shared" si="23"/>
        <v>1.2607815260500625E-4</v>
      </c>
      <c r="E419" s="121">
        <f t="shared" si="21"/>
        <v>1.5713636589480127E-2</v>
      </c>
      <c r="G419">
        <f t="shared" si="25"/>
        <v>4.2801555824274138E-5</v>
      </c>
      <c r="H419" s="116">
        <f t="shared" si="24"/>
        <v>1.2607815260500625E-4</v>
      </c>
    </row>
    <row r="420" spans="1:8" x14ac:dyDescent="0.25">
      <c r="A420">
        <v>4.8199999999997001</v>
      </c>
      <c r="B420" s="4">
        <f t="shared" si="22"/>
        <v>20.297019999998739</v>
      </c>
      <c r="C420">
        <f t="shared" si="23"/>
        <v>1.2030965066606156E-4</v>
      </c>
      <c r="E420" s="121">
        <f t="shared" si="21"/>
        <v>1.5075144023375718E-2</v>
      </c>
      <c r="G420">
        <f t="shared" si="25"/>
        <v>4.0769738583427106E-5</v>
      </c>
      <c r="H420" s="116">
        <f t="shared" si="24"/>
        <v>1.2030965066606156E-4</v>
      </c>
    </row>
    <row r="421" spans="1:8" x14ac:dyDescent="0.25">
      <c r="A421">
        <v>4.8399999999996899</v>
      </c>
      <c r="B421" s="4">
        <f t="shared" si="22"/>
        <v>20.381239999998694</v>
      </c>
      <c r="C421">
        <f t="shared" si="23"/>
        <v>1.1480674492358275E-4</v>
      </c>
      <c r="E421" s="121">
        <f t="shared" si="21"/>
        <v>1.4460522162058259E-2</v>
      </c>
      <c r="G421">
        <f t="shared" si="25"/>
        <v>3.8835115206586543E-5</v>
      </c>
      <c r="H421" s="116">
        <f t="shared" si="24"/>
        <v>1.1480674492358275E-4</v>
      </c>
    </row>
    <row r="422" spans="1:8" x14ac:dyDescent="0.25">
      <c r="A422">
        <v>4.8599999999996797</v>
      </c>
      <c r="B422" s="4">
        <f t="shared" si="22"/>
        <v>20.465459999998654</v>
      </c>
      <c r="C422">
        <f t="shared" si="23"/>
        <v>1.0955721106899969E-4</v>
      </c>
      <c r="E422" s="121">
        <f t="shared" si="21"/>
        <v>1.3869002925065814E-2</v>
      </c>
      <c r="G422">
        <f t="shared" si="25"/>
        <v>3.6993025382901899E-5</v>
      </c>
      <c r="H422" s="116">
        <f t="shared" si="24"/>
        <v>1.0955721106899969E-4</v>
      </c>
    </row>
    <row r="423" spans="1:8" x14ac:dyDescent="0.25">
      <c r="A423">
        <v>4.8799999999996704</v>
      </c>
      <c r="B423" s="4">
        <f t="shared" si="22"/>
        <v>20.549679999998613</v>
      </c>
      <c r="C423">
        <f t="shared" si="23"/>
        <v>1.0454938253526305E-4</v>
      </c>
      <c r="E423" s="121">
        <f t="shared" si="21"/>
        <v>1.329983566440503E-2</v>
      </c>
      <c r="G423">
        <f t="shared" si="25"/>
        <v>3.5239031360384856E-5</v>
      </c>
      <c r="H423" s="116">
        <f t="shared" si="24"/>
        <v>1.0454938253526305E-4</v>
      </c>
    </row>
    <row r="424" spans="1:8" x14ac:dyDescent="0.25">
      <c r="A424">
        <v>4.8999999999996602</v>
      </c>
      <c r="B424" s="4">
        <f t="shared" si="22"/>
        <v>20.633899999998569</v>
      </c>
      <c r="C424">
        <f t="shared" si="23"/>
        <v>9.9772125556210183E-5</v>
      </c>
      <c r="E424" s="121">
        <f t="shared" si="21"/>
        <v>1.2752287207710763E-2</v>
      </c>
      <c r="G424">
        <f t="shared" si="25"/>
        <v>3.3568907445563612E-5</v>
      </c>
      <c r="H424" s="116">
        <f t="shared" si="24"/>
        <v>9.9772125556210183E-5</v>
      </c>
    </row>
    <row r="425" spans="1:8" x14ac:dyDescent="0.25">
      <c r="A425">
        <v>4.91999999999965</v>
      </c>
      <c r="B425" s="4">
        <f t="shared" si="22"/>
        <v>20.718119999998528</v>
      </c>
      <c r="C425">
        <f t="shared" si="23"/>
        <v>9.5214815300536434E-5</v>
      </c>
      <c r="E425" s="121">
        <f t="shared" si="21"/>
        <v>1.2225641868022297E-2</v>
      </c>
      <c r="G425">
        <f t="shared" si="25"/>
        <v>3.1978629987152456E-5</v>
      </c>
      <c r="H425" s="116">
        <f t="shared" si="24"/>
        <v>9.5214815300536434E-5</v>
      </c>
    </row>
    <row r="426" spans="1:8" x14ac:dyDescent="0.25">
      <c r="A426">
        <v>4.9399999999996398</v>
      </c>
      <c r="B426" s="4">
        <f t="shared" si="22"/>
        <v>20.802339999998484</v>
      </c>
      <c r="C426">
        <f t="shared" si="23"/>
        <v>9.0867313037044903E-5</v>
      </c>
      <c r="E426" s="121">
        <f t="shared" si="21"/>
        <v>1.1719201422289188E-2</v>
      </c>
      <c r="G426">
        <f t="shared" si="25"/>
        <v>3.0464367822303575E-5</v>
      </c>
      <c r="H426" s="116">
        <f t="shared" si="24"/>
        <v>9.0867313037044903E-5</v>
      </c>
    </row>
    <row r="427" spans="1:8" x14ac:dyDescent="0.25">
      <c r="A427">
        <v>4.9599999999996296</v>
      </c>
      <c r="B427" s="4">
        <f t="shared" si="22"/>
        <v>20.886559999998443</v>
      </c>
      <c r="C427">
        <f t="shared" si="23"/>
        <v>8.6719944289374837E-5</v>
      </c>
      <c r="E427" s="121">
        <f t="shared" si="21"/>
        <v>1.1232285060642855E-2</v>
      </c>
      <c r="G427">
        <f t="shared" si="25"/>
        <v>2.9022473164889097E-5</v>
      </c>
      <c r="H427" s="116">
        <f t="shared" si="24"/>
        <v>8.6719944289374837E-5</v>
      </c>
    </row>
    <row r="428" spans="1:8" x14ac:dyDescent="0.25">
      <c r="A428">
        <v>4.9799999999996203</v>
      </c>
      <c r="B428" s="4">
        <f t="shared" si="22"/>
        <v>20.970779999998403</v>
      </c>
      <c r="C428">
        <f t="shared" si="23"/>
        <v>8.2763477939921777E-5</v>
      </c>
      <c r="E428" s="121">
        <f t="shared" si="21"/>
        <v>1.0764229308427875E-2</v>
      </c>
      <c r="G428">
        <f t="shared" si="25"/>
        <v>2.7649472916117812E-5</v>
      </c>
      <c r="H428" s="116">
        <f t="shared" si="24"/>
        <v>8.2763477939921777E-5</v>
      </c>
    </row>
    <row r="429" spans="1:8" x14ac:dyDescent="0.25">
      <c r="A429">
        <v>4.9999999999996101</v>
      </c>
      <c r="B429" s="4">
        <f t="shared" si="22"/>
        <v>21.054999999998358</v>
      </c>
      <c r="C429">
        <f t="shared" si="23"/>
        <v>7.8989106244107139E-5</v>
      </c>
      <c r="E429" s="121">
        <f t="shared" ref="E429:E492" si="26">_xlfn.T.DIST(A323,$K$2-2,FALSE)</f>
        <v>1.0314387922906431E-2</v>
      </c>
      <c r="G429">
        <f t="shared" si="25"/>
        <v>2.6342060378615925E-5</v>
      </c>
      <c r="H429" s="116">
        <f t="shared" si="24"/>
        <v>7.8989106244107139E-5</v>
      </c>
    </row>
    <row r="430" spans="1:8" x14ac:dyDescent="0.25">
      <c r="A430">
        <v>5.0199999999995999</v>
      </c>
      <c r="B430" s="4">
        <f t="shared" si="22"/>
        <v>21.139219999998318</v>
      </c>
      <c r="C430">
        <f t="shared" si="23"/>
        <v>7.5388425717580983E-5</v>
      </c>
      <c r="E430" s="121">
        <f t="shared" si="26"/>
        <v>9.8821317664985111E-3</v>
      </c>
    </row>
    <row r="431" spans="1:8" x14ac:dyDescent="0.25">
      <c r="A431">
        <v>5.0399999999995897</v>
      </c>
      <c r="B431" s="4">
        <f t="shared" si="22"/>
        <v>21.223439999998273</v>
      </c>
      <c r="C431">
        <f t="shared" si="23"/>
        <v>7.1953418860321895E-5</v>
      </c>
      <c r="E431" s="121">
        <f t="shared" si="26"/>
        <v>9.4668486583395148E-3</v>
      </c>
    </row>
    <row r="432" spans="1:8" x14ac:dyDescent="0.25">
      <c r="A432">
        <v>5.0599999999995804</v>
      </c>
      <c r="B432" s="4">
        <f t="shared" si="22"/>
        <v>21.307659999998233</v>
      </c>
      <c r="C432">
        <f t="shared" si="23"/>
        <v>6.8676436682931614E-5</v>
      </c>
      <c r="E432" s="121">
        <f t="shared" si="26"/>
        <v>9.067943205887068E-3</v>
      </c>
    </row>
    <row r="433" spans="1:5" x14ac:dyDescent="0.25">
      <c r="A433">
        <v>5.0799999999995702</v>
      </c>
      <c r="B433" s="4">
        <f t="shared" si="22"/>
        <v>21.391879999998192</v>
      </c>
      <c r="C433">
        <f t="shared" si="23"/>
        <v>6.5550182001726455E-5</v>
      </c>
      <c r="E433" s="121">
        <f t="shared" si="26"/>
        <v>8.6848366182271011E-3</v>
      </c>
    </row>
    <row r="434" spans="1:5" x14ac:dyDescent="0.25">
      <c r="A434">
        <v>5.09999999999956</v>
      </c>
      <c r="B434" s="4">
        <f t="shared" si="22"/>
        <v>21.476099999998148</v>
      </c>
      <c r="C434">
        <f t="shared" si="23"/>
        <v>6.2567693470485313E-5</v>
      </c>
      <c r="E434" s="121">
        <f t="shared" si="26"/>
        <v>8.3169665026741144E-3</v>
      </c>
    </row>
    <row r="435" spans="1:5" x14ac:dyDescent="0.25">
      <c r="A435">
        <v>5.1199999999995498</v>
      </c>
      <c r="B435" s="4">
        <f t="shared" si="22"/>
        <v>21.560319999998107</v>
      </c>
      <c r="C435">
        <f t="shared" si="23"/>
        <v>5.9722330317940767E-5</v>
      </c>
      <c r="E435" s="121">
        <f t="shared" si="26"/>
        <v>7.9637866461804915E-3</v>
      </c>
    </row>
    <row r="436" spans="1:5" x14ac:dyDescent="0.25">
      <c r="A436">
        <v>5.1399999999995396</v>
      </c>
      <c r="B436" s="4">
        <f t="shared" si="22"/>
        <v>21.644539999998063</v>
      </c>
      <c r="C436">
        <f t="shared" si="23"/>
        <v>5.7007757761281651E-5</v>
      </c>
      <c r="E436" s="121">
        <f t="shared" si="26"/>
        <v>7.6247667830169862E-3</v>
      </c>
    </row>
    <row r="437" spans="1:5" x14ac:dyDescent="0.25">
      <c r="A437">
        <v>5.1599999999995303</v>
      </c>
      <c r="B437" s="4">
        <f t="shared" si="22"/>
        <v>21.728759999998022</v>
      </c>
      <c r="C437">
        <f t="shared" si="23"/>
        <v>5.4417933067082485E-5</v>
      </c>
      <c r="E437" s="121">
        <f t="shared" si="26"/>
        <v>7.2993923501090043E-3</v>
      </c>
    </row>
    <row r="438" spans="1:5" x14ac:dyDescent="0.25">
      <c r="A438">
        <v>5.1799999999995201</v>
      </c>
      <c r="B438" s="4">
        <f t="shared" si="22"/>
        <v>21.812979999997982</v>
      </c>
      <c r="C438">
        <f t="shared" si="23"/>
        <v>5.1947092232186944E-5</v>
      </c>
      <c r="E438" s="121">
        <f t="shared" si="26"/>
        <v>6.9871642313534509E-3</v>
      </c>
    </row>
    <row r="439" spans="1:5" x14ac:dyDescent="0.25">
      <c r="A439">
        <v>5.1999999999995099</v>
      </c>
      <c r="B439" s="4">
        <f t="shared" si="22"/>
        <v>21.897199999997937</v>
      </c>
      <c r="C439">
        <f t="shared" si="23"/>
        <v>4.9589737258146388E-5</v>
      </c>
      <c r="E439" s="121">
        <f t="shared" si="26"/>
        <v>6.687598492174365E-3</v>
      </c>
    </row>
    <row r="440" spans="1:5" x14ac:dyDescent="0.25">
      <c r="A440">
        <v>5.2199999999994997</v>
      </c>
      <c r="B440" s="4">
        <f t="shared" si="22"/>
        <v>21.981419999997893</v>
      </c>
      <c r="C440">
        <f t="shared" si="23"/>
        <v>4.7340623993854252E-5</v>
      </c>
      <c r="E440" s="121">
        <f t="shared" si="26"/>
        <v>6.4002261055123126E-3</v>
      </c>
    </row>
    <row r="441" spans="1:5" x14ac:dyDescent="0.25">
      <c r="A441">
        <v>5.2399999999994904</v>
      </c>
      <c r="B441" s="4">
        <f t="shared" si="22"/>
        <v>22.065639999997856</v>
      </c>
      <c r="C441">
        <f t="shared" si="23"/>
        <v>4.5194750522017704E-5</v>
      </c>
      <c r="E441" s="121">
        <f t="shared" si="26"/>
        <v>6.1245926703798947E-3</v>
      </c>
    </row>
    <row r="442" spans="1:5" x14ac:dyDescent="0.25">
      <c r="A442">
        <v>5.2599999999994802</v>
      </c>
      <c r="B442" s="4">
        <f t="shared" si="22"/>
        <v>22.149859999997812</v>
      </c>
      <c r="C442">
        <f t="shared" si="23"/>
        <v>4.3147346066083293E-5</v>
      </c>
      <c r="E442" s="121">
        <f t="shared" si="26"/>
        <v>5.8602581240545281E-3</v>
      </c>
    </row>
    <row r="443" spans="1:5" x14ac:dyDescent="0.25">
      <c r="A443">
        <v>5.27999999999947</v>
      </c>
      <c r="B443" s="4">
        <f t="shared" si="22"/>
        <v>22.234079999997771</v>
      </c>
      <c r="C443">
        <f t="shared" si="23"/>
        <v>4.119386039516423E-5</v>
      </c>
      <c r="E443" s="121">
        <f t="shared" si="26"/>
        <v>5.6067964489199557E-3</v>
      </c>
    </row>
    <row r="444" spans="1:5" x14ac:dyDescent="0.25">
      <c r="A444">
        <v>5.2999999999994598</v>
      </c>
      <c r="B444" s="4">
        <f t="shared" si="22"/>
        <v>22.318299999997727</v>
      </c>
      <c r="C444">
        <f t="shared" si="23"/>
        <v>3.9329953705424145E-5</v>
      </c>
      <c r="E444" s="121">
        <f t="shared" si="26"/>
        <v>5.3637953749094813E-3</v>
      </c>
    </row>
    <row r="445" spans="1:5" x14ac:dyDescent="0.25">
      <c r="A445">
        <v>5.3199999999994496</v>
      </c>
      <c r="B445" s="4">
        <f t="shared" si="22"/>
        <v>22.402519999997683</v>
      </c>
      <c r="C445">
        <f t="shared" si="23"/>
        <v>3.7551486957244961E-5</v>
      </c>
      <c r="E445" s="121">
        <f t="shared" si="26"/>
        <v>5.1308560784475059E-3</v>
      </c>
    </row>
    <row r="446" spans="1:5" x14ac:dyDescent="0.25">
      <c r="A446">
        <v>5.3399999999994403</v>
      </c>
      <c r="B446" s="4">
        <f t="shared" si="22"/>
        <v>22.486739999997646</v>
      </c>
      <c r="C446">
        <f t="shared" si="23"/>
        <v>3.5854512648345072E-5</v>
      </c>
      <c r="E446" s="121">
        <f t="shared" si="26"/>
        <v>4.9075928787305689E-3</v>
      </c>
    </row>
    <row r="447" spans="1:5" x14ac:dyDescent="0.25">
      <c r="A447">
        <v>5.3599999999994301</v>
      </c>
      <c r="B447" s="4">
        <f t="shared" si="22"/>
        <v>22.570959999997601</v>
      </c>
      <c r="C447">
        <f t="shared" si="23"/>
        <v>3.4235266003826422E-5</v>
      </c>
      <c r="E447" s="121">
        <f t="shared" si="26"/>
        <v>4.6936329321359506E-3</v>
      </c>
    </row>
    <row r="448" spans="1:5" x14ac:dyDescent="0.25">
      <c r="A448">
        <v>5.3799999999994199</v>
      </c>
      <c r="B448" s="4">
        <f t="shared" si="22"/>
        <v>22.655179999997557</v>
      </c>
      <c r="C448">
        <f t="shared" si="23"/>
        <v>3.2690156564910342E-5</v>
      </c>
      <c r="E448" s="121">
        <f t="shared" si="26"/>
        <v>4.4886159254941887E-3</v>
      </c>
    </row>
    <row r="449" spans="1:5" x14ac:dyDescent="0.25">
      <c r="A449">
        <v>5.3999999999994097</v>
      </c>
      <c r="B449" s="4">
        <f t="shared" si="22"/>
        <v>22.739399999997516</v>
      </c>
      <c r="C449">
        <f t="shared" si="23"/>
        <v>3.1215760158876422E-5</v>
      </c>
      <c r="E449" s="121">
        <f t="shared" si="26"/>
        <v>4.2921937689121472E-3</v>
      </c>
    </row>
    <row r="450" spans="1:5" x14ac:dyDescent="0.25">
      <c r="A450">
        <v>5.4199999999994004</v>
      </c>
      <c r="B450" s="4">
        <f t="shared" ref="B450:B513" si="27">A450*$J$2+L$2</f>
        <v>22.823619999997476</v>
      </c>
      <c r="C450">
        <f t="shared" ref="C450:C479" si="28">_xlfn.T.DIST(A450,$K$2-2,FALSE)</f>
        <v>2.9808811233440303E-5</v>
      </c>
      <c r="E450" s="121">
        <f t="shared" si="26"/>
        <v>4.1040302887849957E-3</v>
      </c>
    </row>
    <row r="451" spans="1:5" x14ac:dyDescent="0.25">
      <c r="A451">
        <v>5.4399999999993804</v>
      </c>
      <c r="B451" s="4">
        <f t="shared" si="27"/>
        <v>22.907839999997393</v>
      </c>
      <c r="C451">
        <f t="shared" si="28"/>
        <v>2.846619553950832E-5</v>
      </c>
      <c r="E451" s="121">
        <f t="shared" si="26"/>
        <v>3.9238009215896439E-3</v>
      </c>
    </row>
    <row r="452" spans="1:5" x14ac:dyDescent="0.25">
      <c r="A452">
        <v>5.45999999999938</v>
      </c>
      <c r="B452" s="4">
        <f t="shared" si="27"/>
        <v>22.992059999997391</v>
      </c>
      <c r="C452">
        <f t="shared" si="28"/>
        <v>2.7184943146911761E-5</v>
      </c>
      <c r="E452" s="121">
        <f t="shared" si="26"/>
        <v>3.751192409007341E-3</v>
      </c>
    </row>
    <row r="453" spans="1:5" x14ac:dyDescent="0.25">
      <c r="A453">
        <v>5.4799999999993698</v>
      </c>
      <c r="B453" s="4">
        <f t="shared" si="27"/>
        <v>23.076279999997347</v>
      </c>
      <c r="C453">
        <f t="shared" si="28"/>
        <v>2.5962221778388287E-5</v>
      </c>
      <c r="E453" s="121">
        <f t="shared" si="26"/>
        <v>3.5859024948810994E-3</v>
      </c>
    </row>
    <row r="454" spans="1:5" x14ac:dyDescent="0.25">
      <c r="A454">
        <v>5.4999999999993596</v>
      </c>
      <c r="B454" s="4">
        <f t="shared" si="27"/>
        <v>23.160499999997306</v>
      </c>
      <c r="C454">
        <f t="shared" si="28"/>
        <v>2.4795330447664046E-5</v>
      </c>
      <c r="E454" s="121">
        <f t="shared" si="26"/>
        <v>3.427639624472293E-3</v>
      </c>
    </row>
    <row r="455" spans="1:5" x14ac:dyDescent="0.25">
      <c r="A455">
        <v>5.5199999999993397</v>
      </c>
      <c r="B455" s="4">
        <f t="shared" si="27"/>
        <v>23.244719999997223</v>
      </c>
      <c r="C455">
        <f t="shared" si="28"/>
        <v>2.3681693388132314E-5</v>
      </c>
      <c r="E455" s="121">
        <f t="shared" si="26"/>
        <v>3.2761226464424731E-3</v>
      </c>
    </row>
    <row r="456" spans="1:5" x14ac:dyDescent="0.25">
      <c r="A456">
        <v>5.5399999999993303</v>
      </c>
      <c r="B456" s="4">
        <f t="shared" si="27"/>
        <v>23.328939999997182</v>
      </c>
      <c r="C456">
        <f t="shared" si="28"/>
        <v>2.2618854259160625E-5</v>
      </c>
      <c r="E456" s="121">
        <f t="shared" si="26"/>
        <v>3.1310805179486879E-3</v>
      </c>
    </row>
    <row r="457" spans="1:5" x14ac:dyDescent="0.25">
      <c r="A457">
        <v>5.5599999999993202</v>
      </c>
      <c r="B457" s="4">
        <f t="shared" si="27"/>
        <v>23.413159999997138</v>
      </c>
      <c r="C457">
        <f t="shared" si="28"/>
        <v>2.1604470617638286E-5</v>
      </c>
      <c r="E457" s="121">
        <f t="shared" si="26"/>
        <v>2.9922520132058192E-3</v>
      </c>
    </row>
    <row r="458" spans="1:5" x14ac:dyDescent="0.25">
      <c r="A458">
        <v>5.57999999999931</v>
      </c>
      <c r="B458" s="4">
        <f t="shared" si="27"/>
        <v>23.497379999997097</v>
      </c>
      <c r="C458">
        <f t="shared" si="28"/>
        <v>2.063630864288379E-5</v>
      </c>
      <c r="E458" s="121">
        <f t="shared" si="26"/>
        <v>2.8593854358352029E-3</v>
      </c>
    </row>
    <row r="459" spans="1:5" x14ac:dyDescent="0.25">
      <c r="A459">
        <v>5.5999999999992998</v>
      </c>
      <c r="B459" s="4">
        <f t="shared" si="27"/>
        <v>23.581599999997053</v>
      </c>
      <c r="C459">
        <f t="shared" si="28"/>
        <v>1.9712238103560486E-5</v>
      </c>
      <c r="E459" s="121">
        <f t="shared" si="26"/>
        <v>2.7322383352873895E-3</v>
      </c>
    </row>
    <row r="460" spans="1:5" x14ac:dyDescent="0.25">
      <c r="A460">
        <v>5.6199999999992896</v>
      </c>
      <c r="B460" s="4">
        <f t="shared" si="27"/>
        <v>23.665819999997009</v>
      </c>
      <c r="C460">
        <f t="shared" si="28"/>
        <v>1.8830227555725681E-5</v>
      </c>
      <c r="E460" s="121">
        <f t="shared" si="26"/>
        <v>2.6105772275962871E-3</v>
      </c>
    </row>
    <row r="461" spans="1:5" x14ac:dyDescent="0.25">
      <c r="A461">
        <v>5.6399999999992803</v>
      </c>
      <c r="B461" s="4">
        <f t="shared" si="27"/>
        <v>23.750039999996972</v>
      </c>
      <c r="C461">
        <f t="shared" si="28"/>
        <v>1.7988339761613349E-5</v>
      </c>
      <c r="E461" s="121">
        <f t="shared" si="26"/>
        <v>2.4941773206933323E-3</v>
      </c>
    </row>
    <row r="462" spans="1:5" x14ac:dyDescent="0.25">
      <c r="A462">
        <v>5.6599999999992701</v>
      </c>
      <c r="B462" s="4">
        <f t="shared" si="27"/>
        <v>23.834259999996927</v>
      </c>
      <c r="C462">
        <f t="shared" si="28"/>
        <v>1.7184727319199652E-5</v>
      </c>
      <c r="E462" s="121">
        <f t="shared" si="26"/>
        <v>2.3828222444834363E-3</v>
      </c>
    </row>
    <row r="463" spans="1:5" x14ac:dyDescent="0.25">
      <c r="A463">
        <v>5.6799999999992599</v>
      </c>
      <c r="B463" s="4">
        <f t="shared" si="27"/>
        <v>23.918479999996887</v>
      </c>
      <c r="C463">
        <f t="shared" si="28"/>
        <v>1.6417628493033047E-5</v>
      </c>
      <c r="E463" s="121">
        <f t="shared" si="26"/>
        <v>2.2763037858587807E-3</v>
      </c>
    </row>
    <row r="464" spans="1:5" x14ac:dyDescent="0.25">
      <c r="A464">
        <v>5.6999999999992497</v>
      </c>
      <c r="B464" s="4">
        <f t="shared" si="27"/>
        <v>24.002699999996842</v>
      </c>
      <c r="C464">
        <f t="shared" si="28"/>
        <v>1.5685363237226674E-5</v>
      </c>
      <c r="E464" s="121">
        <f t="shared" si="26"/>
        <v>2.1744216288024226E-3</v>
      </c>
    </row>
    <row r="465" spans="1:5" x14ac:dyDescent="0.25">
      <c r="A465">
        <v>5.7199999999992404</v>
      </c>
      <c r="B465" s="4">
        <f t="shared" si="27"/>
        <v>24.086919999996802</v>
      </c>
      <c r="C465">
        <f t="shared" si="28"/>
        <v>1.4986329401906879E-5</v>
      </c>
      <c r="E465" s="121">
        <f t="shared" si="26"/>
        <v>2.0769830997114636E-3</v>
      </c>
    </row>
    <row r="466" spans="1:5" x14ac:dyDescent="0.25">
      <c r="A466">
        <v>5.7399999999992302</v>
      </c>
      <c r="B466" s="4">
        <f t="shared" si="27"/>
        <v>24.171139999996761</v>
      </c>
      <c r="C466">
        <f t="shared" si="28"/>
        <v>1.431899911479586E-5</v>
      </c>
      <c r="E466" s="121">
        <f t="shared" si="26"/>
        <v>1.9838029180478563E-3</v>
      </c>
    </row>
    <row r="467" spans="1:5" x14ac:dyDescent="0.25">
      <c r="A467">
        <v>5.75999999999922</v>
      </c>
      <c r="B467" s="4">
        <f t="shared" si="27"/>
        <v>24.255359999996717</v>
      </c>
      <c r="C467">
        <f t="shared" si="28"/>
        <v>1.3681915329968515E-5</v>
      </c>
      <c r="E467" s="121">
        <f t="shared" si="26"/>
        <v>1.8947029524055939E-3</v>
      </c>
    </row>
    <row r="468" spans="1:5" x14ac:dyDescent="0.25">
      <c r="A468">
        <v>5.7799999999992098</v>
      </c>
      <c r="B468" s="4">
        <f t="shared" si="27"/>
        <v>24.339579999996673</v>
      </c>
      <c r="C468">
        <f t="shared" si="28"/>
        <v>1.3073688536178812E-5</v>
      </c>
      <c r="E468" s="121">
        <f t="shared" si="26"/>
        <v>1.8095119820641051E-3</v>
      </c>
    </row>
    <row r="469" spans="1:5" x14ac:dyDescent="0.25">
      <c r="A469">
        <v>5.7999999999991996</v>
      </c>
      <c r="B469" s="4">
        <f t="shared" si="27"/>
        <v>24.423799999996632</v>
      </c>
      <c r="C469">
        <f t="shared" si="28"/>
        <v>1.2492993617482675E-5</v>
      </c>
      <c r="E469" s="121">
        <f t="shared" si="26"/>
        <v>1.7280654640807085E-3</v>
      </c>
    </row>
    <row r="470" spans="1:5" x14ac:dyDescent="0.25">
      <c r="A470">
        <v>5.8199999999991903</v>
      </c>
      <c r="B470" s="4">
        <f t="shared" si="27"/>
        <v>24.508019999996591</v>
      </c>
      <c r="C470">
        <f t="shared" si="28"/>
        <v>1.1938566859209544E-5</v>
      </c>
      <c r="E470" s="121">
        <f t="shared" si="26"/>
        <v>1.6502053059587458E-3</v>
      </c>
    </row>
    <row r="471" spans="1:5" x14ac:dyDescent="0.25">
      <c r="A471">
        <v>5.8399999999991801</v>
      </c>
      <c r="B471" s="4">
        <f t="shared" si="27"/>
        <v>24.592239999996551</v>
      </c>
      <c r="C471">
        <f t="shared" si="28"/>
        <v>1.1409203092641356E-5</v>
      </c>
      <c r="E471" s="121">
        <f t="shared" si="26"/>
        <v>1.5757796439132142E-3</v>
      </c>
    </row>
    <row r="472" spans="1:5" x14ac:dyDescent="0.25">
      <c r="A472">
        <v>5.8599999999991699</v>
      </c>
      <c r="B472" s="4">
        <f t="shared" si="27"/>
        <v>24.676459999996506</v>
      </c>
      <c r="C472">
        <f t="shared" si="28"/>
        <v>1.0903752972053466E-5</v>
      </c>
      <c r="E472" s="121">
        <f t="shared" si="26"/>
        <v>1.5046426267417816E-3</v>
      </c>
    </row>
    <row r="473" spans="1:5" x14ac:dyDescent="0.25">
      <c r="A473">
        <v>5.8799999999991597</v>
      </c>
      <c r="B473" s="4">
        <f t="shared" si="27"/>
        <v>24.760679999996462</v>
      </c>
      <c r="C473">
        <f t="shared" si="28"/>
        <v>1.0421120378056067E-5</v>
      </c>
      <c r="E473" s="121">
        <f t="shared" si="26"/>
        <v>1.4366542052965251E-3</v>
      </c>
    </row>
    <row r="474" spans="1:5" x14ac:dyDescent="0.25">
      <c r="A474">
        <v>5.8999999999991504</v>
      </c>
      <c r="B474" s="4">
        <f t="shared" si="27"/>
        <v>24.844899999996425</v>
      </c>
      <c r="C474">
        <f t="shared" si="28"/>
        <v>9.9602599414433409E-6</v>
      </c>
      <c r="E474" s="121">
        <f t="shared" si="26"/>
        <v>1.3716799275397601E-3</v>
      </c>
    </row>
    <row r="475" spans="1:5" x14ac:dyDescent="0.25">
      <c r="A475">
        <v>5.9199999999991402</v>
      </c>
      <c r="B475" s="4">
        <f t="shared" si="27"/>
        <v>24.929119999996381</v>
      </c>
      <c r="C475">
        <f t="shared" si="28"/>
        <v>9.5201746820193922E-6</v>
      </c>
      <c r="E475" s="121">
        <f t="shared" si="26"/>
        <v>1.3095907391567465E-3</v>
      </c>
    </row>
    <row r="476" spans="1:5" x14ac:dyDescent="0.25">
      <c r="A476">
        <v>5.93999999999913</v>
      </c>
      <c r="B476" s="4">
        <f t="shared" si="27"/>
        <v>25.013339999996337</v>
      </c>
      <c r="C476">
        <f t="shared" si="28"/>
        <v>9.0999137571154952E-6</v>
      </c>
      <c r="E476" s="121">
        <f t="shared" si="26"/>
        <v>1.2502627896880713E-3</v>
      </c>
    </row>
    <row r="477" spans="1:5" x14ac:dyDescent="0.25">
      <c r="A477">
        <v>5.9599999999991198</v>
      </c>
      <c r="B477" s="4">
        <f t="shared" si="27"/>
        <v>25.097559999996296</v>
      </c>
      <c r="C477">
        <f t="shared" si="28"/>
        <v>8.6985703147536905E-6</v>
      </c>
      <c r="E477" s="121">
        <f t="shared" si="26"/>
        <v>1.1935772441355075E-3</v>
      </c>
    </row>
    <row r="478" spans="1:5" x14ac:dyDescent="0.25">
      <c r="A478">
        <v>5.9799999999991096</v>
      </c>
      <c r="B478" s="4">
        <f t="shared" si="27"/>
        <v>25.181779999996252</v>
      </c>
      <c r="C478">
        <f t="shared" si="28"/>
        <v>8.3152794466361268E-6</v>
      </c>
      <c r="E478" s="121">
        <f t="shared" si="26"/>
        <v>1.1394200999870505E-3</v>
      </c>
    </row>
    <row r="479" spans="1:5" x14ac:dyDescent="0.25">
      <c r="A479">
        <v>5.9999999999991003</v>
      </c>
      <c r="B479" s="4">
        <f t="shared" si="27"/>
        <v>25.265999999996215</v>
      </c>
      <c r="C479">
        <f t="shared" si="28"/>
        <v>7.9492162363588795E-6</v>
      </c>
      <c r="E479" s="121">
        <f t="shared" si="26"/>
        <v>1.08768200959933E-3</v>
      </c>
    </row>
    <row r="480" spans="1:5" x14ac:dyDescent="0.25">
      <c r="A480">
        <v>6.0199999999990901</v>
      </c>
      <c r="B480" s="4">
        <f t="shared" si="27"/>
        <v>25.35021999999617</v>
      </c>
      <c r="E480" s="121">
        <f t="shared" si="26"/>
        <v>1.0382581078689772E-3</v>
      </c>
    </row>
    <row r="481" spans="1:5" x14ac:dyDescent="0.25">
      <c r="A481">
        <v>6.0399999999990799</v>
      </c>
      <c r="B481" s="4">
        <f t="shared" si="27"/>
        <v>25.434439999996126</v>
      </c>
      <c r="E481" s="121">
        <f t="shared" si="26"/>
        <v>9.9104784511853884E-4</v>
      </c>
    </row>
    <row r="482" spans="1:5" x14ac:dyDescent="0.25">
      <c r="A482">
        <v>6.0599999999990697</v>
      </c>
      <c r="B482" s="4">
        <f t="shared" si="27"/>
        <v>25.518659999996085</v>
      </c>
      <c r="E482" s="121">
        <f t="shared" si="26"/>
        <v>9.4595482511720865E-4</v>
      </c>
    </row>
    <row r="483" spans="1:5" x14ac:dyDescent="0.25">
      <c r="A483">
        <v>6.0799999999990604</v>
      </c>
      <c r="B483" s="4">
        <f t="shared" si="27"/>
        <v>25.602879999996045</v>
      </c>
      <c r="E483" s="121">
        <f t="shared" si="26"/>
        <v>9.0288664815193402E-4</v>
      </c>
    </row>
    <row r="484" spans="1:5" x14ac:dyDescent="0.25">
      <c r="A484">
        <v>6.0999999999990502</v>
      </c>
      <c r="B484" s="4">
        <f t="shared" si="27"/>
        <v>25.687099999996001</v>
      </c>
      <c r="E484" s="121">
        <f t="shared" si="26"/>
        <v>8.6175475906031542E-4</v>
      </c>
    </row>
    <row r="485" spans="1:5" x14ac:dyDescent="0.25">
      <c r="A485">
        <v>6.11999999999904</v>
      </c>
      <c r="B485" s="4">
        <f t="shared" si="27"/>
        <v>25.77131999999596</v>
      </c>
      <c r="E485" s="121">
        <f t="shared" si="26"/>
        <v>8.2247430013312041E-4</v>
      </c>
    </row>
    <row r="486" spans="1:5" x14ac:dyDescent="0.25">
      <c r="A486">
        <v>6.1399999999990396</v>
      </c>
      <c r="B486" s="4">
        <f t="shared" si="27"/>
        <v>25.855539999995958</v>
      </c>
      <c r="E486" s="121">
        <f t="shared" si="26"/>
        <v>7.8496396879120661E-4</v>
      </c>
    </row>
    <row r="487" spans="1:5" x14ac:dyDescent="0.25">
      <c r="A487">
        <v>6.1599999999990303</v>
      </c>
      <c r="B487" s="4">
        <f t="shared" si="27"/>
        <v>25.939759999995918</v>
      </c>
      <c r="E487" s="121">
        <f t="shared" si="26"/>
        <v>7.4914587993893367E-4</v>
      </c>
    </row>
    <row r="488" spans="1:5" x14ac:dyDescent="0.25">
      <c r="A488">
        <v>6.1799999999990201</v>
      </c>
      <c r="B488" s="4">
        <f t="shared" si="27"/>
        <v>26.023979999995877</v>
      </c>
      <c r="E488" s="121">
        <f t="shared" si="26"/>
        <v>7.1494543289407294E-4</v>
      </c>
    </row>
    <row r="489" spans="1:5" x14ac:dyDescent="0.25">
      <c r="A489">
        <v>6.1999999999990099</v>
      </c>
      <c r="B489" s="4">
        <f t="shared" si="27"/>
        <v>26.108199999995833</v>
      </c>
      <c r="E489" s="121">
        <f t="shared" si="26"/>
        <v>6.8229118279239669E-4</v>
      </c>
    </row>
    <row r="490" spans="1:5" x14ac:dyDescent="0.25">
      <c r="A490">
        <v>6.2199999999989997</v>
      </c>
      <c r="B490" s="4">
        <f t="shared" si="27"/>
        <v>26.192419999995789</v>
      </c>
      <c r="E490" s="121">
        <f t="shared" si="26"/>
        <v>6.5111471636378291E-4</v>
      </c>
    </row>
    <row r="491" spans="1:5" x14ac:dyDescent="0.25">
      <c r="A491">
        <v>6.2399999999989904</v>
      </c>
      <c r="B491" s="4">
        <f t="shared" si="27"/>
        <v>26.276639999995751</v>
      </c>
      <c r="E491" s="121">
        <f t="shared" si="26"/>
        <v>6.213505319756634E-4</v>
      </c>
    </row>
    <row r="492" spans="1:5" x14ac:dyDescent="0.25">
      <c r="A492">
        <v>6.2599999999989802</v>
      </c>
      <c r="B492" s="4">
        <f t="shared" si="27"/>
        <v>26.360859999995707</v>
      </c>
      <c r="E492" s="121">
        <f t="shared" si="26"/>
        <v>5.929359238388682E-4</v>
      </c>
    </row>
    <row r="493" spans="1:5" x14ac:dyDescent="0.25">
      <c r="A493">
        <v>6.27999999999897</v>
      </c>
      <c r="B493" s="4">
        <f t="shared" si="27"/>
        <v>26.445079999995663</v>
      </c>
      <c r="E493" s="121">
        <f t="shared" ref="E493:E535" si="29">_xlfn.T.DIST(A387,$K$2-2,FALSE)</f>
        <v>5.6581087027064302E-4</v>
      </c>
    </row>
    <row r="494" spans="1:5" x14ac:dyDescent="0.25">
      <c r="A494">
        <v>6.2999999999989598</v>
      </c>
      <c r="B494" s="4">
        <f t="shared" si="27"/>
        <v>26.529299999995622</v>
      </c>
      <c r="E494" s="121">
        <f t="shared" si="29"/>
        <v>5.3991792590937435E-4</v>
      </c>
    </row>
    <row r="495" spans="1:5" x14ac:dyDescent="0.25">
      <c r="A495">
        <v>6.3199999999989496</v>
      </c>
      <c r="B495" s="4">
        <f t="shared" si="27"/>
        <v>26.613519999995578</v>
      </c>
      <c r="E495" s="121">
        <f t="shared" si="29"/>
        <v>5.1520211777580471E-4</v>
      </c>
    </row>
    <row r="496" spans="1:5" x14ac:dyDescent="0.25">
      <c r="A496">
        <v>6.3399999999989403</v>
      </c>
      <c r="B496" s="4">
        <f t="shared" si="27"/>
        <v>26.697739999995541</v>
      </c>
      <c r="E496" s="121">
        <f t="shared" si="29"/>
        <v>4.9161084507578167E-4</v>
      </c>
    </row>
    <row r="497" spans="1:5" x14ac:dyDescent="0.25">
      <c r="A497">
        <v>6.3599999999989301</v>
      </c>
      <c r="B497" s="4">
        <f t="shared" si="27"/>
        <v>26.781959999995497</v>
      </c>
      <c r="E497" s="121">
        <f t="shared" si="29"/>
        <v>4.6909378264031222E-4</v>
      </c>
    </row>
    <row r="498" spans="1:5" x14ac:dyDescent="0.25">
      <c r="A498">
        <v>6.3799999999989199</v>
      </c>
      <c r="B498" s="4">
        <f t="shared" si="27"/>
        <v>26.866179999995452</v>
      </c>
      <c r="E498" s="121">
        <f t="shared" si="29"/>
        <v>4.4760278789924564E-4</v>
      </c>
    </row>
    <row r="499" spans="1:5" x14ac:dyDescent="0.25">
      <c r="A499">
        <v>6.3999999999989203</v>
      </c>
      <c r="B499" s="4">
        <f t="shared" si="27"/>
        <v>26.950399999995454</v>
      </c>
      <c r="E499" s="121">
        <f t="shared" si="29"/>
        <v>4.2709181128617815E-4</v>
      </c>
    </row>
    <row r="500" spans="1:5" x14ac:dyDescent="0.25">
      <c r="A500">
        <v>6.4199999999989004</v>
      </c>
      <c r="B500" s="4">
        <f t="shared" si="27"/>
        <v>27.034619999995371</v>
      </c>
      <c r="E500" s="121">
        <f t="shared" si="29"/>
        <v>4.0751680997295548E-4</v>
      </c>
    </row>
    <row r="501" spans="1:5" x14ac:dyDescent="0.25">
      <c r="A501">
        <v>6.4399999999988999</v>
      </c>
      <c r="B501" s="4">
        <f t="shared" si="27"/>
        <v>27.11883999999537</v>
      </c>
      <c r="E501" s="121">
        <f t="shared" si="29"/>
        <v>3.8883566483362411E-4</v>
      </c>
    </row>
    <row r="502" spans="1:5" x14ac:dyDescent="0.25">
      <c r="A502">
        <v>6.4599999999988897</v>
      </c>
      <c r="B502" s="4">
        <f t="shared" si="27"/>
        <v>27.203059999995325</v>
      </c>
      <c r="E502" s="121">
        <f t="shared" si="29"/>
        <v>3.7100810053897773E-4</v>
      </c>
    </row>
    <row r="503" spans="1:5" x14ac:dyDescent="0.25">
      <c r="A503">
        <v>6.4799999999988804</v>
      </c>
      <c r="B503" s="4">
        <f t="shared" si="27"/>
        <v>27.287279999995288</v>
      </c>
      <c r="E503" s="121">
        <f t="shared" si="29"/>
        <v>3.5399560868433873E-4</v>
      </c>
    </row>
    <row r="504" spans="1:5" x14ac:dyDescent="0.25">
      <c r="A504">
        <v>6.4999999999988702</v>
      </c>
      <c r="B504" s="4">
        <f t="shared" si="27"/>
        <v>27.371499999995244</v>
      </c>
      <c r="E504" s="121">
        <f t="shared" si="29"/>
        <v>3.3776137385484011E-4</v>
      </c>
    </row>
    <row r="505" spans="1:5" x14ac:dyDescent="0.25">
      <c r="A505">
        <v>6.51999999999886</v>
      </c>
      <c r="B505" s="4">
        <f t="shared" si="27"/>
        <v>27.455719999995203</v>
      </c>
      <c r="E505" s="121">
        <f t="shared" si="29"/>
        <v>3.2227020253411837E-4</v>
      </c>
    </row>
    <row r="506" spans="1:5" x14ac:dyDescent="0.25">
      <c r="A506">
        <v>6.5399999999988498</v>
      </c>
      <c r="B506" s="4">
        <f t="shared" si="27"/>
        <v>27.539939999995159</v>
      </c>
      <c r="E506" s="121">
        <f t="shared" si="29"/>
        <v>3.074884547640911E-4</v>
      </c>
    </row>
    <row r="507" spans="1:5" x14ac:dyDescent="0.25">
      <c r="A507">
        <v>6.5599999999988396</v>
      </c>
      <c r="B507" s="4">
        <f t="shared" si="27"/>
        <v>27.624159999995115</v>
      </c>
      <c r="E507" s="121">
        <f t="shared" si="29"/>
        <v>2.9338397846534058E-4</v>
      </c>
    </row>
    <row r="508" spans="1:5" x14ac:dyDescent="0.25">
      <c r="A508">
        <v>6.5799999999988303</v>
      </c>
      <c r="B508" s="4">
        <f t="shared" si="27"/>
        <v>27.708379999995078</v>
      </c>
      <c r="E508" s="121">
        <f t="shared" si="29"/>
        <v>2.7992604632944842E-4</v>
      </c>
    </row>
    <row r="509" spans="1:5" x14ac:dyDescent="0.25">
      <c r="A509">
        <v>6.5999999999988201</v>
      </c>
      <c r="B509" s="4">
        <f t="shared" si="27"/>
        <v>27.792599999995033</v>
      </c>
      <c r="E509" s="121">
        <f t="shared" si="29"/>
        <v>2.6708529519659495E-4</v>
      </c>
    </row>
    <row r="510" spans="1:5" x14ac:dyDescent="0.25">
      <c r="A510">
        <v>6.6199999999988099</v>
      </c>
      <c r="B510" s="4">
        <f t="shared" si="27"/>
        <v>27.876819999994989</v>
      </c>
      <c r="E510" s="121">
        <f t="shared" si="29"/>
        <v>2.5483366783366379E-4</v>
      </c>
    </row>
    <row r="511" spans="1:5" x14ac:dyDescent="0.25">
      <c r="A511">
        <v>6.6399999999987998</v>
      </c>
      <c r="B511" s="4">
        <f t="shared" si="27"/>
        <v>27.961039999994949</v>
      </c>
      <c r="E511" s="121">
        <f t="shared" si="29"/>
        <v>2.4314435703008303E-4</v>
      </c>
    </row>
    <row r="512" spans="1:5" x14ac:dyDescent="0.25">
      <c r="A512">
        <v>6.6599999999987904</v>
      </c>
      <c r="B512" s="4">
        <f t="shared" si="27"/>
        <v>28.045259999994908</v>
      </c>
      <c r="E512" s="121">
        <f t="shared" si="29"/>
        <v>2.319917519306425E-4</v>
      </c>
    </row>
    <row r="513" spans="1:5" x14ac:dyDescent="0.25">
      <c r="A513">
        <v>6.6799999999987802</v>
      </c>
      <c r="B513" s="4">
        <f t="shared" si="27"/>
        <v>28.129479999994867</v>
      </c>
      <c r="E513" s="121">
        <f t="shared" si="29"/>
        <v>2.2135138652655618E-4</v>
      </c>
    </row>
    <row r="514" spans="1:5" x14ac:dyDescent="0.25">
      <c r="A514">
        <v>6.6999999999987701</v>
      </c>
      <c r="B514" s="4">
        <f t="shared" ref="B514:B527" si="30">A514*$J$2+L$2</f>
        <v>28.213699999994823</v>
      </c>
      <c r="E514" s="121">
        <f t="shared" si="29"/>
        <v>2.1119989022803796E-4</v>
      </c>
    </row>
    <row r="515" spans="1:5" x14ac:dyDescent="0.25">
      <c r="A515">
        <v>6.7199999999987696</v>
      </c>
      <c r="B515" s="4">
        <f t="shared" si="30"/>
        <v>28.297919999994821</v>
      </c>
      <c r="E515" s="121">
        <f t="shared" si="29"/>
        <v>2.0151494044373157E-4</v>
      </c>
    </row>
    <row r="516" spans="1:5" x14ac:dyDescent="0.25">
      <c r="A516">
        <v>6.7399999999987603</v>
      </c>
      <c r="B516" s="4">
        <f t="shared" si="30"/>
        <v>28.382139999994781</v>
      </c>
      <c r="E516" s="121">
        <f t="shared" si="29"/>
        <v>1.9227521709432231E-4</v>
      </c>
    </row>
    <row r="517" spans="1:5" x14ac:dyDescent="0.25">
      <c r="A517">
        <v>6.7599999999987501</v>
      </c>
      <c r="B517" s="4">
        <f t="shared" si="30"/>
        <v>28.46635999999474</v>
      </c>
      <c r="E517" s="121">
        <f t="shared" si="29"/>
        <v>1.8346035898971161E-4</v>
      </c>
    </row>
    <row r="518" spans="1:5" x14ac:dyDescent="0.25">
      <c r="A518">
        <v>6.7799999999987399</v>
      </c>
      <c r="B518" s="4">
        <f t="shared" si="30"/>
        <v>28.550579999994696</v>
      </c>
      <c r="E518" s="121">
        <f t="shared" si="29"/>
        <v>1.7505092200112145E-4</v>
      </c>
    </row>
    <row r="519" spans="1:5" x14ac:dyDescent="0.25">
      <c r="A519">
        <v>6.7999999999987297</v>
      </c>
      <c r="B519" s="4">
        <f t="shared" si="30"/>
        <v>28.634799999994652</v>
      </c>
      <c r="E519" s="121">
        <f t="shared" si="29"/>
        <v>1.6702833896150218E-4</v>
      </c>
    </row>
    <row r="520" spans="1:5" x14ac:dyDescent="0.25">
      <c r="A520">
        <v>6.8199999999987204</v>
      </c>
      <c r="B520" s="4">
        <f t="shared" si="30"/>
        <v>28.719019999994615</v>
      </c>
      <c r="E520" s="121">
        <f t="shared" si="29"/>
        <v>1.5937488122958591E-4</v>
      </c>
    </row>
    <row r="521" spans="1:5" x14ac:dyDescent="0.25">
      <c r="A521">
        <v>6.8399999999987102</v>
      </c>
      <c r="B521" s="4">
        <f t="shared" si="30"/>
        <v>28.80323999999457</v>
      </c>
      <c r="E521" s="121">
        <f t="shared" si="29"/>
        <v>1.520736218548764E-4</v>
      </c>
    </row>
    <row r="522" spans="1:5" x14ac:dyDescent="0.25">
      <c r="A522">
        <v>6.8599999999987</v>
      </c>
      <c r="B522" s="4">
        <f t="shared" si="30"/>
        <v>28.88745999999453</v>
      </c>
      <c r="E522" s="121">
        <f t="shared" si="29"/>
        <v>1.4510840028279852E-4</v>
      </c>
    </row>
    <row r="523" spans="1:5" x14ac:dyDescent="0.25">
      <c r="A523">
        <v>6.8799999999986898</v>
      </c>
      <c r="B523" s="4">
        <f t="shared" si="30"/>
        <v>28.971679999994485</v>
      </c>
      <c r="E523" s="121">
        <f t="shared" si="29"/>
        <v>1.3846378854112334E-4</v>
      </c>
    </row>
    <row r="524" spans="1:5" x14ac:dyDescent="0.25">
      <c r="A524">
        <v>6.8999999999986796</v>
      </c>
      <c r="B524" s="4">
        <f t="shared" si="30"/>
        <v>29.055899999994441</v>
      </c>
      <c r="E524" s="121">
        <f t="shared" si="29"/>
        <v>1.3212505885065558E-4</v>
      </c>
    </row>
    <row r="525" spans="1:5" x14ac:dyDescent="0.25">
      <c r="A525">
        <v>6.9199999999986703</v>
      </c>
      <c r="B525" s="4">
        <f t="shared" si="30"/>
        <v>29.140119999994404</v>
      </c>
      <c r="E525" s="121">
        <f t="shared" si="29"/>
        <v>1.2607815260500625E-4</v>
      </c>
    </row>
    <row r="526" spans="1:5" x14ac:dyDescent="0.25">
      <c r="A526">
        <v>6.9399999999986601</v>
      </c>
      <c r="B526" s="4">
        <f t="shared" si="30"/>
        <v>29.22433999999436</v>
      </c>
      <c r="E526" s="121">
        <f t="shared" si="29"/>
        <v>1.2030965066606156E-4</v>
      </c>
    </row>
    <row r="527" spans="1:5" x14ac:dyDescent="0.25">
      <c r="A527">
        <v>6.9599999999986499</v>
      </c>
      <c r="B527" s="4">
        <f t="shared" si="30"/>
        <v>29.308559999994316</v>
      </c>
      <c r="E527" s="121">
        <f t="shared" si="29"/>
        <v>1.1480674492358275E-4</v>
      </c>
    </row>
    <row r="528" spans="1:5" x14ac:dyDescent="0.25">
      <c r="E528" s="121">
        <f t="shared" si="29"/>
        <v>1.0955721106899969E-4</v>
      </c>
    </row>
    <row r="529" spans="5:5" x14ac:dyDescent="0.25">
      <c r="E529" s="121">
        <f t="shared" si="29"/>
        <v>1.0454938253526305E-4</v>
      </c>
    </row>
    <row r="530" spans="5:5" x14ac:dyDescent="0.25">
      <c r="E530" s="121">
        <f t="shared" si="29"/>
        <v>9.9772125556210183E-5</v>
      </c>
    </row>
    <row r="531" spans="5:5" x14ac:dyDescent="0.25">
      <c r="E531" s="121">
        <f t="shared" si="29"/>
        <v>9.5214815300536434E-5</v>
      </c>
    </row>
    <row r="532" spans="5:5" x14ac:dyDescent="0.25">
      <c r="E532" s="121">
        <f t="shared" si="29"/>
        <v>9.0867313037044903E-5</v>
      </c>
    </row>
    <row r="533" spans="5:5" x14ac:dyDescent="0.25">
      <c r="E533" s="121">
        <f t="shared" si="29"/>
        <v>8.6719944289374837E-5</v>
      </c>
    </row>
    <row r="534" spans="5:5" x14ac:dyDescent="0.25">
      <c r="E534" s="121">
        <f t="shared" si="29"/>
        <v>8.2763477939921777E-5</v>
      </c>
    </row>
    <row r="535" spans="5:5" x14ac:dyDescent="0.25">
      <c r="E535" s="121">
        <f t="shared" si="29"/>
        <v>7.8989106244107139E-5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5"/>
  <sheetViews>
    <sheetView topLeftCell="A2" workbookViewId="0">
      <pane ySplit="1515" activePane="bottomLeft"/>
      <selection activeCell="I29" sqref="I29"/>
      <selection pane="bottomLeft" activeCell="I29" sqref="I29"/>
    </sheetView>
  </sheetViews>
  <sheetFormatPr defaultRowHeight="15" x14ac:dyDescent="0.25"/>
  <cols>
    <col min="1" max="1" width="5.7109375" customWidth="1"/>
    <col min="2" max="2" width="7" style="4" customWidth="1"/>
    <col min="3" max="3" width="10.7109375" style="121" customWidth="1"/>
    <col min="4" max="4" width="11.5703125" customWidth="1"/>
    <col min="5" max="5" width="10.7109375" customWidth="1"/>
    <col min="6" max="6" width="7.85546875" customWidth="1"/>
    <col min="8" max="8" width="10.85546875" style="116" customWidth="1"/>
    <col min="10" max="10" width="13" customWidth="1"/>
    <col min="11" max="11" width="10.7109375" customWidth="1"/>
  </cols>
  <sheetData>
    <row r="1" spans="1:13" ht="63" customHeight="1" x14ac:dyDescent="0.25">
      <c r="A1" s="105" t="s">
        <v>118</v>
      </c>
      <c r="B1" s="115" t="s">
        <v>152</v>
      </c>
      <c r="C1" s="115" t="s">
        <v>153</v>
      </c>
      <c r="D1" s="105" t="s">
        <v>154</v>
      </c>
      <c r="E1" s="105" t="s">
        <v>155</v>
      </c>
      <c r="F1" s="105" t="s">
        <v>156</v>
      </c>
      <c r="G1" s="105" t="s">
        <v>157</v>
      </c>
      <c r="J1" s="117" t="s">
        <v>158</v>
      </c>
      <c r="K1" s="118" t="s">
        <v>27</v>
      </c>
      <c r="L1" s="118" t="s">
        <v>159</v>
      </c>
      <c r="M1" s="119" t="s">
        <v>160</v>
      </c>
    </row>
    <row r="2" spans="1:13" x14ac:dyDescent="0.25">
      <c r="A2">
        <v>-3.54</v>
      </c>
      <c r="B2" s="4">
        <f t="shared" ref="B2:B65" si="0">A2*$J$2+L$2</f>
        <v>-14.906940000000001</v>
      </c>
      <c r="C2">
        <f t="shared" ref="C2:C65" si="1">_xlfn.T.DIST(A2,$K$2-2,FALSE)</f>
        <v>2.3828222444834874E-3</v>
      </c>
      <c r="D2" s="105"/>
      <c r="E2" s="105"/>
      <c r="F2" s="105"/>
      <c r="G2">
        <f t="shared" ref="G2:G65" si="2">_xlfn.T.DIST(A2,$K$2,TRUE)</f>
        <v>9.1936141810852279E-4</v>
      </c>
      <c r="H2" s="116">
        <f t="shared" ref="H2:H65" si="3">C2</f>
        <v>2.3828222444834874E-3</v>
      </c>
      <c r="J2" s="17">
        <v>4.2110000000000003</v>
      </c>
      <c r="K2" s="2">
        <v>22</v>
      </c>
      <c r="L2" s="2">
        <v>0</v>
      </c>
      <c r="M2" s="18">
        <v>8.8000000000000007</v>
      </c>
    </row>
    <row r="3" spans="1:13" ht="15.75" thickBot="1" x14ac:dyDescent="0.3">
      <c r="A3">
        <v>-3.52</v>
      </c>
      <c r="B3" s="4">
        <f t="shared" si="0"/>
        <v>-14.82272</v>
      </c>
      <c r="C3">
        <f t="shared" si="1"/>
        <v>2.4941773206933861E-3</v>
      </c>
      <c r="D3" s="105"/>
      <c r="E3" s="105"/>
      <c r="F3" s="105"/>
      <c r="G3">
        <f t="shared" si="2"/>
        <v>9.6461471058311777E-4</v>
      </c>
      <c r="H3" s="116">
        <f t="shared" si="3"/>
        <v>2.4941773206933861E-3</v>
      </c>
      <c r="J3" s="21"/>
      <c r="K3" s="59"/>
      <c r="L3" s="59"/>
      <c r="M3" s="60"/>
    </row>
    <row r="4" spans="1:13" x14ac:dyDescent="0.25">
      <c r="A4">
        <v>-3.5</v>
      </c>
      <c r="B4" s="4">
        <f t="shared" si="0"/>
        <v>-14.738500000000002</v>
      </c>
      <c r="C4">
        <f t="shared" si="1"/>
        <v>2.6105772275963452E-3</v>
      </c>
      <c r="D4" s="105"/>
      <c r="E4" s="105"/>
      <c r="F4" s="105"/>
      <c r="G4">
        <f t="shared" si="2"/>
        <v>1.0120495942638245E-3</v>
      </c>
      <c r="H4" s="116">
        <f t="shared" si="3"/>
        <v>2.6105772275963452E-3</v>
      </c>
    </row>
    <row r="5" spans="1:13" x14ac:dyDescent="0.25">
      <c r="A5">
        <v>-3.48</v>
      </c>
      <c r="B5" s="4">
        <f t="shared" si="0"/>
        <v>-14.654280000000002</v>
      </c>
      <c r="C5">
        <f t="shared" si="1"/>
        <v>2.7322383352874555E-3</v>
      </c>
      <c r="D5" s="105"/>
      <c r="E5" s="105"/>
      <c r="F5" s="105"/>
      <c r="G5">
        <f t="shared" si="2"/>
        <v>1.0617674807194011E-3</v>
      </c>
      <c r="H5" s="116">
        <f t="shared" si="3"/>
        <v>2.7322383352874555E-3</v>
      </c>
    </row>
    <row r="6" spans="1:13" x14ac:dyDescent="0.25">
      <c r="A6">
        <v>-3.46</v>
      </c>
      <c r="B6" s="4">
        <f t="shared" si="0"/>
        <v>-14.570060000000002</v>
      </c>
      <c r="C6">
        <f t="shared" si="1"/>
        <v>2.8593854358352671E-3</v>
      </c>
      <c r="D6" s="105"/>
      <c r="E6" s="105"/>
      <c r="F6" s="105"/>
      <c r="G6">
        <f t="shared" si="2"/>
        <v>1.1138742190341729E-3</v>
      </c>
      <c r="H6" s="116">
        <f t="shared" si="3"/>
        <v>2.8593854358352671E-3</v>
      </c>
    </row>
    <row r="7" spans="1:13" x14ac:dyDescent="0.25">
      <c r="A7">
        <v>-3.44</v>
      </c>
      <c r="B7" s="4">
        <f t="shared" si="0"/>
        <v>-14.485840000000001</v>
      </c>
      <c r="C7">
        <f t="shared" si="1"/>
        <v>2.9922520132058916E-3</v>
      </c>
      <c r="D7" s="105"/>
      <c r="E7" s="105"/>
      <c r="F7" s="105"/>
      <c r="G7">
        <f t="shared" si="2"/>
        <v>1.1684802708266508E-3</v>
      </c>
      <c r="H7" s="116">
        <f t="shared" si="3"/>
        <v>2.9922520132058916E-3</v>
      </c>
    </row>
    <row r="8" spans="1:13" x14ac:dyDescent="0.25">
      <c r="A8">
        <v>-3.42</v>
      </c>
      <c r="B8" s="4">
        <f t="shared" si="0"/>
        <v>-14.401620000000001</v>
      </c>
      <c r="C8">
        <f t="shared" si="1"/>
        <v>3.1310805179487634E-3</v>
      </c>
      <c r="D8" s="105"/>
      <c r="E8" s="105"/>
      <c r="F8" s="105"/>
      <c r="G8">
        <f t="shared" si="2"/>
        <v>1.2257008908892265E-3</v>
      </c>
      <c r="H8" s="116">
        <f t="shared" si="3"/>
        <v>3.1310805179487634E-3</v>
      </c>
    </row>
    <row r="9" spans="1:13" x14ac:dyDescent="0.25">
      <c r="A9">
        <v>-3.4</v>
      </c>
      <c r="B9" s="4">
        <f t="shared" si="0"/>
        <v>-14.317400000000001</v>
      </c>
      <c r="C9">
        <f t="shared" si="1"/>
        <v>3.2761226464425503E-3</v>
      </c>
      <c r="D9" s="105"/>
      <c r="E9" s="105"/>
      <c r="F9" s="105"/>
      <c r="G9">
        <f t="shared" si="2"/>
        <v>1.2856563135437208E-3</v>
      </c>
      <c r="H9" s="116">
        <f t="shared" si="3"/>
        <v>3.2761226464425503E-3</v>
      </c>
    </row>
    <row r="10" spans="1:13" x14ac:dyDescent="0.25">
      <c r="A10">
        <v>-3.38</v>
      </c>
      <c r="B10" s="4">
        <f t="shared" si="0"/>
        <v>-14.233180000000001</v>
      </c>
      <c r="C10">
        <f t="shared" si="1"/>
        <v>3.4276396244723737E-3</v>
      </c>
      <c r="D10" s="105"/>
      <c r="E10" s="105"/>
      <c r="F10" s="105"/>
      <c r="G10">
        <f t="shared" si="2"/>
        <v>1.3484719448028553E-3</v>
      </c>
      <c r="H10" s="116">
        <f t="shared" si="3"/>
        <v>3.4276396244723737E-3</v>
      </c>
    </row>
    <row r="11" spans="1:13" x14ac:dyDescent="0.25">
      <c r="A11">
        <v>-3.36</v>
      </c>
      <c r="B11" s="4">
        <f t="shared" si="0"/>
        <v>-14.148960000000001</v>
      </c>
      <c r="C11">
        <f t="shared" si="1"/>
        <v>3.5859024948811805E-3</v>
      </c>
      <c r="D11" s="105"/>
      <c r="E11" s="105"/>
      <c r="F11" s="105"/>
      <c r="G11">
        <f t="shared" si="2"/>
        <v>1.4142785604223831E-3</v>
      </c>
      <c r="H11" s="116">
        <f t="shared" si="3"/>
        <v>3.5859024948811805E-3</v>
      </c>
    </row>
    <row r="12" spans="1:13" x14ac:dyDescent="0.25">
      <c r="A12">
        <v>-3.34</v>
      </c>
      <c r="B12" s="4">
        <f t="shared" si="0"/>
        <v>-14.06474</v>
      </c>
      <c r="C12">
        <f t="shared" si="1"/>
        <v>3.7511924090074247E-3</v>
      </c>
      <c r="D12" s="105"/>
      <c r="E12" s="105"/>
      <c r="F12" s="105"/>
      <c r="G12">
        <f t="shared" si="2"/>
        <v>1.4832125099228149E-3</v>
      </c>
      <c r="H12" s="116">
        <f t="shared" si="3"/>
        <v>3.7511924090074247E-3</v>
      </c>
    </row>
    <row r="13" spans="1:13" x14ac:dyDescent="0.25">
      <c r="A13">
        <v>-3.32</v>
      </c>
      <c r="B13" s="4">
        <f t="shared" si="0"/>
        <v>-13.98052</v>
      </c>
      <c r="C13">
        <f t="shared" si="1"/>
        <v>3.923800921589728E-3</v>
      </c>
      <c r="D13" s="105"/>
      <c r="E13" s="105"/>
      <c r="F13" s="105"/>
      <c r="G13">
        <f t="shared" si="2"/>
        <v>1.5554159266528561E-3</v>
      </c>
      <c r="H13" s="116">
        <f t="shared" si="3"/>
        <v>3.923800921589728E-3</v>
      </c>
    </row>
    <row r="14" spans="1:13" x14ac:dyDescent="0.25">
      <c r="A14">
        <v>-3.3</v>
      </c>
      <c r="B14" s="4">
        <f t="shared" si="0"/>
        <v>-13.8963</v>
      </c>
      <c r="C14">
        <f t="shared" si="1"/>
        <v>4.104030288785092E-3</v>
      </c>
      <c r="D14" s="105"/>
      <c r="E14" s="105"/>
      <c r="F14" s="105"/>
      <c r="G14">
        <f t="shared" si="2"/>
        <v>1.63103694395964E-3</v>
      </c>
      <c r="H14" s="116">
        <f t="shared" si="3"/>
        <v>4.104030288785092E-3</v>
      </c>
    </row>
    <row r="15" spans="1:13" x14ac:dyDescent="0.25">
      <c r="A15">
        <v>-3.28</v>
      </c>
      <c r="B15" s="4">
        <f t="shared" si="0"/>
        <v>-13.81208</v>
      </c>
      <c r="C15">
        <f t="shared" si="1"/>
        <v>4.2921937689122469E-3</v>
      </c>
      <c r="D15" s="105"/>
      <c r="E15" s="105"/>
      <c r="F15" s="105"/>
      <c r="G15">
        <f t="shared" si="2"/>
        <v>1.7102299175226236E-3</v>
      </c>
      <c r="H15" s="116">
        <f t="shared" si="3"/>
        <v>4.2921937689122469E-3</v>
      </c>
    </row>
    <row r="16" spans="1:13" x14ac:dyDescent="0.25">
      <c r="A16">
        <v>-3.26</v>
      </c>
      <c r="B16" s="4">
        <f t="shared" si="0"/>
        <v>-13.72786</v>
      </c>
      <c r="C16">
        <f t="shared" si="1"/>
        <v>4.4886159254942902E-3</v>
      </c>
      <c r="D16" s="105"/>
      <c r="E16" s="105"/>
      <c r="F16" s="105"/>
      <c r="G16">
        <f t="shared" si="2"/>
        <v>1.7931556538993215E-3</v>
      </c>
      <c r="H16" s="116">
        <f t="shared" si="3"/>
        <v>4.4886159254942902E-3</v>
      </c>
    </row>
    <row r="17" spans="1:8" x14ac:dyDescent="0.25">
      <c r="A17">
        <v>-3.24</v>
      </c>
      <c r="B17" s="4">
        <f t="shared" si="0"/>
        <v>-13.643640000000001</v>
      </c>
      <c r="C17">
        <f t="shared" si="1"/>
        <v>4.6936329321360425E-3</v>
      </c>
      <c r="D17" s="105"/>
      <c r="E17" s="105"/>
      <c r="F17" s="105"/>
      <c r="G17">
        <f t="shared" si="2"/>
        <v>1.879981645321557E-3</v>
      </c>
      <c r="H17" s="116">
        <f t="shared" si="3"/>
        <v>4.6936329321360425E-3</v>
      </c>
    </row>
    <row r="18" spans="1:8" x14ac:dyDescent="0.25">
      <c r="A18">
        <v>-3.22</v>
      </c>
      <c r="B18" s="4">
        <f t="shared" si="0"/>
        <v>-13.559420000000001</v>
      </c>
      <c r="C18">
        <f t="shared" si="1"/>
        <v>4.9075928787306738E-3</v>
      </c>
      <c r="D18" s="105"/>
      <c r="E18" s="105"/>
      <c r="F18" s="105"/>
      <c r="G18">
        <f t="shared" si="2"/>
        <v>1.9708823107702418E-3</v>
      </c>
      <c r="H18" s="116">
        <f t="shared" si="3"/>
        <v>4.9075928787306738E-3</v>
      </c>
    </row>
    <row r="19" spans="1:8" x14ac:dyDescent="0.25">
      <c r="A19">
        <v>-3.2</v>
      </c>
      <c r="B19" s="4">
        <f t="shared" si="0"/>
        <v>-13.475200000000001</v>
      </c>
      <c r="C19">
        <f t="shared" si="1"/>
        <v>5.1308560784476074E-3</v>
      </c>
      <c r="D19" s="105"/>
      <c r="E19" s="105"/>
      <c r="F19" s="105"/>
      <c r="G19">
        <f t="shared" si="2"/>
        <v>2.0660392433456852E-3</v>
      </c>
      <c r="H19" s="116">
        <f t="shared" si="3"/>
        <v>5.1308560784476074E-3</v>
      </c>
    </row>
    <row r="20" spans="1:8" x14ac:dyDescent="0.25">
      <c r="A20">
        <v>-3.18</v>
      </c>
      <c r="B20" s="4">
        <f t="shared" si="0"/>
        <v>-13.390980000000001</v>
      </c>
      <c r="C20">
        <f t="shared" si="1"/>
        <v>5.3637953749095905E-3</v>
      </c>
      <c r="D20" s="105"/>
      <c r="E20" s="105"/>
      <c r="F20" s="105"/>
      <c r="G20">
        <f t="shared" si="2"/>
        <v>2.1656414639380445E-3</v>
      </c>
      <c r="H20" s="116">
        <f t="shared" si="3"/>
        <v>5.3637953749095905E-3</v>
      </c>
    </row>
    <row r="21" spans="1:8" x14ac:dyDescent="0.25">
      <c r="A21">
        <v>-3.16</v>
      </c>
      <c r="B21" s="4">
        <f t="shared" si="0"/>
        <v>-13.306760000000002</v>
      </c>
      <c r="C21">
        <f t="shared" si="1"/>
        <v>5.6067964489200702E-3</v>
      </c>
      <c r="D21" s="105"/>
      <c r="E21" s="105"/>
      <c r="F21" s="105"/>
      <c r="G21">
        <f t="shared" si="2"/>
        <v>2.2698856811894904E-3</v>
      </c>
      <c r="H21" s="116">
        <f t="shared" si="3"/>
        <v>5.6067964489200702E-3</v>
      </c>
    </row>
    <row r="22" spans="1:8" x14ac:dyDescent="0.25">
      <c r="A22">
        <v>-3.14</v>
      </c>
      <c r="B22" s="4">
        <f t="shared" si="0"/>
        <v>-13.222540000000002</v>
      </c>
      <c r="C22">
        <f t="shared" si="1"/>
        <v>5.860258124054653E-3</v>
      </c>
      <c r="D22" s="105"/>
      <c r="E22" s="105"/>
      <c r="F22" s="105"/>
      <c r="G22">
        <f t="shared" si="2"/>
        <v>2.3789765577253725E-3</v>
      </c>
      <c r="H22" s="116">
        <f t="shared" si="3"/>
        <v>5.860258124054653E-3</v>
      </c>
    </row>
    <row r="23" spans="1:8" x14ac:dyDescent="0.25">
      <c r="A23">
        <v>-3.12</v>
      </c>
      <c r="B23" s="4">
        <f t="shared" si="0"/>
        <v>-13.138320000000002</v>
      </c>
      <c r="C23">
        <f t="shared" si="1"/>
        <v>6.1245926703800248E-3</v>
      </c>
      <c r="D23" s="105"/>
      <c r="E23" s="105"/>
      <c r="F23" s="105"/>
      <c r="G23">
        <f t="shared" si="2"/>
        <v>2.4931269826167076E-3</v>
      </c>
      <c r="H23" s="116">
        <f t="shared" si="3"/>
        <v>6.1245926703800248E-3</v>
      </c>
    </row>
    <row r="24" spans="1:8" x14ac:dyDescent="0.25">
      <c r="A24">
        <v>-3.1</v>
      </c>
      <c r="B24" s="4">
        <f t="shared" si="0"/>
        <v>-13.054100000000002</v>
      </c>
      <c r="C24">
        <f t="shared" si="1"/>
        <v>6.4002261055124444E-3</v>
      </c>
      <c r="D24" s="105"/>
      <c r="E24" s="105"/>
      <c r="F24" s="105"/>
      <c r="G24">
        <f t="shared" si="2"/>
        <v>2.612558350019984E-3</v>
      </c>
      <c r="H24" s="116">
        <f t="shared" si="3"/>
        <v>6.4002261055124444E-3</v>
      </c>
    </row>
    <row r="25" spans="1:8" x14ac:dyDescent="0.25">
      <c r="A25">
        <v>-3.08</v>
      </c>
      <c r="B25" s="4">
        <f t="shared" si="0"/>
        <v>-12.969880000000002</v>
      </c>
      <c r="C25">
        <f t="shared" si="1"/>
        <v>6.6875984921745037E-3</v>
      </c>
      <c r="D25" s="105"/>
      <c r="E25" s="105"/>
      <c r="F25" s="105"/>
      <c r="G25">
        <f t="shared" si="2"/>
        <v>2.7375008439229961E-3</v>
      </c>
      <c r="H25" s="116">
        <f t="shared" si="3"/>
        <v>6.6875984921745037E-3</v>
      </c>
    </row>
    <row r="26" spans="1:8" x14ac:dyDescent="0.25">
      <c r="A26">
        <v>-3.06</v>
      </c>
      <c r="B26" s="4">
        <f t="shared" si="0"/>
        <v>-12.885660000000001</v>
      </c>
      <c r="C26">
        <f t="shared" si="1"/>
        <v>6.9871642313536018E-3</v>
      </c>
      <c r="D26" s="105"/>
      <c r="E26" s="105"/>
      <c r="F26" s="105"/>
      <c r="G26">
        <f t="shared" si="2"/>
        <v>2.8681937289069602E-3</v>
      </c>
      <c r="H26" s="116">
        <f t="shared" si="3"/>
        <v>6.9871642313536018E-3</v>
      </c>
    </row>
    <row r="27" spans="1:8" x14ac:dyDescent="0.25">
      <c r="A27">
        <v>-3.04</v>
      </c>
      <c r="B27" s="4">
        <f t="shared" si="0"/>
        <v>-12.801440000000001</v>
      </c>
      <c r="C27">
        <f t="shared" si="1"/>
        <v>7.2993923501091596E-3</v>
      </c>
      <c r="D27" s="105"/>
      <c r="E27" s="105"/>
      <c r="F27" s="105"/>
      <c r="G27">
        <f t="shared" si="2"/>
        <v>3.0048856468157842E-3</v>
      </c>
      <c r="H27" s="116">
        <f t="shared" si="3"/>
        <v>7.2993923501091596E-3</v>
      </c>
    </row>
    <row r="28" spans="1:8" x14ac:dyDescent="0.25">
      <c r="A28">
        <v>-3.02</v>
      </c>
      <c r="B28" s="4">
        <f t="shared" si="0"/>
        <v>-12.717220000000001</v>
      </c>
      <c r="C28">
        <f t="shared" si="1"/>
        <v>7.6247667830171492E-3</v>
      </c>
      <c r="D28" s="105"/>
      <c r="E28" s="105"/>
      <c r="F28" s="105"/>
      <c r="G28">
        <f t="shared" si="2"/>
        <v>3.1478349192023188E-3</v>
      </c>
      <c r="H28" s="116">
        <f t="shared" si="3"/>
        <v>7.6247667830171492E-3</v>
      </c>
    </row>
    <row r="29" spans="1:8" x14ac:dyDescent="0.25">
      <c r="A29">
        <v>-3</v>
      </c>
      <c r="B29" s="4">
        <f t="shared" si="0"/>
        <v>-12.633000000000001</v>
      </c>
      <c r="C29">
        <f t="shared" si="1"/>
        <v>7.9637866461806615E-3</v>
      </c>
      <c r="E29" s="105"/>
      <c r="G29">
        <f t="shared" si="2"/>
        <v>3.2973098553996504E-3</v>
      </c>
      <c r="H29" s="116">
        <f t="shared" si="3"/>
        <v>7.9637866461806615E-3</v>
      </c>
    </row>
    <row r="30" spans="1:8" x14ac:dyDescent="0.25">
      <c r="A30">
        <v>-2.98</v>
      </c>
      <c r="B30" s="4">
        <f t="shared" si="0"/>
        <v>-12.548780000000001</v>
      </c>
      <c r="C30">
        <f t="shared" si="1"/>
        <v>8.3169665026742966E-3</v>
      </c>
      <c r="E30" s="105"/>
      <c r="G30">
        <f t="shared" si="2"/>
        <v>3.4535890660421986E-3</v>
      </c>
      <c r="H30" s="116">
        <f t="shared" si="3"/>
        <v>8.3169665026742966E-3</v>
      </c>
    </row>
    <row r="31" spans="1:8" x14ac:dyDescent="0.25">
      <c r="A31">
        <v>-2.96</v>
      </c>
      <c r="B31" s="4">
        <f t="shared" si="0"/>
        <v>-12.464560000000001</v>
      </c>
      <c r="C31">
        <f t="shared" si="1"/>
        <v>8.6848366182273005E-3</v>
      </c>
      <c r="E31" s="105"/>
      <c r="G31">
        <f t="shared" si="2"/>
        <v>3.6169617818370341E-3</v>
      </c>
      <c r="H31" s="116">
        <f t="shared" si="3"/>
        <v>8.6848366182273005E-3</v>
      </c>
    </row>
    <row r="32" spans="1:8" x14ac:dyDescent="0.25">
      <c r="A32">
        <v>-2.94</v>
      </c>
      <c r="B32" s="4">
        <f t="shared" si="0"/>
        <v>-12.38034</v>
      </c>
      <c r="C32">
        <f t="shared" si="1"/>
        <v>9.067943205887068E-3</v>
      </c>
      <c r="E32" s="105"/>
      <c r="G32">
        <f t="shared" si="2"/>
        <v>3.7877281773598128E-3</v>
      </c>
      <c r="H32" s="116">
        <f t="shared" si="3"/>
        <v>9.067943205887068E-3</v>
      </c>
    </row>
    <row r="33" spans="1:8" x14ac:dyDescent="0.25">
      <c r="A33">
        <v>-2.92</v>
      </c>
      <c r="B33" s="4">
        <f t="shared" si="0"/>
        <v>-12.29612</v>
      </c>
      <c r="C33">
        <f t="shared" si="1"/>
        <v>9.4668486583397247E-3</v>
      </c>
      <c r="E33" s="105"/>
      <c r="G33">
        <f t="shared" si="2"/>
        <v>3.9661996996228814E-3</v>
      </c>
      <c r="H33" s="116">
        <f t="shared" si="3"/>
        <v>9.4668486583397247E-3</v>
      </c>
    </row>
    <row r="34" spans="1:8" x14ac:dyDescent="0.25">
      <c r="A34">
        <v>-2.9</v>
      </c>
      <c r="B34" s="4">
        <f t="shared" si="0"/>
        <v>-12.2119</v>
      </c>
      <c r="C34">
        <f t="shared" si="1"/>
        <v>9.8821317664987245E-3</v>
      </c>
      <c r="E34" s="105"/>
      <c r="G34">
        <f t="shared" si="2"/>
        <v>4.1526994011348147E-3</v>
      </c>
      <c r="H34" s="116">
        <f t="shared" si="3"/>
        <v>9.8821317664987245E-3</v>
      </c>
    </row>
    <row r="35" spans="1:8" x14ac:dyDescent="0.25">
      <c r="A35">
        <v>-2.88</v>
      </c>
      <c r="B35" s="4">
        <f t="shared" si="0"/>
        <v>-12.12768</v>
      </c>
      <c r="C35">
        <f t="shared" si="1"/>
        <v>1.0314387922906652E-2</v>
      </c>
      <c r="E35" s="105"/>
      <c r="G35">
        <f t="shared" si="2"/>
        <v>4.3475622771404895E-3</v>
      </c>
      <c r="H35" s="116">
        <f t="shared" si="3"/>
        <v>1.0314387922906652E-2</v>
      </c>
    </row>
    <row r="36" spans="1:8" x14ac:dyDescent="0.25">
      <c r="A36">
        <v>-2.86</v>
      </c>
      <c r="B36" s="4">
        <f t="shared" si="0"/>
        <v>-12.04346</v>
      </c>
      <c r="C36">
        <f t="shared" si="1"/>
        <v>1.0764229308427875E-2</v>
      </c>
      <c r="E36" s="105"/>
      <c r="G36">
        <f t="shared" si="2"/>
        <v>4.5511356067002686E-3</v>
      </c>
      <c r="H36" s="116">
        <f t="shared" si="3"/>
        <v>1.0764229308427875E-2</v>
      </c>
    </row>
    <row r="37" spans="1:8" x14ac:dyDescent="0.25">
      <c r="A37">
        <v>-2.84</v>
      </c>
      <c r="B37" s="4">
        <f t="shared" si="0"/>
        <v>-11.959239999999999</v>
      </c>
      <c r="C37">
        <f t="shared" si="1"/>
        <v>1.1232285060643091E-2</v>
      </c>
      <c r="E37" s="105"/>
      <c r="G37">
        <f t="shared" si="2"/>
        <v>4.7637792972341992E-3</v>
      </c>
      <c r="H37" s="116">
        <f t="shared" si="3"/>
        <v>1.1232285060643091E-2</v>
      </c>
    </row>
    <row r="38" spans="1:8" x14ac:dyDescent="0.25">
      <c r="A38">
        <v>-2.82</v>
      </c>
      <c r="B38" s="4">
        <f t="shared" si="0"/>
        <v>-11.875020000000001</v>
      </c>
      <c r="C38">
        <f t="shared" si="1"/>
        <v>1.1719201422289435E-2</v>
      </c>
      <c r="E38" s="105"/>
      <c r="G38">
        <f t="shared" si="2"/>
        <v>4.9858662321233807E-3</v>
      </c>
      <c r="H38" s="116">
        <f t="shared" si="3"/>
        <v>1.1719201422289435E-2</v>
      </c>
    </row>
    <row r="39" spans="1:8" x14ac:dyDescent="0.25">
      <c r="A39">
        <v>-2.8</v>
      </c>
      <c r="B39" s="4">
        <f t="shared" si="0"/>
        <v>-11.790800000000001</v>
      </c>
      <c r="C39">
        <f t="shared" si="1"/>
        <v>1.2225641868022562E-2</v>
      </c>
      <c r="D39" s="120"/>
      <c r="E39" s="105"/>
      <c r="G39">
        <f t="shared" si="2"/>
        <v>5.2177826209256536E-3</v>
      </c>
      <c r="H39" s="116">
        <f t="shared" si="3"/>
        <v>1.2225641868022562E-2</v>
      </c>
    </row>
    <row r="40" spans="1:8" x14ac:dyDescent="0.25">
      <c r="A40">
        <v>-2.78</v>
      </c>
      <c r="B40" s="4">
        <f t="shared" si="0"/>
        <v>-11.706580000000001</v>
      </c>
      <c r="C40">
        <f t="shared" si="1"/>
        <v>1.2752287207710763E-2</v>
      </c>
      <c r="E40" s="105"/>
      <c r="G40">
        <f t="shared" si="2"/>
        <v>5.4599283517265994E-3</v>
      </c>
      <c r="H40" s="116">
        <f t="shared" si="3"/>
        <v>1.2752287207710763E-2</v>
      </c>
    </row>
    <row r="41" spans="1:8" x14ac:dyDescent="0.25">
      <c r="A41">
        <v>-2.76</v>
      </c>
      <c r="B41" s="4">
        <f t="shared" si="0"/>
        <v>-11.62236</v>
      </c>
      <c r="C41">
        <f t="shared" si="1"/>
        <v>1.3299835664405324E-2</v>
      </c>
      <c r="E41" s="105"/>
      <c r="G41">
        <f t="shared" si="2"/>
        <v>5.7127173451085997E-3</v>
      </c>
      <c r="H41" s="116">
        <f t="shared" si="3"/>
        <v>1.3299835664405324E-2</v>
      </c>
    </row>
    <row r="42" spans="1:8" x14ac:dyDescent="0.25">
      <c r="A42">
        <v>-2.74</v>
      </c>
      <c r="B42" s="4">
        <f t="shared" si="0"/>
        <v>-11.538140000000002</v>
      </c>
      <c r="C42">
        <f t="shared" si="1"/>
        <v>1.3869002925066111E-2</v>
      </c>
      <c r="E42" s="105"/>
      <c r="G42">
        <f t="shared" si="2"/>
        <v>5.9765779091823321E-3</v>
      </c>
      <c r="H42" s="116">
        <f t="shared" si="3"/>
        <v>1.3869002925066111E-2</v>
      </c>
    </row>
    <row r="43" spans="1:8" x14ac:dyDescent="0.25">
      <c r="A43">
        <v>-2.72</v>
      </c>
      <c r="B43" s="4">
        <f t="shared" si="0"/>
        <v>-11.453920000000002</v>
      </c>
      <c r="C43">
        <f t="shared" si="1"/>
        <v>1.4460522162058558E-2</v>
      </c>
      <c r="E43" s="105"/>
      <c r="G43">
        <f t="shared" si="2"/>
        <v>6.2519530950846452E-3</v>
      </c>
      <c r="H43" s="116">
        <f t="shared" si="3"/>
        <v>1.4460522162058558E-2</v>
      </c>
    </row>
    <row r="44" spans="1:8" x14ac:dyDescent="0.25">
      <c r="A44">
        <v>-2.7</v>
      </c>
      <c r="B44" s="4">
        <f t="shared" si="0"/>
        <v>-11.369700000000002</v>
      </c>
      <c r="C44">
        <f t="shared" si="1"/>
        <v>1.5075144023375718E-2</v>
      </c>
      <c r="E44" s="105"/>
      <c r="G44">
        <f t="shared" si="2"/>
        <v>6.5393010523051888E-3</v>
      </c>
      <c r="H44" s="116">
        <f t="shared" si="3"/>
        <v>1.5075144023375718E-2</v>
      </c>
    </row>
    <row r="45" spans="1:8" x14ac:dyDescent="0.25">
      <c r="A45">
        <v>-2.68</v>
      </c>
      <c r="B45" s="4">
        <f t="shared" si="0"/>
        <v>-11.285480000000002</v>
      </c>
      <c r="C45">
        <f t="shared" si="1"/>
        <v>1.5713636589480429E-2</v>
      </c>
      <c r="E45" s="121"/>
      <c r="G45">
        <f t="shared" si="2"/>
        <v>6.8390953831618502E-3</v>
      </c>
      <c r="H45" s="116">
        <f t="shared" si="3"/>
        <v>1.5713636589480429E-2</v>
      </c>
    </row>
    <row r="46" spans="1:8" x14ac:dyDescent="0.25">
      <c r="A46">
        <v>-2.66</v>
      </c>
      <c r="B46" s="4">
        <f t="shared" si="0"/>
        <v>-11.201260000000001</v>
      </c>
      <c r="C46">
        <f t="shared" si="1"/>
        <v>1.6376785294604759E-2</v>
      </c>
      <c r="E46" s="121"/>
      <c r="G46">
        <f t="shared" si="2"/>
        <v>7.1518254957014171E-3</v>
      </c>
      <c r="H46" s="116">
        <f t="shared" si="3"/>
        <v>1.6376785294604759E-2</v>
      </c>
    </row>
    <row r="47" spans="1:8" x14ac:dyDescent="0.25">
      <c r="A47">
        <v>-2.64</v>
      </c>
      <c r="B47" s="4">
        <f t="shared" si="0"/>
        <v>-11.117040000000001</v>
      </c>
      <c r="C47">
        <f t="shared" si="1"/>
        <v>1.7065392810290288E-2</v>
      </c>
      <c r="E47" s="121"/>
      <c r="G47">
        <f t="shared" si="2"/>
        <v>7.4779969542570204E-3</v>
      </c>
      <c r="H47" s="116">
        <f t="shared" si="3"/>
        <v>1.7065392810290288E-2</v>
      </c>
    </row>
    <row r="48" spans="1:8" x14ac:dyDescent="0.25">
      <c r="A48">
        <v>-2.62</v>
      </c>
      <c r="B48" s="4">
        <f t="shared" si="0"/>
        <v>-11.032820000000001</v>
      </c>
      <c r="C48">
        <f t="shared" si="1"/>
        <v>1.7780278888902237E-2</v>
      </c>
      <c r="E48" s="121"/>
      <c r="G48">
        <f t="shared" si="2"/>
        <v>7.8181318268481358E-3</v>
      </c>
      <c r="H48" s="116">
        <f t="shared" si="3"/>
        <v>1.7780278888902237E-2</v>
      </c>
    </row>
    <row r="49" spans="1:8" x14ac:dyDescent="0.25">
      <c r="A49">
        <v>-2.6</v>
      </c>
      <c r="B49" s="4">
        <f t="shared" si="0"/>
        <v>-10.948600000000001</v>
      </c>
      <c r="C49">
        <f t="shared" si="1"/>
        <v>1.8522280164803128E-2</v>
      </c>
      <c r="D49" s="120"/>
      <c r="E49" s="121"/>
      <c r="F49" s="120"/>
      <c r="G49">
        <f t="shared" si="2"/>
        <v>8.172769028563032E-3</v>
      </c>
      <c r="H49" s="116">
        <f t="shared" si="3"/>
        <v>1.8522280164803128E-2</v>
      </c>
    </row>
    <row r="50" spans="1:8" x14ac:dyDescent="0.25">
      <c r="A50">
        <v>-2.58</v>
      </c>
      <c r="B50" s="4">
        <f t="shared" si="0"/>
        <v>-10.864380000000001</v>
      </c>
      <c r="C50">
        <f t="shared" si="1"/>
        <v>1.9292249910830082E-2</v>
      </c>
      <c r="E50" s="121"/>
      <c r="G50">
        <f t="shared" si="2"/>
        <v>8.5424646600154239E-3</v>
      </c>
      <c r="H50" s="116">
        <f t="shared" si="3"/>
        <v>1.9292249910830082E-2</v>
      </c>
    </row>
    <row r="51" spans="1:8" x14ac:dyDescent="0.25">
      <c r="A51">
        <v>-2.56</v>
      </c>
      <c r="B51" s="4">
        <f t="shared" si="0"/>
        <v>-10.78016</v>
      </c>
      <c r="C51">
        <f t="shared" si="1"/>
        <v>2.0091057747681846E-2</v>
      </c>
      <c r="E51" s="121"/>
      <c r="G51">
        <f t="shared" si="2"/>
        <v>8.927792339919605E-3</v>
      </c>
      <c r="H51" s="116">
        <f t="shared" si="3"/>
        <v>2.0091057747681846E-2</v>
      </c>
    </row>
    <row r="52" spans="1:8" x14ac:dyDescent="0.25">
      <c r="A52">
        <v>-2.54</v>
      </c>
      <c r="B52" s="4">
        <f t="shared" si="0"/>
        <v>-10.69594</v>
      </c>
      <c r="C52">
        <f t="shared" si="1"/>
        <v>2.0919589303789812E-2</v>
      </c>
      <c r="D52" s="120"/>
      <c r="E52" s="121"/>
      <c r="G52">
        <f t="shared" si="2"/>
        <v>9.3293435307796029E-3</v>
      </c>
      <c r="H52" s="116">
        <f t="shared" si="3"/>
        <v>2.0919589303789812E-2</v>
      </c>
    </row>
    <row r="53" spans="1:8" x14ac:dyDescent="0.25">
      <c r="A53">
        <v>-2.52</v>
      </c>
      <c r="B53" s="4">
        <f t="shared" si="0"/>
        <v>-10.61172</v>
      </c>
      <c r="C53">
        <f t="shared" si="1"/>
        <v>2.1778745823221417E-2</v>
      </c>
      <c r="E53" s="121"/>
      <c r="G53">
        <f t="shared" si="2"/>
        <v>9.7477278566391913E-3</v>
      </c>
      <c r="H53" s="116">
        <f t="shared" si="3"/>
        <v>2.1778745823221417E-2</v>
      </c>
    </row>
    <row r="54" spans="1:8" x14ac:dyDescent="0.25">
      <c r="A54">
        <v>-2.5</v>
      </c>
      <c r="B54" s="4">
        <f t="shared" si="0"/>
        <v>-10.5275</v>
      </c>
      <c r="C54">
        <f t="shared" si="1"/>
        <v>2.2669443719144873E-2</v>
      </c>
      <c r="D54" s="120"/>
      <c r="E54" s="121"/>
      <c r="F54" s="120"/>
      <c r="G54">
        <f t="shared" si="2"/>
        <v>1.0183573411789746E-2</v>
      </c>
      <c r="H54" s="116">
        <f t="shared" si="3"/>
        <v>2.2669443719144873E-2</v>
      </c>
    </row>
    <row r="55" spans="1:8" x14ac:dyDescent="0.25">
      <c r="A55">
        <v>-2.48</v>
      </c>
      <c r="B55" s="4">
        <f t="shared" si="0"/>
        <v>-10.443280000000001</v>
      </c>
      <c r="C55">
        <f t="shared" si="1"/>
        <v>2.359261407037181E-2</v>
      </c>
      <c r="D55" s="120"/>
      <c r="E55" s="121"/>
      <c r="F55" s="120"/>
      <c r="G55">
        <f t="shared" si="2"/>
        <v>1.0637527059283803E-2</v>
      </c>
      <c r="H55" s="116">
        <f t="shared" si="3"/>
        <v>2.359261407037181E-2</v>
      </c>
    </row>
    <row r="56" spans="1:8" x14ac:dyDescent="0.25">
      <c r="A56">
        <v>-2.46</v>
      </c>
      <c r="B56" s="4">
        <f t="shared" si="0"/>
        <v>-10.359060000000001</v>
      </c>
      <c r="C56">
        <f t="shared" si="1"/>
        <v>2.4549202058490309E-2</v>
      </c>
      <c r="D56" s="120"/>
      <c r="E56" s="121"/>
      <c r="F56" s="120"/>
      <c r="G56">
        <f t="shared" si="2"/>
        <v>1.1110254718053063E-2</v>
      </c>
      <c r="H56" s="116">
        <f t="shared" si="3"/>
        <v>2.4549202058490309E-2</v>
      </c>
    </row>
    <row r="57" spans="1:8" x14ac:dyDescent="0.25">
      <c r="A57">
        <v>-2.44</v>
      </c>
      <c r="B57" s="4">
        <f t="shared" si="0"/>
        <v>-10.274840000000001</v>
      </c>
      <c r="C57">
        <f t="shared" si="1"/>
        <v>2.5540166343104718E-2</v>
      </c>
      <c r="D57" s="120"/>
      <c r="E57" s="121"/>
      <c r="F57" s="120"/>
      <c r="G57">
        <f t="shared" si="2"/>
        <v>1.1602441637379664E-2</v>
      </c>
      <c r="H57" s="116">
        <f t="shared" si="3"/>
        <v>2.5540166343104718E-2</v>
      </c>
    </row>
    <row r="58" spans="1:8" x14ac:dyDescent="0.25">
      <c r="A58">
        <v>-2.42</v>
      </c>
      <c r="B58" s="4">
        <f t="shared" si="0"/>
        <v>-10.190620000000001</v>
      </c>
      <c r="C58">
        <f t="shared" si="1"/>
        <v>2.6566478372711273E-2</v>
      </c>
      <c r="E58" s="121"/>
      <c r="F58" s="120"/>
      <c r="G58">
        <f t="shared" si="2"/>
        <v>1.2114792657421028E-2</v>
      </c>
      <c r="H58" s="116">
        <f t="shared" si="3"/>
        <v>2.6566478372711273E-2</v>
      </c>
    </row>
    <row r="59" spans="1:8" x14ac:dyDescent="0.25">
      <c r="A59">
        <v>-2.4</v>
      </c>
      <c r="B59" s="4">
        <f t="shared" si="0"/>
        <v>-10.106400000000001</v>
      </c>
      <c r="C59">
        <f t="shared" si="1"/>
        <v>2.7629121628762382E-2</v>
      </c>
      <c r="D59" s="120"/>
      <c r="E59" s="121"/>
      <c r="F59" s="120"/>
      <c r="G59">
        <f t="shared" si="2"/>
        <v>1.2648032454440373E-2</v>
      </c>
      <c r="H59" s="116">
        <f t="shared" si="3"/>
        <v>2.7629121628762382E-2</v>
      </c>
    </row>
    <row r="60" spans="1:8" x14ac:dyDescent="0.25">
      <c r="A60">
        <v>-2.38</v>
      </c>
      <c r="B60" s="4">
        <f t="shared" si="0"/>
        <v>-10.022180000000001</v>
      </c>
      <c r="C60">
        <f t="shared" si="1"/>
        <v>2.8729090800504262E-2</v>
      </c>
      <c r="E60" s="121"/>
      <c r="G60">
        <f t="shared" si="2"/>
        <v>1.3202905769347073E-2</v>
      </c>
      <c r="H60" s="116">
        <f t="shared" si="3"/>
        <v>2.8729090800504262E-2</v>
      </c>
    </row>
    <row r="61" spans="1:8" x14ac:dyDescent="0.25">
      <c r="A61">
        <v>-2.36</v>
      </c>
      <c r="B61" s="4">
        <f t="shared" si="0"/>
        <v>-9.9379600000000003</v>
      </c>
      <c r="C61">
        <f t="shared" si="1"/>
        <v>2.9867390888217625E-2</v>
      </c>
      <c r="E61" s="121"/>
      <c r="G61">
        <f t="shared" si="2"/>
        <v>1.3780177618104834E-2</v>
      </c>
      <c r="H61" s="116">
        <f t="shared" si="3"/>
        <v>2.9867390888217625E-2</v>
      </c>
    </row>
    <row r="62" spans="1:8" x14ac:dyDescent="0.25">
      <c r="A62">
        <v>-2.34</v>
      </c>
      <c r="B62" s="4">
        <f t="shared" si="0"/>
        <v>-9.8537400000000002</v>
      </c>
      <c r="C62">
        <f t="shared" si="1"/>
        <v>3.1045036232546945E-2</v>
      </c>
      <c r="D62" s="120"/>
      <c r="E62" s="121"/>
      <c r="G62">
        <f t="shared" si="2"/>
        <v>1.4380633482520166E-2</v>
      </c>
      <c r="H62" s="116">
        <f t="shared" si="3"/>
        <v>3.1045036232546945E-2</v>
      </c>
    </row>
    <row r="63" spans="1:8" x14ac:dyDescent="0.25">
      <c r="A63">
        <v>-2.3199999999999998</v>
      </c>
      <c r="B63" s="4">
        <f t="shared" si="0"/>
        <v>-9.76952</v>
      </c>
      <c r="C63">
        <f t="shared" si="1"/>
        <v>3.226304946767105E-2</v>
      </c>
      <c r="E63" s="121"/>
      <c r="G63">
        <f t="shared" si="2"/>
        <v>1.5005079479879656E-2</v>
      </c>
      <c r="H63" s="116">
        <f t="shared" si="3"/>
        <v>3.226304946767105E-2</v>
      </c>
    </row>
    <row r="64" spans="1:8" x14ac:dyDescent="0.25">
      <c r="A64">
        <v>-2.2999999999999998</v>
      </c>
      <c r="B64" s="4">
        <f t="shared" si="0"/>
        <v>-9.6852999999999998</v>
      </c>
      <c r="C64">
        <f t="shared" si="1"/>
        <v>3.3522460396149908E-2</v>
      </c>
      <c r="D64" s="120"/>
      <c r="E64" s="121"/>
      <c r="G64">
        <f t="shared" si="2"/>
        <v>1.5654342509862959E-2</v>
      </c>
      <c r="H64" s="116">
        <f t="shared" si="3"/>
        <v>3.3522460396149908E-2</v>
      </c>
    </row>
    <row r="65" spans="1:8" x14ac:dyDescent="0.25">
      <c r="A65">
        <v>-2.2799999999999998</v>
      </c>
      <c r="B65" s="4">
        <f t="shared" si="0"/>
        <v>-9.6010799999999996</v>
      </c>
      <c r="C65">
        <f t="shared" si="1"/>
        <v>3.4824304783376364E-2</v>
      </c>
      <c r="E65" s="121"/>
      <c r="G65">
        <f t="shared" si="2"/>
        <v>1.6329270377117677E-2</v>
      </c>
      <c r="H65" s="116">
        <f t="shared" si="3"/>
        <v>3.4824304783376364E-2</v>
      </c>
    </row>
    <row r="66" spans="1:8" x14ac:dyDescent="0.25">
      <c r="A66">
        <v>-2.2599999999999998</v>
      </c>
      <c r="B66" s="4">
        <f t="shared" ref="B66:B129" si="4">A66*$J$2+L$2</f>
        <v>-9.5168599999999994</v>
      </c>
      <c r="C66">
        <f t="shared" ref="C66:C129" si="5">_xlfn.T.DIST(A66,$K$2-2,FALSE)</f>
        <v>3.6169623069670698E-2</v>
      </c>
      <c r="E66" s="121"/>
      <c r="G66">
        <f t="shared" ref="G66:G74" si="6">_xlfn.T.DIST(A66,$K$2,TRUE)</f>
        <v>1.7030731887845162E-2</v>
      </c>
      <c r="H66" s="116">
        <f t="shared" ref="H66:H75" si="7">C66</f>
        <v>3.6169623069670698E-2</v>
      </c>
    </row>
    <row r="67" spans="1:8" x14ac:dyDescent="0.25">
      <c r="A67">
        <v>-2.2400000000000002</v>
      </c>
      <c r="B67" s="4">
        <f t="shared" si="4"/>
        <v>-9.432640000000001</v>
      </c>
      <c r="C67">
        <f t="shared" si="5"/>
        <v>3.7559458998179272E-2</v>
      </c>
      <c r="E67" s="121"/>
      <c r="G67">
        <f t="shared" si="6"/>
        <v>1.7759616918710541E-2</v>
      </c>
      <c r="H67" s="116">
        <f t="shared" si="7"/>
        <v>3.7559458998179272E-2</v>
      </c>
    </row>
    <row r="68" spans="1:8" x14ac:dyDescent="0.25">
      <c r="A68">
        <v>-2.2200000000000002</v>
      </c>
      <c r="B68" s="4">
        <f t="shared" si="4"/>
        <v>-9.3484200000000008</v>
      </c>
      <c r="C68">
        <f t="shared" si="5"/>
        <v>3.8994858156877837E-2</v>
      </c>
      <c r="E68" s="121"/>
      <c r="G68">
        <f t="shared" si="6"/>
        <v>1.8516836456358345E-2</v>
      </c>
      <c r="H68" s="116">
        <f t="shared" si="7"/>
        <v>3.8994858156877837E-2</v>
      </c>
    </row>
    <row r="69" spans="1:8" x14ac:dyDescent="0.25">
      <c r="A69">
        <v>-2.2000000000000002</v>
      </c>
      <c r="B69" s="4">
        <f t="shared" si="4"/>
        <v>-9.2642000000000007</v>
      </c>
      <c r="C69">
        <f t="shared" si="5"/>
        <v>4.0476866433134216E-2</v>
      </c>
      <c r="D69" s="120"/>
      <c r="E69" s="121"/>
      <c r="G69">
        <f t="shared" si="6"/>
        <v>1.9303322605786058E-2</v>
      </c>
      <c r="H69" s="116">
        <f t="shared" si="7"/>
        <v>4.0476866433134216E-2</v>
      </c>
    </row>
    <row r="70" spans="1:8" x14ac:dyDescent="0.25">
      <c r="A70">
        <v>-2.1800000000000002</v>
      </c>
      <c r="B70" s="4">
        <f t="shared" si="4"/>
        <v>-9.1799800000000005</v>
      </c>
      <c r="C70">
        <f t="shared" si="5"/>
        <v>4.2006528379457085E-2</v>
      </c>
      <c r="E70" s="121"/>
      <c r="G70">
        <f t="shared" si="6"/>
        <v>2.0120028565801744E-2</v>
      </c>
      <c r="H70" s="116">
        <f t="shared" si="7"/>
        <v>4.2006528379457085E-2</v>
      </c>
    </row>
    <row r="71" spans="1:8" x14ac:dyDescent="0.25">
      <c r="A71">
        <v>-2.16</v>
      </c>
      <c r="B71" s="4">
        <f t="shared" si="4"/>
        <v>-9.0957600000000021</v>
      </c>
      <c r="C71">
        <f t="shared" si="5"/>
        <v>4.358488548924476E-2</v>
      </c>
      <c r="E71" s="121"/>
      <c r="G71">
        <f t="shared" si="6"/>
        <v>2.0967928569771688E-2</v>
      </c>
      <c r="H71" s="116">
        <f t="shared" si="7"/>
        <v>4.358488548924476E-2</v>
      </c>
    </row>
    <row r="72" spans="1:8" x14ac:dyDescent="0.25">
      <c r="A72">
        <v>-2.14</v>
      </c>
      <c r="B72" s="4">
        <f t="shared" si="4"/>
        <v>-9.0115400000000019</v>
      </c>
      <c r="C72">
        <f t="shared" si="5"/>
        <v>4.5212974381553889E-2</v>
      </c>
      <c r="E72" s="121"/>
      <c r="G72">
        <f t="shared" si="6"/>
        <v>2.1848017789844264E-2</v>
      </c>
      <c r="H72" s="116">
        <f t="shared" si="7"/>
        <v>4.5212974381553889E-2</v>
      </c>
    </row>
    <row r="73" spans="1:8" x14ac:dyDescent="0.25">
      <c r="A73">
        <v>-2.12</v>
      </c>
      <c r="B73" s="4">
        <f t="shared" si="4"/>
        <v>-8.9273200000000017</v>
      </c>
      <c r="C73">
        <f t="shared" si="5"/>
        <v>4.6891824894130227E-2</v>
      </c>
      <c r="E73" s="121"/>
      <c r="G73">
        <f t="shared" si="6"/>
        <v>2.2761312202825564E-2</v>
      </c>
      <c r="H73" s="116">
        <f t="shared" si="7"/>
        <v>4.6891824894130227E-2</v>
      </c>
    </row>
    <row r="74" spans="1:8" x14ac:dyDescent="0.25">
      <c r="A74">
        <v>-2.1</v>
      </c>
      <c r="B74" s="4">
        <f t="shared" si="4"/>
        <v>-8.8431000000000015</v>
      </c>
      <c r="C74">
        <f t="shared" si="5"/>
        <v>4.8622458084184639E-2</v>
      </c>
      <c r="E74" s="121"/>
      <c r="G74">
        <f t="shared" si="6"/>
        <v>2.3708848415873437E-2</v>
      </c>
      <c r="H74" s="116">
        <f t="shared" si="7"/>
        <v>4.8622458084184639E-2</v>
      </c>
    </row>
    <row r="75" spans="1:8" x14ac:dyDescent="0.25">
      <c r="A75">
        <v>-2.08</v>
      </c>
      <c r="B75" s="4">
        <f t="shared" si="4"/>
        <v>-8.7588800000000013</v>
      </c>
      <c r="C75">
        <f t="shared" si="5"/>
        <v>5.0405884136655976E-2</v>
      </c>
      <c r="E75" s="121"/>
      <c r="G75">
        <f>_xlfn.T.DIST(A75,$K$2,TRUE)</f>
        <v>2.4691683450172419E-2</v>
      </c>
      <c r="H75" s="116">
        <f t="shared" si="7"/>
        <v>5.0405884136655976E-2</v>
      </c>
    </row>
    <row r="76" spans="1:8" x14ac:dyDescent="0.25">
      <c r="A76">
        <v>-2.06</v>
      </c>
      <c r="B76" s="4">
        <f t="shared" si="4"/>
        <v>-8.6746600000000011</v>
      </c>
      <c r="C76">
        <f t="shared" si="5"/>
        <v>5.2243100179980406E-2</v>
      </c>
      <c r="E76" s="121"/>
    </row>
    <row r="77" spans="1:8" x14ac:dyDescent="0.25">
      <c r="A77">
        <v>-2.04</v>
      </c>
      <c r="B77" s="4">
        <f t="shared" si="4"/>
        <v>-8.590440000000001</v>
      </c>
      <c r="C77">
        <f t="shared" si="5"/>
        <v>5.4135088009680164E-2</v>
      </c>
      <c r="E77" s="121"/>
    </row>
    <row r="78" spans="1:8" x14ac:dyDescent="0.25">
      <c r="A78">
        <v>-2.02</v>
      </c>
      <c r="B78" s="4">
        <f t="shared" si="4"/>
        <v>-8.5062200000000008</v>
      </c>
      <c r="C78">
        <f t="shared" si="5"/>
        <v>5.6082811720401041E-2</v>
      </c>
      <c r="E78" s="121"/>
    </row>
    <row r="79" spans="1:8" x14ac:dyDescent="0.25">
      <c r="A79">
        <v>-2</v>
      </c>
      <c r="B79" s="4">
        <f t="shared" si="4"/>
        <v>-8.4220000000000006</v>
      </c>
      <c r="C79">
        <f t="shared" si="5"/>
        <v>5.808721524735698E-2</v>
      </c>
      <c r="D79" s="120">
        <f>C79</f>
        <v>5.808721524735698E-2</v>
      </c>
      <c r="E79" s="121"/>
    </row>
    <row r="80" spans="1:8" x14ac:dyDescent="0.25">
      <c r="A80">
        <v>-1.98</v>
      </c>
      <c r="B80" s="4">
        <f t="shared" si="4"/>
        <v>-8.3377800000000004</v>
      </c>
      <c r="C80">
        <f t="shared" si="5"/>
        <v>6.0149219818491431E-2</v>
      </c>
      <c r="E80" s="121"/>
    </row>
    <row r="81" spans="1:5" x14ac:dyDescent="0.25">
      <c r="A81">
        <v>-1.96</v>
      </c>
      <c r="B81" s="4">
        <f t="shared" si="4"/>
        <v>-8.2535600000000002</v>
      </c>
      <c r="C81">
        <f t="shared" si="5"/>
        <v>6.2269721319032585E-2</v>
      </c>
      <c r="E81" s="121"/>
    </row>
    <row r="82" spans="1:5" x14ac:dyDescent="0.25">
      <c r="A82">
        <v>-1.94</v>
      </c>
      <c r="B82" s="4">
        <f t="shared" si="4"/>
        <v>-8.16934</v>
      </c>
      <c r="C82">
        <f t="shared" si="5"/>
        <v>6.444958757050237E-2</v>
      </c>
      <c r="E82" s="121"/>
    </row>
    <row r="83" spans="1:5" x14ac:dyDescent="0.25">
      <c r="A83">
        <v>-1.92</v>
      </c>
      <c r="B83" s="4">
        <f t="shared" si="4"/>
        <v>-8.0851199999999999</v>
      </c>
      <c r="C83">
        <f t="shared" si="5"/>
        <v>6.6689655526642688E-2</v>
      </c>
      <c r="E83" s="121"/>
    </row>
    <row r="84" spans="1:5" x14ac:dyDescent="0.25">
      <c r="A84">
        <v>-1.9</v>
      </c>
      <c r="B84" s="4">
        <f t="shared" si="4"/>
        <v>-8.0008999999999997</v>
      </c>
      <c r="C84">
        <f t="shared" si="5"/>
        <v>6.8990728389136849E-2</v>
      </c>
      <c r="E84" s="121"/>
    </row>
    <row r="85" spans="1:5" x14ac:dyDescent="0.25">
      <c r="A85">
        <v>-1.88</v>
      </c>
      <c r="B85" s="4">
        <f t="shared" si="4"/>
        <v>-7.9166800000000004</v>
      </c>
      <c r="C85">
        <f t="shared" si="5"/>
        <v>7.1353572646438213E-2</v>
      </c>
      <c r="E85" s="121"/>
    </row>
    <row r="86" spans="1:5" x14ac:dyDescent="0.25">
      <c r="A86">
        <v>-1.86</v>
      </c>
      <c r="B86" s="4">
        <f t="shared" si="4"/>
        <v>-7.8324600000000011</v>
      </c>
      <c r="C86">
        <f t="shared" si="5"/>
        <v>7.3778915039463558E-2</v>
      </c>
      <c r="E86" s="121"/>
    </row>
    <row r="87" spans="1:5" x14ac:dyDescent="0.25">
      <c r="A87">
        <v>-1.84</v>
      </c>
      <c r="B87" s="4">
        <f t="shared" si="4"/>
        <v>-7.7482400000000009</v>
      </c>
      <c r="C87">
        <f t="shared" si="5"/>
        <v>7.6267439458367253E-2</v>
      </c>
      <c r="E87" s="121"/>
    </row>
    <row r="88" spans="1:5" x14ac:dyDescent="0.25">
      <c r="A88">
        <v>-1.82</v>
      </c>
      <c r="B88" s="4">
        <f t="shared" si="4"/>
        <v>-7.6640200000000007</v>
      </c>
      <c r="C88">
        <f t="shared" si="5"/>
        <v>7.8819783775085361E-2</v>
      </c>
      <c r="E88" s="121"/>
    </row>
    <row r="89" spans="1:5" x14ac:dyDescent="0.25">
      <c r="A89">
        <v>-1.8</v>
      </c>
      <c r="B89" s="4">
        <f t="shared" si="4"/>
        <v>-7.5798000000000005</v>
      </c>
      <c r="C89">
        <f t="shared" si="5"/>
        <v>8.1436536616818281E-2</v>
      </c>
      <c r="E89" s="121"/>
    </row>
    <row r="90" spans="1:5" x14ac:dyDescent="0.25">
      <c r="A90">
        <v>-1.78</v>
      </c>
      <c r="B90" s="4">
        <f t="shared" si="4"/>
        <v>-7.4955800000000004</v>
      </c>
      <c r="C90">
        <f t="shared" si="5"/>
        <v>8.4118234086112659E-2</v>
      </c>
      <c r="E90" s="121"/>
    </row>
    <row r="91" spans="1:5" x14ac:dyDescent="0.25">
      <c r="A91">
        <v>-1.76</v>
      </c>
      <c r="B91" s="4">
        <f t="shared" si="4"/>
        <v>-7.4113600000000002</v>
      </c>
      <c r="C91">
        <f t="shared" si="5"/>
        <v>8.6865356433700094E-2</v>
      </c>
      <c r="E91" s="121"/>
    </row>
    <row r="92" spans="1:5" x14ac:dyDescent="0.25">
      <c r="A92">
        <v>-1.74</v>
      </c>
      <c r="B92" s="4">
        <f t="shared" si="4"/>
        <v>-7.3271400000000009</v>
      </c>
      <c r="C92">
        <f t="shared" si="5"/>
        <v>8.9678324690753375E-2</v>
      </c>
      <c r="E92" s="121"/>
    </row>
    <row r="93" spans="1:5" x14ac:dyDescent="0.25">
      <c r="A93">
        <v>-1.72</v>
      </c>
      <c r="B93" s="4">
        <f t="shared" si="4"/>
        <v>-7.2429200000000007</v>
      </c>
      <c r="C93">
        <f t="shared" si="5"/>
        <v>9.2557497267728231E-2</v>
      </c>
      <c r="E93" s="121"/>
    </row>
    <row r="94" spans="1:5" x14ac:dyDescent="0.25">
      <c r="A94">
        <v>-1.7</v>
      </c>
      <c r="B94" s="4">
        <f t="shared" si="4"/>
        <v>-7.1587000000000005</v>
      </c>
      <c r="C94">
        <f t="shared" si="5"/>
        <v>9.5503166527465391E-2</v>
      </c>
      <c r="E94" s="121"/>
    </row>
    <row r="95" spans="1:5" x14ac:dyDescent="0.25">
      <c r="A95">
        <v>-1.68</v>
      </c>
      <c r="B95" s="4">
        <f t="shared" si="4"/>
        <v>-7.0744800000000003</v>
      </c>
      <c r="C95">
        <f t="shared" si="5"/>
        <v>9.8515555340735209E-2</v>
      </c>
      <c r="E95" s="121"/>
    </row>
    <row r="96" spans="1:5" x14ac:dyDescent="0.25">
      <c r="A96">
        <v>-1.66</v>
      </c>
      <c r="B96" s="4">
        <f t="shared" si="4"/>
        <v>-6.9902600000000001</v>
      </c>
      <c r="C96">
        <f t="shared" si="5"/>
        <v>0.10159481363291027</v>
      </c>
      <c r="E96" s="121"/>
    </row>
    <row r="97" spans="1:5" x14ac:dyDescent="0.25">
      <c r="A97">
        <v>-1.64</v>
      </c>
      <c r="B97" s="4">
        <f t="shared" si="4"/>
        <v>-6.90604</v>
      </c>
      <c r="C97">
        <f t="shared" si="5"/>
        <v>0.10474101493094871</v>
      </c>
      <c r="E97" s="121"/>
    </row>
    <row r="98" spans="1:5" x14ac:dyDescent="0.25">
      <c r="A98">
        <v>-1.62</v>
      </c>
      <c r="B98" s="4">
        <f t="shared" si="4"/>
        <v>-6.8218200000000007</v>
      </c>
      <c r="C98">
        <f t="shared" si="5"/>
        <v>0.10795415292036063</v>
      </c>
      <c r="E98" s="121"/>
    </row>
    <row r="99" spans="1:5" x14ac:dyDescent="0.25">
      <c r="A99">
        <v>-1.6</v>
      </c>
      <c r="B99" s="4">
        <f t="shared" si="4"/>
        <v>-6.7376000000000005</v>
      </c>
      <c r="C99">
        <f t="shared" si="5"/>
        <v>0.11123413802230511</v>
      </c>
      <c r="E99" s="121"/>
    </row>
    <row r="100" spans="1:5" x14ac:dyDescent="0.25">
      <c r="A100">
        <v>-1.58</v>
      </c>
      <c r="B100" s="4">
        <f t="shared" si="4"/>
        <v>-6.6533800000000012</v>
      </c>
      <c r="C100">
        <f t="shared" si="5"/>
        <v>0.11458079400143106</v>
      </c>
      <c r="E100" s="121"/>
    </row>
    <row r="101" spans="1:5" x14ac:dyDescent="0.25">
      <c r="A101">
        <v>-1.56</v>
      </c>
      <c r="B101" s="4">
        <f t="shared" si="4"/>
        <v>-6.569160000000001</v>
      </c>
      <c r="C101">
        <f t="shared" si="5"/>
        <v>0.11799385461551856</v>
      </c>
      <c r="E101" s="121"/>
    </row>
    <row r="102" spans="1:5" x14ac:dyDescent="0.25">
      <c r="A102">
        <v>-1.54</v>
      </c>
      <c r="B102" s="4">
        <f t="shared" si="4"/>
        <v>-6.4849400000000008</v>
      </c>
      <c r="C102">
        <f t="shared" si="5"/>
        <v>0.12147296031840289</v>
      </c>
      <c r="E102" s="121"/>
    </row>
    <row r="103" spans="1:5" x14ac:dyDescent="0.25">
      <c r="A103">
        <v>-1.52</v>
      </c>
      <c r="B103" s="4">
        <f t="shared" si="4"/>
        <v>-6.4007200000000006</v>
      </c>
      <c r="C103">
        <f t="shared" si="5"/>
        <v>0.125017655028065</v>
      </c>
      <c r="E103" s="121"/>
    </row>
    <row r="104" spans="1:5" x14ac:dyDescent="0.25">
      <c r="A104">
        <v>-1.5</v>
      </c>
      <c r="B104" s="4">
        <f t="shared" si="4"/>
        <v>-6.3165000000000004</v>
      </c>
      <c r="C104">
        <f t="shared" si="5"/>
        <v>0.12862738297214607</v>
      </c>
      <c r="E104" s="121"/>
    </row>
    <row r="105" spans="1:5" x14ac:dyDescent="0.25">
      <c r="A105">
        <v>-1.48</v>
      </c>
      <c r="B105" s="4">
        <f t="shared" si="4"/>
        <v>-6.2322800000000003</v>
      </c>
      <c r="C105">
        <f t="shared" si="5"/>
        <v>0.13230148562348742</v>
      </c>
      <c r="E105" s="121"/>
    </row>
    <row r="106" spans="1:5" x14ac:dyDescent="0.25">
      <c r="A106">
        <v>-1.46</v>
      </c>
      <c r="B106" s="4">
        <f t="shared" si="4"/>
        <v>-6.1480600000000001</v>
      </c>
      <c r="C106">
        <f t="shared" si="5"/>
        <v>0.13603919873860865</v>
      </c>
      <c r="E106" s="121"/>
    </row>
    <row r="107" spans="1:5" x14ac:dyDescent="0.25">
      <c r="A107">
        <v>-1.44</v>
      </c>
      <c r="B107" s="4">
        <f t="shared" si="4"/>
        <v>-6.0638399999999999</v>
      </c>
      <c r="C107">
        <f t="shared" si="5"/>
        <v>0.13983964951230846</v>
      </c>
      <c r="E107" s="121"/>
    </row>
    <row r="108" spans="1:5" x14ac:dyDescent="0.25">
      <c r="A108">
        <v>-1.42</v>
      </c>
      <c r="B108" s="4">
        <f t="shared" si="4"/>
        <v>-5.9796199999999997</v>
      </c>
      <c r="C108">
        <f t="shared" si="5"/>
        <v>0.14370185386180698</v>
      </c>
      <c r="E108" s="121"/>
    </row>
    <row r="109" spans="1:5" x14ac:dyDescent="0.25">
      <c r="A109">
        <v>-1.4</v>
      </c>
      <c r="B109" s="4">
        <f t="shared" si="4"/>
        <v>-5.8954000000000004</v>
      </c>
      <c r="C109">
        <f t="shared" si="5"/>
        <v>0.14762471385403808</v>
      </c>
      <c r="E109" s="121">
        <f t="shared" ref="E109:E172" si="8">_xlfn.T.DIST(A3,$K$2-2,FALSE)</f>
        <v>2.4941773206933861E-3</v>
      </c>
    </row>
    <row r="110" spans="1:5" x14ac:dyDescent="0.25">
      <c r="A110">
        <v>-1.38</v>
      </c>
      <c r="B110" s="4">
        <f t="shared" si="4"/>
        <v>-5.8111800000000002</v>
      </c>
      <c r="C110">
        <f t="shared" si="5"/>
        <v>0.15160701528984166</v>
      </c>
      <c r="E110" s="121">
        <f t="shared" si="8"/>
        <v>2.6105772275963452E-3</v>
      </c>
    </row>
    <row r="111" spans="1:5" x14ac:dyDescent="0.25">
      <c r="A111">
        <v>-1.36</v>
      </c>
      <c r="B111" s="4">
        <f t="shared" si="4"/>
        <v>-5.7269600000000009</v>
      </c>
      <c r="C111">
        <f t="shared" si="5"/>
        <v>0.15564742545889926</v>
      </c>
      <c r="E111" s="121">
        <f t="shared" si="8"/>
        <v>2.7322383352874555E-3</v>
      </c>
    </row>
    <row r="112" spans="1:5" x14ac:dyDescent="0.25">
      <c r="A112">
        <v>-1.34</v>
      </c>
      <c r="B112" s="4">
        <f t="shared" si="4"/>
        <v>-5.6427400000000008</v>
      </c>
      <c r="C112">
        <f t="shared" si="5"/>
        <v>0.15974449107929753</v>
      </c>
      <c r="E112" s="121">
        <f t="shared" si="8"/>
        <v>2.8593854358352671E-3</v>
      </c>
    </row>
    <row r="113" spans="1:5" x14ac:dyDescent="0.25">
      <c r="A113">
        <v>-1.32</v>
      </c>
      <c r="B113" s="4">
        <f t="shared" si="4"/>
        <v>-5.5585200000000006</v>
      </c>
      <c r="C113">
        <f t="shared" si="5"/>
        <v>0.16389663643558372</v>
      </c>
      <c r="E113" s="121">
        <f t="shared" si="8"/>
        <v>2.9922520132058916E-3</v>
      </c>
    </row>
    <row r="114" spans="1:5" x14ac:dyDescent="0.25">
      <c r="A114">
        <v>-1.3</v>
      </c>
      <c r="B114" s="4">
        <f t="shared" si="4"/>
        <v>-5.4743000000000004</v>
      </c>
      <c r="C114">
        <f t="shared" si="5"/>
        <v>0.16810216172910808</v>
      </c>
      <c r="E114" s="121">
        <f t="shared" si="8"/>
        <v>3.1310805179487634E-3</v>
      </c>
    </row>
    <row r="115" spans="1:5" x14ac:dyDescent="0.25">
      <c r="A115">
        <v>-1.28</v>
      </c>
      <c r="B115" s="4">
        <f t="shared" si="4"/>
        <v>-5.3900800000000002</v>
      </c>
      <c r="C115">
        <f t="shared" si="5"/>
        <v>0.17235924165430599</v>
      </c>
      <c r="E115" s="121">
        <f t="shared" si="8"/>
        <v>3.2761226464425503E-3</v>
      </c>
    </row>
    <row r="116" spans="1:5" x14ac:dyDescent="0.25">
      <c r="A116">
        <v>-1.26</v>
      </c>
      <c r="B116" s="4">
        <f t="shared" si="4"/>
        <v>-5.30586</v>
      </c>
      <c r="C116">
        <f t="shared" si="5"/>
        <v>0.17666592421437724</v>
      </c>
      <c r="E116" s="121">
        <f t="shared" si="8"/>
        <v>3.4276396244723737E-3</v>
      </c>
    </row>
    <row r="117" spans="1:5" x14ac:dyDescent="0.25">
      <c r="A117">
        <v>-1.24</v>
      </c>
      <c r="B117" s="4">
        <f t="shared" si="4"/>
        <v>-5.2216400000000007</v>
      </c>
      <c r="C117">
        <f t="shared" si="5"/>
        <v>0.18102012978955009</v>
      </c>
      <c r="E117" s="121">
        <f t="shared" si="8"/>
        <v>3.5859024948811805E-3</v>
      </c>
    </row>
    <row r="118" spans="1:5" x14ac:dyDescent="0.25">
      <c r="A118">
        <v>-1.22</v>
      </c>
      <c r="B118" s="4">
        <f t="shared" si="4"/>
        <v>-5.1374200000000005</v>
      </c>
      <c r="C118">
        <f t="shared" si="5"/>
        <v>0.18541965047078812</v>
      </c>
      <c r="E118" s="121">
        <f t="shared" si="8"/>
        <v>3.7511924090074247E-3</v>
      </c>
    </row>
    <row r="119" spans="1:5" x14ac:dyDescent="0.25">
      <c r="A119">
        <v>-1.2</v>
      </c>
      <c r="B119" s="4">
        <f t="shared" si="4"/>
        <v>-5.0532000000000004</v>
      </c>
      <c r="C119">
        <f t="shared" si="5"/>
        <v>0.18986214967139056</v>
      </c>
      <c r="E119" s="121">
        <f t="shared" si="8"/>
        <v>3.923800921589728E-3</v>
      </c>
    </row>
    <row r="120" spans="1:5" x14ac:dyDescent="0.25">
      <c r="A120">
        <v>-1.18</v>
      </c>
      <c r="B120" s="4">
        <f t="shared" si="4"/>
        <v>-4.9689800000000002</v>
      </c>
      <c r="C120">
        <f t="shared" si="5"/>
        <v>0.19434516202846697</v>
      </c>
      <c r="E120" s="121">
        <f t="shared" si="8"/>
        <v>4.104030288785092E-3</v>
      </c>
    </row>
    <row r="121" spans="1:5" x14ac:dyDescent="0.25">
      <c r="A121">
        <v>-1.1599999999999999</v>
      </c>
      <c r="B121" s="4">
        <f t="shared" si="4"/>
        <v>-4.88476</v>
      </c>
      <c r="C121">
        <f t="shared" si="5"/>
        <v>0.19886609360571966</v>
      </c>
      <c r="E121" s="121">
        <f t="shared" si="8"/>
        <v>4.2921937689122469E-3</v>
      </c>
    </row>
    <row r="122" spans="1:5" x14ac:dyDescent="0.25">
      <c r="A122">
        <v>-1.1399999999999999</v>
      </c>
      <c r="B122" s="4">
        <f t="shared" si="4"/>
        <v>-4.8005399999999998</v>
      </c>
      <c r="C122">
        <f t="shared" si="5"/>
        <v>0.2034222224083512</v>
      </c>
      <c r="E122" s="121">
        <f t="shared" si="8"/>
        <v>4.4886159254942902E-3</v>
      </c>
    </row>
    <row r="123" spans="1:5" x14ac:dyDescent="0.25">
      <c r="A123">
        <v>-1.1200000000000001</v>
      </c>
      <c r="B123" s="4">
        <f t="shared" si="4"/>
        <v>-4.7163200000000005</v>
      </c>
      <c r="C123">
        <f t="shared" si="5"/>
        <v>0.20801069922022322</v>
      </c>
      <c r="E123" s="121">
        <f t="shared" si="8"/>
        <v>4.6936329321360425E-3</v>
      </c>
    </row>
    <row r="124" spans="1:5" x14ac:dyDescent="0.25">
      <c r="A124">
        <v>-1.1000000000000001</v>
      </c>
      <c r="B124" s="4">
        <f t="shared" si="4"/>
        <v>-4.6321000000000003</v>
      </c>
      <c r="C124">
        <f t="shared" si="5"/>
        <v>0.21262854877263274</v>
      </c>
      <c r="E124" s="121">
        <f t="shared" si="8"/>
        <v>4.9075928787306738E-3</v>
      </c>
    </row>
    <row r="125" spans="1:5" x14ac:dyDescent="0.25">
      <c r="A125">
        <v>-1.08</v>
      </c>
      <c r="B125" s="4">
        <f t="shared" si="4"/>
        <v>-4.547880000000001</v>
      </c>
      <c r="C125">
        <f t="shared" si="5"/>
        <v>0.21727267125323765</v>
      </c>
      <c r="E125" s="121">
        <f t="shared" si="8"/>
        <v>5.1308560784476074E-3</v>
      </c>
    </row>
    <row r="126" spans="1:5" x14ac:dyDescent="0.25">
      <c r="A126">
        <v>-1.06</v>
      </c>
      <c r="B126" s="4">
        <f t="shared" si="4"/>
        <v>-4.4636600000000008</v>
      </c>
      <c r="C126">
        <f t="shared" si="5"/>
        <v>0.22193984416275972</v>
      </c>
      <c r="E126" s="121">
        <f t="shared" si="8"/>
        <v>5.3637953749095905E-3</v>
      </c>
    </row>
    <row r="127" spans="1:5" x14ac:dyDescent="0.25">
      <c r="A127">
        <v>-1.04</v>
      </c>
      <c r="B127" s="4">
        <f t="shared" si="4"/>
        <v>-4.3794400000000007</v>
      </c>
      <c r="C127">
        <f t="shared" si="5"/>
        <v>0.22662672452611984</v>
      </c>
      <c r="E127" s="121">
        <f t="shared" si="8"/>
        <v>5.6067964489200702E-3</v>
      </c>
    </row>
    <row r="128" spans="1:5" x14ac:dyDescent="0.25">
      <c r="A128">
        <v>-1.02</v>
      </c>
      <c r="B128" s="4">
        <f t="shared" si="4"/>
        <v>-4.2952200000000005</v>
      </c>
      <c r="C128">
        <f t="shared" si="5"/>
        <v>0.2313298514636227</v>
      </c>
      <c r="E128" s="121">
        <f t="shared" si="8"/>
        <v>5.860258124054653E-3</v>
      </c>
    </row>
    <row r="129" spans="1:5" x14ac:dyDescent="0.25">
      <c r="A129">
        <v>-1</v>
      </c>
      <c r="B129" s="4">
        <f t="shared" si="4"/>
        <v>-4.2110000000000003</v>
      </c>
      <c r="C129">
        <f t="shared" si="5"/>
        <v>0.23604564912670095</v>
      </c>
      <c r="D129" s="120">
        <f>C129</f>
        <v>0.23604564912670095</v>
      </c>
      <c r="E129" s="121">
        <f t="shared" si="8"/>
        <v>6.1245926703800248E-3</v>
      </c>
    </row>
    <row r="130" spans="1:5" x14ac:dyDescent="0.25">
      <c r="A130">
        <v>-0.98</v>
      </c>
      <c r="B130" s="4">
        <f t="shared" ref="B130:B193" si="9">A130*$J$2+L$2</f>
        <v>-4.1267800000000001</v>
      </c>
      <c r="C130">
        <f t="shared" ref="C130:C193" si="10">_xlfn.T.DIST(A130,$K$2-2,FALSE)</f>
        <v>0.24077043000156567</v>
      </c>
      <c r="E130" s="121">
        <f t="shared" si="8"/>
        <v>6.4002261055124444E-3</v>
      </c>
    </row>
    <row r="131" spans="1:5" x14ac:dyDescent="0.25">
      <c r="A131">
        <v>-0.96</v>
      </c>
      <c r="B131" s="4">
        <f t="shared" si="9"/>
        <v>-4.0425599999999999</v>
      </c>
      <c r="C131">
        <f t="shared" si="10"/>
        <v>0.24550039858288425</v>
      </c>
      <c r="E131" s="121">
        <f t="shared" si="8"/>
        <v>6.6875984921745037E-3</v>
      </c>
    </row>
    <row r="132" spans="1:5" x14ac:dyDescent="0.25">
      <c r="A132">
        <v>-0.94</v>
      </c>
      <c r="B132" s="4">
        <f t="shared" si="9"/>
        <v>-3.9583400000000002</v>
      </c>
      <c r="C132">
        <f t="shared" si="10"/>
        <v>0.25023165541833059</v>
      </c>
      <c r="E132" s="121">
        <f t="shared" si="8"/>
        <v>6.9871642313536018E-3</v>
      </c>
    </row>
    <row r="133" spans="1:5" x14ac:dyDescent="0.25">
      <c r="A133">
        <v>-0.92</v>
      </c>
      <c r="B133" s="4">
        <f t="shared" si="9"/>
        <v>-3.8741200000000005</v>
      </c>
      <c r="C133">
        <f t="shared" si="10"/>
        <v>0.25496020152352172</v>
      </c>
      <c r="E133" s="121">
        <f t="shared" si="8"/>
        <v>7.2993923501091596E-3</v>
      </c>
    </row>
    <row r="134" spans="1:5" x14ac:dyDescent="0.25">
      <c r="A134">
        <v>-0.9</v>
      </c>
      <c r="B134" s="4">
        <f t="shared" si="9"/>
        <v>-3.7899000000000003</v>
      </c>
      <c r="C134">
        <f t="shared" si="10"/>
        <v>0.25968194316548487</v>
      </c>
      <c r="E134" s="121">
        <f t="shared" si="8"/>
        <v>7.6247667830171492E-3</v>
      </c>
    </row>
    <row r="135" spans="1:5" x14ac:dyDescent="0.25">
      <c r="A135">
        <v>-0.88</v>
      </c>
      <c r="B135" s="4">
        <f t="shared" si="9"/>
        <v>-3.7056800000000001</v>
      </c>
      <c r="C135">
        <f t="shared" si="10"/>
        <v>0.26439269701138279</v>
      </c>
      <c r="E135" s="121">
        <f t="shared" si="8"/>
        <v>7.9637866461806615E-3</v>
      </c>
    </row>
    <row r="136" spans="1:5" x14ac:dyDescent="0.25">
      <c r="A136">
        <v>-0.86</v>
      </c>
      <c r="B136" s="4">
        <f t="shared" si="9"/>
        <v>-3.6214600000000003</v>
      </c>
      <c r="C136">
        <f t="shared" si="10"/>
        <v>0.2690881956377823</v>
      </c>
      <c r="E136" s="121">
        <f t="shared" si="8"/>
        <v>8.3169665026742966E-3</v>
      </c>
    </row>
    <row r="137" spans="1:5" x14ac:dyDescent="0.25">
      <c r="A137">
        <v>-0.84</v>
      </c>
      <c r="B137" s="4">
        <f t="shared" si="9"/>
        <v>-3.5372400000000002</v>
      </c>
      <c r="C137">
        <f t="shared" si="10"/>
        <v>0.27376409339427149</v>
      </c>
      <c r="E137" s="121">
        <f t="shared" si="8"/>
        <v>8.6848366182273005E-3</v>
      </c>
    </row>
    <row r="138" spans="1:5" x14ac:dyDescent="0.25">
      <c r="A138">
        <v>-0.82</v>
      </c>
      <c r="B138" s="4">
        <f t="shared" si="9"/>
        <v>-3.45302</v>
      </c>
      <c r="C138">
        <f t="shared" si="10"/>
        <v>0.2784159726137389</v>
      </c>
      <c r="E138" s="121">
        <f t="shared" si="8"/>
        <v>9.067943205887068E-3</v>
      </c>
    </row>
    <row r="139" spans="1:5" x14ac:dyDescent="0.25">
      <c r="A139">
        <v>-0.8</v>
      </c>
      <c r="B139" s="4">
        <f t="shared" si="9"/>
        <v>-3.3688000000000002</v>
      </c>
      <c r="C139">
        <f t="shared" si="10"/>
        <v>0.2830393501601145</v>
      </c>
      <c r="E139" s="121">
        <f t="shared" si="8"/>
        <v>9.4668486583397247E-3</v>
      </c>
    </row>
    <row r="140" spans="1:5" x14ac:dyDescent="0.25">
      <c r="A140">
        <v>-0.78</v>
      </c>
      <c r="B140" s="4">
        <f t="shared" si="9"/>
        <v>-3.2845800000000005</v>
      </c>
      <c r="C140">
        <f t="shared" si="10"/>
        <v>0.28762968430285529</v>
      </c>
      <c r="E140" s="121">
        <f t="shared" si="8"/>
        <v>9.8821317664987245E-3</v>
      </c>
    </row>
    <row r="141" spans="1:5" x14ac:dyDescent="0.25">
      <c r="A141">
        <v>-0.76</v>
      </c>
      <c r="B141" s="4">
        <f t="shared" si="9"/>
        <v>-3.2003600000000003</v>
      </c>
      <c r="C141">
        <f t="shared" si="10"/>
        <v>0.29218238190594109</v>
      </c>
      <c r="E141" s="121">
        <f t="shared" si="8"/>
        <v>1.0314387922906652E-2</v>
      </c>
    </row>
    <row r="142" spans="1:5" x14ac:dyDescent="0.25">
      <c r="A142">
        <v>-0.74</v>
      </c>
      <c r="B142" s="4">
        <f t="shared" si="9"/>
        <v>-3.1161400000000001</v>
      </c>
      <c r="C142">
        <f t="shared" si="10"/>
        <v>0.29669280591763569</v>
      </c>
      <c r="E142" s="121">
        <f t="shared" si="8"/>
        <v>1.0764229308427875E-2</v>
      </c>
    </row>
    <row r="143" spans="1:5" x14ac:dyDescent="0.25">
      <c r="A143">
        <v>-0.72</v>
      </c>
      <c r="B143" s="4">
        <f t="shared" si="9"/>
        <v>-3.0319199999999999</v>
      </c>
      <c r="C143">
        <f t="shared" si="10"/>
        <v>0.30115628314577447</v>
      </c>
      <c r="E143" s="121">
        <f t="shared" si="8"/>
        <v>1.1232285060643091E-2</v>
      </c>
    </row>
    <row r="144" spans="1:5" x14ac:dyDescent="0.25">
      <c r="A144">
        <v>-0.7</v>
      </c>
      <c r="B144" s="4">
        <f t="shared" si="9"/>
        <v>-2.9477000000000002</v>
      </c>
      <c r="C144">
        <f t="shared" si="10"/>
        <v>0.30556811230187114</v>
      </c>
      <c r="E144" s="121">
        <f t="shared" si="8"/>
        <v>1.1719201422289435E-2</v>
      </c>
    </row>
    <row r="145" spans="1:5" x14ac:dyDescent="0.25">
      <c r="A145">
        <v>-0.68</v>
      </c>
      <c r="B145" s="4">
        <f t="shared" si="9"/>
        <v>-2.8634800000000005</v>
      </c>
      <c r="C145">
        <f t="shared" si="10"/>
        <v>0.30992357229589873</v>
      </c>
      <c r="E145" s="121">
        <f t="shared" si="8"/>
        <v>1.2225641868022562E-2</v>
      </c>
    </row>
    <row r="146" spans="1:5" x14ac:dyDescent="0.25">
      <c r="A146">
        <v>-0.66</v>
      </c>
      <c r="B146" s="4">
        <f t="shared" si="9"/>
        <v>-2.7792600000000003</v>
      </c>
      <c r="C146">
        <f t="shared" si="10"/>
        <v>0.31421793076220317</v>
      </c>
      <c r="E146" s="121">
        <f t="shared" si="8"/>
        <v>1.2752287207710763E-2</v>
      </c>
    </row>
    <row r="147" spans="1:5" x14ac:dyDescent="0.25">
      <c r="A147">
        <v>-0.64</v>
      </c>
      <c r="B147" s="4">
        <f t="shared" si="9"/>
        <v>-2.6950400000000001</v>
      </c>
      <c r="C147">
        <f t="shared" si="10"/>
        <v>0.31844645279566086</v>
      </c>
      <c r="E147" s="121">
        <f t="shared" si="8"/>
        <v>1.3299835664405324E-2</v>
      </c>
    </row>
    <row r="148" spans="1:5" x14ac:dyDescent="0.25">
      <c r="A148">
        <v>-0.62</v>
      </c>
      <c r="B148" s="4">
        <f t="shared" si="9"/>
        <v>-2.6108200000000004</v>
      </c>
      <c r="C148">
        <f t="shared" si="10"/>
        <v>0.32260440987590328</v>
      </c>
      <c r="E148" s="121">
        <f t="shared" si="8"/>
        <v>1.3869002925066111E-2</v>
      </c>
    </row>
    <row r="149" spans="1:5" x14ac:dyDescent="0.25">
      <c r="A149">
        <v>-0.6</v>
      </c>
      <c r="B149" s="4">
        <f t="shared" si="9"/>
        <v>-2.5266000000000002</v>
      </c>
      <c r="C149">
        <f t="shared" si="10"/>
        <v>0.32668708895620474</v>
      </c>
      <c r="E149" s="121">
        <f t="shared" si="8"/>
        <v>1.4460522162058558E-2</v>
      </c>
    </row>
    <row r="150" spans="1:5" x14ac:dyDescent="0.25">
      <c r="A150">
        <v>-0.57999999999999996</v>
      </c>
      <c r="B150" s="4">
        <f t="shared" si="9"/>
        <v>-2.44238</v>
      </c>
      <c r="C150">
        <f t="shared" si="10"/>
        <v>0.33068980169248174</v>
      </c>
      <c r="E150" s="121">
        <f t="shared" si="8"/>
        <v>1.5075144023375718E-2</v>
      </c>
    </row>
    <row r="151" spans="1:5" x14ac:dyDescent="0.25">
      <c r="A151">
        <v>-0.56000000000000005</v>
      </c>
      <c r="B151" s="4">
        <f t="shared" si="9"/>
        <v>-2.3581600000000003</v>
      </c>
      <c r="C151">
        <f t="shared" si="10"/>
        <v>0.33460789378678191</v>
      </c>
      <c r="E151" s="121">
        <f t="shared" si="8"/>
        <v>1.5713636589480429E-2</v>
      </c>
    </row>
    <row r="152" spans="1:5" x14ac:dyDescent="0.25">
      <c r="A152">
        <v>-0.54</v>
      </c>
      <c r="B152" s="4">
        <f t="shared" si="9"/>
        <v>-2.2739400000000005</v>
      </c>
      <c r="C152">
        <f t="shared" si="10"/>
        <v>0.33843675441866117</v>
      </c>
      <c r="E152" s="121">
        <f t="shared" si="8"/>
        <v>1.6376785294604759E-2</v>
      </c>
    </row>
    <row r="153" spans="1:5" x14ac:dyDescent="0.25">
      <c r="A153">
        <v>-0.52</v>
      </c>
      <c r="B153" s="4">
        <f t="shared" si="9"/>
        <v>-2.1897200000000003</v>
      </c>
      <c r="C153">
        <f t="shared" si="10"/>
        <v>0.34217182573696409</v>
      </c>
      <c r="E153" s="121">
        <f t="shared" si="8"/>
        <v>1.7065392810290288E-2</v>
      </c>
    </row>
    <row r="154" spans="1:5" x14ac:dyDescent="0.25">
      <c r="A154">
        <v>-0.5</v>
      </c>
      <c r="B154" s="4">
        <f t="shared" si="9"/>
        <v>-2.1055000000000001</v>
      </c>
      <c r="C154">
        <f t="shared" si="10"/>
        <v>0.34580861238374172</v>
      </c>
      <c r="E154" s="121">
        <f t="shared" si="8"/>
        <v>1.7780278888902237E-2</v>
      </c>
    </row>
    <row r="155" spans="1:5" x14ac:dyDescent="0.25">
      <c r="A155">
        <v>-0.48</v>
      </c>
      <c r="B155" s="4">
        <f t="shared" si="9"/>
        <v>-2.02128</v>
      </c>
      <c r="C155">
        <f t="shared" si="10"/>
        <v>0.34934269102136989</v>
      </c>
      <c r="E155" s="121">
        <f t="shared" si="8"/>
        <v>1.8522280164803128E-2</v>
      </c>
    </row>
    <row r="156" spans="1:5" x14ac:dyDescent="0.25">
      <c r="A156">
        <v>-0.46</v>
      </c>
      <c r="B156" s="4">
        <f t="shared" si="9"/>
        <v>-1.9370600000000002</v>
      </c>
      <c r="C156">
        <f t="shared" si="10"/>
        <v>0.35276971983337674</v>
      </c>
      <c r="E156" s="121">
        <f t="shared" si="8"/>
        <v>1.9292249910830082E-2</v>
      </c>
    </row>
    <row r="157" spans="1:5" x14ac:dyDescent="0.25">
      <c r="A157">
        <v>-0.44</v>
      </c>
      <c r="B157" s="4">
        <f t="shared" si="9"/>
        <v>-1.85284</v>
      </c>
      <c r="C157">
        <f t="shared" si="10"/>
        <v>0.35608544796904912</v>
      </c>
      <c r="E157" s="121">
        <f t="shared" si="8"/>
        <v>2.0091057747681846E-2</v>
      </c>
    </row>
    <row r="158" spans="1:5" x14ac:dyDescent="0.25">
      <c r="A158">
        <v>-0.42</v>
      </c>
      <c r="B158" s="4">
        <f t="shared" si="9"/>
        <v>-1.7686200000000001</v>
      </c>
      <c r="C158">
        <f t="shared" si="10"/>
        <v>0.35928572490158373</v>
      </c>
      <c r="E158" s="121">
        <f t="shared" si="8"/>
        <v>2.0919589303789812E-2</v>
      </c>
    </row>
    <row r="159" spans="1:5" x14ac:dyDescent="0.25">
      <c r="A159">
        <v>-0.4</v>
      </c>
      <c r="B159" s="4">
        <f t="shared" si="9"/>
        <v>-1.6844000000000001</v>
      </c>
      <c r="C159">
        <f t="shared" si="10"/>
        <v>0.36236650966936146</v>
      </c>
      <c r="E159" s="121">
        <f t="shared" si="8"/>
        <v>2.1778745823221417E-2</v>
      </c>
    </row>
    <row r="160" spans="1:5" x14ac:dyDescent="0.25">
      <c r="A160">
        <v>-0.38</v>
      </c>
      <c r="B160" s="4">
        <f t="shared" si="9"/>
        <v>-1.6001800000000002</v>
      </c>
      <c r="C160">
        <f t="shared" si="10"/>
        <v>0.36532387996988069</v>
      </c>
      <c r="E160" s="121">
        <f t="shared" si="8"/>
        <v>2.2669443719144873E-2</v>
      </c>
    </row>
    <row r="161" spans="1:5" x14ac:dyDescent="0.25">
      <c r="A161">
        <v>-0.36</v>
      </c>
      <c r="B161" s="4">
        <f t="shared" si="9"/>
        <v>-1.51596</v>
      </c>
      <c r="C161">
        <f t="shared" si="10"/>
        <v>0.36815404107597061</v>
      </c>
      <c r="E161" s="121">
        <f t="shared" si="8"/>
        <v>2.359261407037181E-2</v>
      </c>
    </row>
    <row r="162" spans="1:5" x14ac:dyDescent="0.25">
      <c r="A162">
        <v>-0.34</v>
      </c>
      <c r="B162" s="4">
        <f t="shared" si="9"/>
        <v>-1.4317400000000002</v>
      </c>
      <c r="C162">
        <f t="shared" si="10"/>
        <v>0.37085333454413</v>
      </c>
      <c r="E162" s="121">
        <f t="shared" si="8"/>
        <v>2.4549202058490309E-2</v>
      </c>
    </row>
    <row r="163" spans="1:5" x14ac:dyDescent="0.25">
      <c r="A163">
        <v>-0.32</v>
      </c>
      <c r="B163" s="4">
        <f t="shared" si="9"/>
        <v>-1.3475200000000001</v>
      </c>
      <c r="C163">
        <f t="shared" si="10"/>
        <v>0.37341824668520018</v>
      </c>
      <c r="E163" s="121">
        <f t="shared" si="8"/>
        <v>2.5540166343104718E-2</v>
      </c>
    </row>
    <row r="164" spans="1:5" x14ac:dyDescent="0.25">
      <c r="A164">
        <v>-0.3</v>
      </c>
      <c r="B164" s="4">
        <f t="shared" si="9"/>
        <v>-1.2633000000000001</v>
      </c>
      <c r="C164">
        <f t="shared" si="10"/>
        <v>0.37584541676808375</v>
      </c>
      <c r="E164" s="121">
        <f t="shared" si="8"/>
        <v>2.6566478372711273E-2</v>
      </c>
    </row>
    <row r="165" spans="1:5" x14ac:dyDescent="0.25">
      <c r="A165">
        <v>-0.28000000000000003</v>
      </c>
      <c r="B165" s="4">
        <f t="shared" si="9"/>
        <v>-1.1790800000000001</v>
      </c>
      <c r="C165">
        <f t="shared" si="10"/>
        <v>0.37813164492785617</v>
      </c>
      <c r="E165" s="121">
        <f t="shared" si="8"/>
        <v>2.7629121628762382E-2</v>
      </c>
    </row>
    <row r="166" spans="1:5" x14ac:dyDescent="0.25">
      <c r="A166">
        <v>-0.26</v>
      </c>
      <c r="B166" s="4">
        <f t="shared" si="9"/>
        <v>-1.0948600000000002</v>
      </c>
      <c r="C166">
        <f t="shared" si="10"/>
        <v>0.38027389975039794</v>
      </c>
      <c r="E166" s="121">
        <f t="shared" si="8"/>
        <v>2.8729090800504262E-2</v>
      </c>
    </row>
    <row r="167" spans="1:5" x14ac:dyDescent="0.25">
      <c r="A167">
        <v>-0.24</v>
      </c>
      <c r="B167" s="4">
        <f t="shared" si="9"/>
        <v>-1.01064</v>
      </c>
      <c r="C167">
        <f t="shared" si="10"/>
        <v>0.38226932550658155</v>
      </c>
      <c r="E167" s="121">
        <f t="shared" si="8"/>
        <v>2.9867390888217625E-2</v>
      </c>
    </row>
    <row r="168" spans="1:5" x14ac:dyDescent="0.25">
      <c r="A168">
        <v>-0.22</v>
      </c>
      <c r="B168" s="4">
        <f t="shared" si="9"/>
        <v>-0.92642000000000002</v>
      </c>
      <c r="C168">
        <f t="shared" si="10"/>
        <v>0.38411524901009092</v>
      </c>
      <c r="E168" s="121">
        <f t="shared" si="8"/>
        <v>3.1045036232546945E-2</v>
      </c>
    </row>
    <row r="169" spans="1:5" x14ac:dyDescent="0.25">
      <c r="A169">
        <v>-0.2</v>
      </c>
      <c r="B169" s="4">
        <f t="shared" si="9"/>
        <v>-0.84220000000000006</v>
      </c>
      <c r="C169">
        <f t="shared" si="10"/>
        <v>0.38580918607411929</v>
      </c>
      <c r="E169" s="121">
        <f t="shared" si="8"/>
        <v>3.226304946767105E-2</v>
      </c>
    </row>
    <row r="170" spans="1:5" x14ac:dyDescent="0.25">
      <c r="A170">
        <v>-0.18</v>
      </c>
      <c r="B170" s="4">
        <f t="shared" si="9"/>
        <v>-0.75797999999999999</v>
      </c>
      <c r="C170">
        <f t="shared" si="10"/>
        <v>0.38734884754348131</v>
      </c>
      <c r="E170" s="121">
        <f t="shared" si="8"/>
        <v>3.3522460396149908E-2</v>
      </c>
    </row>
    <row r="171" spans="1:5" x14ac:dyDescent="0.25">
      <c r="A171">
        <v>-0.16</v>
      </c>
      <c r="B171" s="4">
        <f t="shared" si="9"/>
        <v>-0.67376000000000003</v>
      </c>
      <c r="C171">
        <f t="shared" si="10"/>
        <v>0.38873214488008778</v>
      </c>
      <c r="E171" s="121">
        <f t="shared" si="8"/>
        <v>3.4824304783376364E-2</v>
      </c>
    </row>
    <row r="172" spans="1:5" x14ac:dyDescent="0.25">
      <c r="A172">
        <v>-0.14000000000000001</v>
      </c>
      <c r="B172" s="4">
        <f t="shared" si="9"/>
        <v>-0.58954000000000006</v>
      </c>
      <c r="C172">
        <f t="shared" si="10"/>
        <v>0.38995719528124601</v>
      </c>
      <c r="E172" s="121">
        <f t="shared" si="8"/>
        <v>3.6169623069670698E-2</v>
      </c>
    </row>
    <row r="173" spans="1:5" x14ac:dyDescent="0.25">
      <c r="A173">
        <v>-0.12</v>
      </c>
      <c r="B173" s="4">
        <f t="shared" si="9"/>
        <v>-0.50531999999999999</v>
      </c>
      <c r="C173">
        <f t="shared" si="10"/>
        <v>0.39102232631187539</v>
      </c>
      <c r="E173" s="121">
        <f t="shared" ref="E173:E236" si="11">_xlfn.T.DIST(A67,$K$2-2,FALSE)</f>
        <v>3.7559458998179272E-2</v>
      </c>
    </row>
    <row r="174" spans="1:5" x14ac:dyDescent="0.25">
      <c r="A174">
        <v>-0.1</v>
      </c>
      <c r="B174" s="4">
        <f t="shared" si="9"/>
        <v>-0.42110000000000003</v>
      </c>
      <c r="C174">
        <f t="shared" si="10"/>
        <v>0.39192608003344531</v>
      </c>
      <c r="E174" s="121">
        <f t="shared" si="11"/>
        <v>3.8994858156877837E-2</v>
      </c>
    </row>
    <row r="175" spans="1:5" x14ac:dyDescent="0.25">
      <c r="A175">
        <v>-8.0000000000000099E-2</v>
      </c>
      <c r="B175" s="4">
        <f t="shared" si="9"/>
        <v>-0.33688000000000046</v>
      </c>
      <c r="C175">
        <f t="shared" si="10"/>
        <v>0.39266721661425202</v>
      </c>
      <c r="E175" s="121">
        <f t="shared" si="11"/>
        <v>4.0476866433134216E-2</v>
      </c>
    </row>
    <row r="176" spans="1:5" x14ac:dyDescent="0.25">
      <c r="A176">
        <v>-6.0000000000000102E-2</v>
      </c>
      <c r="B176" s="4">
        <f t="shared" si="9"/>
        <v>-0.25266000000000044</v>
      </c>
      <c r="C176">
        <f t="shared" si="10"/>
        <v>0.39324471740753536</v>
      </c>
      <c r="E176" s="121">
        <f t="shared" si="11"/>
        <v>4.2006528379457085E-2</v>
      </c>
    </row>
    <row r="177" spans="1:6" x14ac:dyDescent="0.25">
      <c r="A177">
        <v>-0.04</v>
      </c>
      <c r="B177" s="4">
        <f t="shared" si="9"/>
        <v>-0.16844000000000001</v>
      </c>
      <c r="C177">
        <f t="shared" si="10"/>
        <v>0.39365778748589259</v>
      </c>
      <c r="E177" s="121">
        <f t="shared" si="11"/>
        <v>4.358488548924476E-2</v>
      </c>
    </row>
    <row r="178" spans="1:6" x14ac:dyDescent="0.25">
      <c r="A178">
        <v>-0.02</v>
      </c>
      <c r="B178" s="4">
        <f t="shared" si="9"/>
        <v>-8.4220000000000003E-2</v>
      </c>
      <c r="C178">
        <f t="shared" si="10"/>
        <v>0.39390585762246466</v>
      </c>
      <c r="E178" s="121">
        <f t="shared" si="11"/>
        <v>4.5212974381553889E-2</v>
      </c>
    </row>
    <row r="179" spans="1:6" x14ac:dyDescent="0.25">
      <c r="A179">
        <v>0</v>
      </c>
      <c r="B179" s="4">
        <f t="shared" si="9"/>
        <v>0</v>
      </c>
      <c r="C179">
        <f t="shared" si="10"/>
        <v>0.39398858571143264</v>
      </c>
      <c r="D179" s="120">
        <f>C179</f>
        <v>0.39398858571143264</v>
      </c>
      <c r="E179" s="121">
        <f t="shared" si="11"/>
        <v>4.6891824894130227E-2</v>
      </c>
      <c r="F179" s="120"/>
    </row>
    <row r="180" spans="1:6" x14ac:dyDescent="0.25">
      <c r="A180">
        <v>0.02</v>
      </c>
      <c r="B180" s="4">
        <f t="shared" si="9"/>
        <v>8.4220000000000003E-2</v>
      </c>
      <c r="C180">
        <f t="shared" si="10"/>
        <v>0.39390585762246466</v>
      </c>
      <c r="E180" s="121">
        <f t="shared" si="11"/>
        <v>4.8622458084184639E-2</v>
      </c>
    </row>
    <row r="181" spans="1:6" x14ac:dyDescent="0.25">
      <c r="A181">
        <v>0.04</v>
      </c>
      <c r="B181" s="4">
        <f t="shared" si="9"/>
        <v>0.16844000000000001</v>
      </c>
      <c r="C181">
        <f t="shared" si="10"/>
        <v>0.39365778748589259</v>
      </c>
      <c r="E181" s="121">
        <f t="shared" si="11"/>
        <v>5.0405884136655976E-2</v>
      </c>
    </row>
    <row r="182" spans="1:6" x14ac:dyDescent="0.25">
      <c r="A182">
        <v>6.0000000000000102E-2</v>
      </c>
      <c r="B182" s="4">
        <f t="shared" si="9"/>
        <v>0.25266000000000044</v>
      </c>
      <c r="C182">
        <f t="shared" si="10"/>
        <v>0.39324471740753536</v>
      </c>
      <c r="E182" s="121">
        <f t="shared" si="11"/>
        <v>5.2243100179980406E-2</v>
      </c>
    </row>
    <row r="183" spans="1:6" x14ac:dyDescent="0.25">
      <c r="A183">
        <v>8.0000000000000099E-2</v>
      </c>
      <c r="B183" s="4">
        <f t="shared" si="9"/>
        <v>0.33688000000000046</v>
      </c>
      <c r="C183">
        <f t="shared" si="10"/>
        <v>0.39266721661425202</v>
      </c>
      <c r="E183" s="121">
        <f t="shared" si="11"/>
        <v>5.4135088009680164E-2</v>
      </c>
    </row>
    <row r="184" spans="1:6" x14ac:dyDescent="0.25">
      <c r="A184">
        <v>0.1</v>
      </c>
      <c r="B184" s="4">
        <f t="shared" si="9"/>
        <v>0.42110000000000003</v>
      </c>
      <c r="C184">
        <f t="shared" si="10"/>
        <v>0.39192608003344531</v>
      </c>
      <c r="E184" s="121">
        <f t="shared" si="11"/>
        <v>5.6082811720401041E-2</v>
      </c>
    </row>
    <row r="185" spans="1:6" x14ac:dyDescent="0.25">
      <c r="A185">
        <v>0.12</v>
      </c>
      <c r="B185" s="4">
        <f t="shared" si="9"/>
        <v>0.50531999999999999</v>
      </c>
      <c r="C185">
        <f t="shared" si="10"/>
        <v>0.39102232631187539</v>
      </c>
      <c r="E185" s="121">
        <f t="shared" si="11"/>
        <v>5.808721524735698E-2</v>
      </c>
    </row>
    <row r="186" spans="1:6" x14ac:dyDescent="0.25">
      <c r="A186">
        <v>0.14000000000000001</v>
      </c>
      <c r="B186" s="4">
        <f t="shared" si="9"/>
        <v>0.58954000000000006</v>
      </c>
      <c r="C186">
        <f t="shared" si="10"/>
        <v>0.38995719528124601</v>
      </c>
      <c r="E186" s="121">
        <f t="shared" si="11"/>
        <v>6.0149219818491431E-2</v>
      </c>
    </row>
    <row r="187" spans="1:6" x14ac:dyDescent="0.25">
      <c r="A187">
        <v>0.16</v>
      </c>
      <c r="B187" s="4">
        <f t="shared" si="9"/>
        <v>0.67376000000000003</v>
      </c>
      <c r="C187">
        <f t="shared" si="10"/>
        <v>0.38873214488008778</v>
      </c>
      <c r="E187" s="121">
        <f t="shared" si="11"/>
        <v>6.2269721319032585E-2</v>
      </c>
    </row>
    <row r="188" spans="1:6" x14ac:dyDescent="0.25">
      <c r="A188">
        <v>0.18</v>
      </c>
      <c r="B188" s="4">
        <f t="shared" si="9"/>
        <v>0.75797999999999999</v>
      </c>
      <c r="C188">
        <f t="shared" si="10"/>
        <v>0.38734884754348131</v>
      </c>
      <c r="E188" s="121">
        <f t="shared" si="11"/>
        <v>6.444958757050237E-2</v>
      </c>
    </row>
    <row r="189" spans="1:6" x14ac:dyDescent="0.25">
      <c r="A189">
        <v>0.2</v>
      </c>
      <c r="B189" s="4">
        <f t="shared" si="9"/>
        <v>0.84220000000000006</v>
      </c>
      <c r="C189">
        <f t="shared" si="10"/>
        <v>0.38580918607411929</v>
      </c>
      <c r="E189" s="121">
        <f t="shared" si="11"/>
        <v>6.6689655526642688E-2</v>
      </c>
    </row>
    <row r="190" spans="1:6" x14ac:dyDescent="0.25">
      <c r="A190">
        <v>0.22</v>
      </c>
      <c r="B190" s="4">
        <f t="shared" si="9"/>
        <v>0.92642000000000002</v>
      </c>
      <c r="C190">
        <f t="shared" si="10"/>
        <v>0.38411524901009092</v>
      </c>
      <c r="E190" s="121">
        <f t="shared" si="11"/>
        <v>6.8990728389136849E-2</v>
      </c>
    </row>
    <row r="191" spans="1:6" x14ac:dyDescent="0.25">
      <c r="A191">
        <v>0.24</v>
      </c>
      <c r="B191" s="4">
        <f t="shared" si="9"/>
        <v>1.01064</v>
      </c>
      <c r="C191">
        <f t="shared" si="10"/>
        <v>0.38226932550658155</v>
      </c>
      <c r="E191" s="121">
        <f t="shared" si="11"/>
        <v>7.1353572646438213E-2</v>
      </c>
    </row>
    <row r="192" spans="1:6" x14ac:dyDescent="0.25">
      <c r="A192">
        <v>0.26</v>
      </c>
      <c r="B192" s="4">
        <f t="shared" si="9"/>
        <v>1.0948600000000002</v>
      </c>
      <c r="C192">
        <f t="shared" si="10"/>
        <v>0.38027389975039794</v>
      </c>
      <c r="E192" s="121">
        <f t="shared" si="11"/>
        <v>7.3778915039463558E-2</v>
      </c>
    </row>
    <row r="193" spans="1:5" x14ac:dyDescent="0.25">
      <c r="A193">
        <v>0.28000000000000003</v>
      </c>
      <c r="B193" s="4">
        <f t="shared" si="9"/>
        <v>1.1790800000000001</v>
      </c>
      <c r="C193">
        <f t="shared" si="10"/>
        <v>0.37813164492785617</v>
      </c>
      <c r="E193" s="121">
        <f t="shared" si="11"/>
        <v>7.6267439458367253E-2</v>
      </c>
    </row>
    <row r="194" spans="1:5" x14ac:dyDescent="0.25">
      <c r="A194">
        <v>0.3</v>
      </c>
      <c r="B194" s="4">
        <f t="shared" ref="B194:B257" si="12">A194*$J$2+L$2</f>
        <v>1.2633000000000001</v>
      </c>
      <c r="C194">
        <f t="shared" ref="C194:C257" si="13">_xlfn.T.DIST(A194,$K$2-2,FALSE)</f>
        <v>0.37584541676808375</v>
      </c>
      <c r="E194" s="121">
        <f t="shared" si="11"/>
        <v>7.8819783775085361E-2</v>
      </c>
    </row>
    <row r="195" spans="1:5" x14ac:dyDescent="0.25">
      <c r="A195">
        <v>0.32</v>
      </c>
      <c r="B195" s="4">
        <f t="shared" si="12"/>
        <v>1.3475200000000001</v>
      </c>
      <c r="C195">
        <f t="shared" si="13"/>
        <v>0.37341824668520018</v>
      </c>
      <c r="E195" s="121">
        <f t="shared" si="11"/>
        <v>8.1436536616818281E-2</v>
      </c>
    </row>
    <row r="196" spans="1:5" x14ac:dyDescent="0.25">
      <c r="A196">
        <v>0.34</v>
      </c>
      <c r="B196" s="4">
        <f t="shared" si="12"/>
        <v>1.4317400000000002</v>
      </c>
      <c r="C196">
        <f t="shared" si="13"/>
        <v>0.37085333454413</v>
      </c>
      <c r="E196" s="121">
        <f t="shared" si="11"/>
        <v>8.4118234086112659E-2</v>
      </c>
    </row>
    <row r="197" spans="1:5" x14ac:dyDescent="0.25">
      <c r="A197">
        <v>0.36</v>
      </c>
      <c r="B197" s="4">
        <f t="shared" si="12"/>
        <v>1.51596</v>
      </c>
      <c r="C197">
        <f t="shared" si="13"/>
        <v>0.36815404107597061</v>
      </c>
      <c r="E197" s="121">
        <f t="shared" si="11"/>
        <v>8.6865356433700094E-2</v>
      </c>
    </row>
    <row r="198" spans="1:5" x14ac:dyDescent="0.25">
      <c r="A198">
        <v>0.38</v>
      </c>
      <c r="B198" s="4">
        <f t="shared" si="12"/>
        <v>1.6001800000000002</v>
      </c>
      <c r="C198">
        <f t="shared" si="13"/>
        <v>0.36532387996988069</v>
      </c>
      <c r="E198" s="121">
        <f t="shared" si="11"/>
        <v>8.9678324690753375E-2</v>
      </c>
    </row>
    <row r="199" spans="1:5" x14ac:dyDescent="0.25">
      <c r="A199">
        <v>0.4</v>
      </c>
      <c r="B199" s="4">
        <f t="shared" si="12"/>
        <v>1.6844000000000001</v>
      </c>
      <c r="C199">
        <f t="shared" si="13"/>
        <v>0.36236650966936146</v>
      </c>
      <c r="E199" s="121">
        <f t="shared" si="11"/>
        <v>9.2557497267728231E-2</v>
      </c>
    </row>
    <row r="200" spans="1:5" x14ac:dyDescent="0.25">
      <c r="A200">
        <v>0.42</v>
      </c>
      <c r="B200" s="4">
        <f t="shared" si="12"/>
        <v>1.7686200000000001</v>
      </c>
      <c r="C200">
        <f t="shared" si="13"/>
        <v>0.35928572490158373</v>
      </c>
      <c r="E200" s="121">
        <f t="shared" si="11"/>
        <v>9.5503166527465391E-2</v>
      </c>
    </row>
    <row r="201" spans="1:5" x14ac:dyDescent="0.25">
      <c r="A201">
        <v>0.44</v>
      </c>
      <c r="B201" s="4">
        <f t="shared" si="12"/>
        <v>1.85284</v>
      </c>
      <c r="C201">
        <f t="shared" si="13"/>
        <v>0.35608544796904912</v>
      </c>
      <c r="E201" s="121">
        <f t="shared" si="11"/>
        <v>9.8515555340735209E-2</v>
      </c>
    </row>
    <row r="202" spans="1:5" x14ac:dyDescent="0.25">
      <c r="A202">
        <v>0.46</v>
      </c>
      <c r="B202" s="4">
        <f t="shared" si="12"/>
        <v>1.9370600000000002</v>
      </c>
      <c r="C202">
        <f t="shared" si="13"/>
        <v>0.35276971983337674</v>
      </c>
      <c r="E202" s="121">
        <f t="shared" si="11"/>
        <v>0.10159481363291027</v>
      </c>
    </row>
    <row r="203" spans="1:5" x14ac:dyDescent="0.25">
      <c r="A203">
        <v>0.48</v>
      </c>
      <c r="B203" s="4">
        <f t="shared" si="12"/>
        <v>2.02128</v>
      </c>
      <c r="C203">
        <f t="shared" si="13"/>
        <v>0.34934269102136989</v>
      </c>
      <c r="E203" s="121">
        <f t="shared" si="11"/>
        <v>0.10474101493094871</v>
      </c>
    </row>
    <row r="204" spans="1:5" x14ac:dyDescent="0.25">
      <c r="A204">
        <v>0.5</v>
      </c>
      <c r="B204" s="4">
        <f t="shared" si="12"/>
        <v>2.1055000000000001</v>
      </c>
      <c r="C204">
        <f t="shared" si="13"/>
        <v>0.34580861238374172</v>
      </c>
      <c r="E204" s="121">
        <f t="shared" si="11"/>
        <v>0.10795415292036063</v>
      </c>
    </row>
    <row r="205" spans="1:5" x14ac:dyDescent="0.25">
      <c r="A205">
        <v>0.52</v>
      </c>
      <c r="B205" s="4">
        <f t="shared" si="12"/>
        <v>2.1897200000000003</v>
      </c>
      <c r="C205">
        <f t="shared" si="13"/>
        <v>0.34217182573696409</v>
      </c>
      <c r="E205" s="121">
        <f t="shared" si="11"/>
        <v>0.11123413802230511</v>
      </c>
    </row>
    <row r="206" spans="1:5" x14ac:dyDescent="0.25">
      <c r="A206">
        <v>0.54</v>
      </c>
      <c r="B206" s="4">
        <f t="shared" si="12"/>
        <v>2.2739400000000005</v>
      </c>
      <c r="C206">
        <f t="shared" si="13"/>
        <v>0.33843675441866117</v>
      </c>
      <c r="E206" s="121">
        <f t="shared" si="11"/>
        <v>0.11458079400143106</v>
      </c>
    </row>
    <row r="207" spans="1:5" x14ac:dyDescent="0.25">
      <c r="A207">
        <v>0.56000000000000005</v>
      </c>
      <c r="B207" s="4">
        <f t="shared" si="12"/>
        <v>2.3581600000000003</v>
      </c>
      <c r="C207">
        <f t="shared" si="13"/>
        <v>0.33460789378678191</v>
      </c>
      <c r="E207" s="121">
        <f t="shared" si="11"/>
        <v>0.11799385461551856</v>
      </c>
    </row>
    <row r="208" spans="1:5" x14ac:dyDescent="0.25">
      <c r="A208">
        <v>0.57999999999999996</v>
      </c>
      <c r="B208" s="4">
        <f t="shared" si="12"/>
        <v>2.44238</v>
      </c>
      <c r="C208">
        <f t="shared" si="13"/>
        <v>0.33068980169248174</v>
      </c>
      <c r="E208" s="121">
        <f t="shared" si="11"/>
        <v>0.12147296031840289</v>
      </c>
    </row>
    <row r="209" spans="1:5" x14ac:dyDescent="0.25">
      <c r="A209">
        <v>0.6</v>
      </c>
      <c r="B209" s="4">
        <f t="shared" si="12"/>
        <v>2.5266000000000002</v>
      </c>
      <c r="C209">
        <f t="shared" si="13"/>
        <v>0.32668708895620474</v>
      </c>
      <c r="E209" s="121">
        <f t="shared" si="11"/>
        <v>0.125017655028065</v>
      </c>
    </row>
    <row r="210" spans="1:5" x14ac:dyDescent="0.25">
      <c r="A210">
        <v>0.62</v>
      </c>
      <c r="B210" s="4">
        <f t="shared" si="12"/>
        <v>2.6108200000000004</v>
      </c>
      <c r="C210">
        <f t="shared" si="13"/>
        <v>0.32260440987590328</v>
      </c>
      <c r="E210" s="121">
        <f t="shared" si="11"/>
        <v>0.12862738297214607</v>
      </c>
    </row>
    <row r="211" spans="1:5" x14ac:dyDescent="0.25">
      <c r="A211">
        <v>0.64</v>
      </c>
      <c r="B211" s="4">
        <f t="shared" si="12"/>
        <v>2.6950400000000001</v>
      </c>
      <c r="C211">
        <f t="shared" si="13"/>
        <v>0.31844645279566086</v>
      </c>
      <c r="E211" s="121">
        <f t="shared" si="11"/>
        <v>0.13230148562348742</v>
      </c>
    </row>
    <row r="212" spans="1:5" x14ac:dyDescent="0.25">
      <c r="A212">
        <v>0.66</v>
      </c>
      <c r="B212" s="4">
        <f t="shared" si="12"/>
        <v>2.7792600000000003</v>
      </c>
      <c r="C212">
        <f t="shared" si="13"/>
        <v>0.31421793076220317</v>
      </c>
      <c r="E212" s="121">
        <f t="shared" si="11"/>
        <v>0.13603919873860865</v>
      </c>
    </row>
    <row r="213" spans="1:5" x14ac:dyDescent="0.25">
      <c r="A213">
        <v>0.68</v>
      </c>
      <c r="B213" s="4">
        <f t="shared" si="12"/>
        <v>2.8634800000000005</v>
      </c>
      <c r="C213">
        <f t="shared" si="13"/>
        <v>0.30992357229589873</v>
      </c>
      <c r="E213" s="121">
        <f t="shared" si="11"/>
        <v>0.13983964951230846</v>
      </c>
    </row>
    <row r="214" spans="1:5" x14ac:dyDescent="0.25">
      <c r="A214">
        <v>0.7</v>
      </c>
      <c r="B214" s="4">
        <f t="shared" si="12"/>
        <v>2.9477000000000002</v>
      </c>
      <c r="C214">
        <f t="shared" si="13"/>
        <v>0.30556811230187114</v>
      </c>
      <c r="E214" s="121">
        <f t="shared" si="11"/>
        <v>0.14370185386180698</v>
      </c>
    </row>
    <row r="215" spans="1:5" x14ac:dyDescent="0.25">
      <c r="A215">
        <v>0.72</v>
      </c>
      <c r="B215" s="4">
        <f t="shared" si="12"/>
        <v>3.0319199999999999</v>
      </c>
      <c r="C215">
        <f t="shared" si="13"/>
        <v>0.30115628314577447</v>
      </c>
      <c r="E215" s="121">
        <f t="shared" si="11"/>
        <v>0.14762471385403808</v>
      </c>
    </row>
    <row r="216" spans="1:5" x14ac:dyDescent="0.25">
      <c r="A216">
        <v>0.74</v>
      </c>
      <c r="B216" s="4">
        <f t="shared" si="12"/>
        <v>3.1161400000000001</v>
      </c>
      <c r="C216">
        <f t="shared" si="13"/>
        <v>0.29669280591763569</v>
      </c>
      <c r="E216" s="121">
        <f t="shared" si="11"/>
        <v>0.15160701528984166</v>
      </c>
    </row>
    <row r="217" spans="1:5" x14ac:dyDescent="0.25">
      <c r="A217">
        <v>0.76</v>
      </c>
      <c r="B217" s="4">
        <f t="shared" si="12"/>
        <v>3.2003600000000003</v>
      </c>
      <c r="C217">
        <f t="shared" si="13"/>
        <v>0.29218238190594109</v>
      </c>
      <c r="E217" s="121">
        <f t="shared" si="11"/>
        <v>0.15564742545889926</v>
      </c>
    </row>
    <row r="218" spans="1:5" x14ac:dyDescent="0.25">
      <c r="A218">
        <v>0.78</v>
      </c>
      <c r="B218" s="4">
        <f t="shared" si="12"/>
        <v>3.2845800000000005</v>
      </c>
      <c r="C218">
        <f t="shared" si="13"/>
        <v>0.28762968430285529</v>
      </c>
      <c r="E218" s="121">
        <f t="shared" si="11"/>
        <v>0.15974449107929753</v>
      </c>
    </row>
    <row r="219" spans="1:5" x14ac:dyDescent="0.25">
      <c r="A219">
        <v>0.8</v>
      </c>
      <c r="B219" s="4">
        <f t="shared" si="12"/>
        <v>3.3688000000000002</v>
      </c>
      <c r="C219">
        <f t="shared" si="13"/>
        <v>0.2830393501601145</v>
      </c>
      <c r="E219" s="121">
        <f t="shared" si="11"/>
        <v>0.16389663643558372</v>
      </c>
    </row>
    <row r="220" spans="1:5" x14ac:dyDescent="0.25">
      <c r="A220">
        <v>0.82</v>
      </c>
      <c r="B220" s="4">
        <f t="shared" si="12"/>
        <v>3.45302</v>
      </c>
      <c r="C220">
        <f t="shared" si="13"/>
        <v>0.2784159726137389</v>
      </c>
      <c r="E220" s="121">
        <f t="shared" si="11"/>
        <v>0.16810216172910808</v>
      </c>
    </row>
    <row r="221" spans="1:5" x14ac:dyDescent="0.25">
      <c r="A221">
        <v>0.84</v>
      </c>
      <c r="B221" s="4">
        <f t="shared" si="12"/>
        <v>3.5372400000000002</v>
      </c>
      <c r="C221">
        <f t="shared" si="13"/>
        <v>0.27376409339427149</v>
      </c>
      <c r="E221" s="121">
        <f t="shared" si="11"/>
        <v>0.17235924165430599</v>
      </c>
    </row>
    <row r="222" spans="1:5" x14ac:dyDescent="0.25">
      <c r="A222">
        <v>0.86</v>
      </c>
      <c r="B222" s="4">
        <f t="shared" si="12"/>
        <v>3.6214600000000003</v>
      </c>
      <c r="C222">
        <f t="shared" si="13"/>
        <v>0.2690881956377823</v>
      </c>
      <c r="E222" s="121">
        <f t="shared" si="11"/>
        <v>0.17666592421437724</v>
      </c>
    </row>
    <row r="223" spans="1:5" x14ac:dyDescent="0.25">
      <c r="A223">
        <v>0.88</v>
      </c>
      <c r="B223" s="4">
        <f t="shared" si="12"/>
        <v>3.7056800000000001</v>
      </c>
      <c r="C223">
        <f t="shared" si="13"/>
        <v>0.26439269701138279</v>
      </c>
      <c r="E223" s="121">
        <f t="shared" si="11"/>
        <v>0.18102012978955009</v>
      </c>
    </row>
    <row r="224" spans="1:5" x14ac:dyDescent="0.25">
      <c r="A224">
        <v>0.9</v>
      </c>
      <c r="B224" s="4">
        <f t="shared" si="12"/>
        <v>3.7899000000000003</v>
      </c>
      <c r="C224">
        <f t="shared" si="13"/>
        <v>0.25968194316548487</v>
      </c>
      <c r="E224" s="121">
        <f t="shared" si="11"/>
        <v>0.18541965047078812</v>
      </c>
    </row>
    <row r="225" spans="1:5" x14ac:dyDescent="0.25">
      <c r="A225">
        <v>0.92</v>
      </c>
      <c r="B225" s="4">
        <f t="shared" si="12"/>
        <v>3.8741200000000005</v>
      </c>
      <c r="C225">
        <f t="shared" si="13"/>
        <v>0.25496020152352172</v>
      </c>
      <c r="E225" s="121">
        <f t="shared" si="11"/>
        <v>0.18986214967139056</v>
      </c>
    </row>
    <row r="226" spans="1:5" x14ac:dyDescent="0.25">
      <c r="A226">
        <v>0.94</v>
      </c>
      <c r="B226" s="4">
        <f t="shared" si="12"/>
        <v>3.9583400000000002</v>
      </c>
      <c r="C226">
        <f t="shared" si="13"/>
        <v>0.25023165541833059</v>
      </c>
      <c r="E226" s="121">
        <f t="shared" si="11"/>
        <v>0.19434516202846697</v>
      </c>
    </row>
    <row r="227" spans="1:5" x14ac:dyDescent="0.25">
      <c r="A227">
        <v>0.96</v>
      </c>
      <c r="B227" s="4">
        <f t="shared" si="12"/>
        <v>4.0425599999999999</v>
      </c>
      <c r="C227">
        <f t="shared" si="13"/>
        <v>0.24550039858288425</v>
      </c>
      <c r="E227" s="121">
        <f t="shared" si="11"/>
        <v>0.19886609360571966</v>
      </c>
    </row>
    <row r="228" spans="1:5" x14ac:dyDescent="0.25">
      <c r="A228">
        <v>0.98</v>
      </c>
      <c r="B228" s="4">
        <f t="shared" si="12"/>
        <v>4.1267800000000001</v>
      </c>
      <c r="C228">
        <f t="shared" si="13"/>
        <v>0.24077043000156567</v>
      </c>
      <c r="E228" s="121">
        <f t="shared" si="11"/>
        <v>0.2034222224083512</v>
      </c>
    </row>
    <row r="229" spans="1:5" x14ac:dyDescent="0.25">
      <c r="A229">
        <v>1</v>
      </c>
      <c r="B229" s="4">
        <f t="shared" si="12"/>
        <v>4.2110000000000003</v>
      </c>
      <c r="C229">
        <f t="shared" si="13"/>
        <v>0.23604564912670095</v>
      </c>
      <c r="D229" s="120">
        <f>C229</f>
        <v>0.23604564912670095</v>
      </c>
      <c r="E229" s="121">
        <f t="shared" si="11"/>
        <v>0.20801069922022322</v>
      </c>
    </row>
    <row r="230" spans="1:5" x14ac:dyDescent="0.25">
      <c r="A230">
        <v>1.02</v>
      </c>
      <c r="B230" s="4">
        <f t="shared" si="12"/>
        <v>4.2952200000000005</v>
      </c>
      <c r="C230">
        <f t="shared" si="13"/>
        <v>0.2313298514636227</v>
      </c>
      <c r="E230" s="121">
        <f t="shared" si="11"/>
        <v>0.21262854877263274</v>
      </c>
    </row>
    <row r="231" spans="1:5" x14ac:dyDescent="0.25">
      <c r="A231">
        <v>1.04</v>
      </c>
      <c r="B231" s="4">
        <f t="shared" si="12"/>
        <v>4.3794400000000007</v>
      </c>
      <c r="C231">
        <f t="shared" si="13"/>
        <v>0.22662672452611984</v>
      </c>
      <c r="E231" s="121">
        <f t="shared" si="11"/>
        <v>0.21727267125323765</v>
      </c>
    </row>
    <row r="232" spans="1:5" x14ac:dyDescent="0.25">
      <c r="A232">
        <v>1.06</v>
      </c>
      <c r="B232" s="4">
        <f t="shared" si="12"/>
        <v>4.4636600000000008</v>
      </c>
      <c r="C232">
        <f t="shared" si="13"/>
        <v>0.22193984416275972</v>
      </c>
      <c r="E232" s="121">
        <f t="shared" si="11"/>
        <v>0.22193984416275972</v>
      </c>
    </row>
    <row r="233" spans="1:5" x14ac:dyDescent="0.25">
      <c r="A233">
        <v>1.08</v>
      </c>
      <c r="B233" s="4">
        <f t="shared" si="12"/>
        <v>4.547880000000001</v>
      </c>
      <c r="C233">
        <f t="shared" si="13"/>
        <v>0.21727267125323765</v>
      </c>
      <c r="E233" s="121">
        <f t="shared" si="11"/>
        <v>0.22662672452611984</v>
      </c>
    </row>
    <row r="234" spans="1:5" x14ac:dyDescent="0.25">
      <c r="A234">
        <v>1.1000000000000001</v>
      </c>
      <c r="B234" s="4">
        <f t="shared" si="12"/>
        <v>4.6321000000000003</v>
      </c>
      <c r="C234">
        <f t="shared" si="13"/>
        <v>0.21262854877263274</v>
      </c>
      <c r="E234" s="121">
        <f t="shared" si="11"/>
        <v>0.2313298514636227</v>
      </c>
    </row>
    <row r="235" spans="1:5" x14ac:dyDescent="0.25">
      <c r="A235">
        <v>1.1200000000000001</v>
      </c>
      <c r="B235" s="4">
        <f t="shared" si="12"/>
        <v>4.7163200000000005</v>
      </c>
      <c r="C235">
        <f t="shared" si="13"/>
        <v>0.20801069922022322</v>
      </c>
      <c r="E235" s="121">
        <f t="shared" si="11"/>
        <v>0.23604564912670095</v>
      </c>
    </row>
    <row r="236" spans="1:5" x14ac:dyDescent="0.25">
      <c r="A236">
        <v>1.1399999999999999</v>
      </c>
      <c r="B236" s="4">
        <f t="shared" si="12"/>
        <v>4.8005399999999998</v>
      </c>
      <c r="C236">
        <f t="shared" si="13"/>
        <v>0.2034222224083512</v>
      </c>
      <c r="E236" s="121">
        <f t="shared" si="11"/>
        <v>0.24077043000156567</v>
      </c>
    </row>
    <row r="237" spans="1:5" x14ac:dyDescent="0.25">
      <c r="A237">
        <v>1.1599999999999999</v>
      </c>
      <c r="B237" s="4">
        <f t="shared" si="12"/>
        <v>4.88476</v>
      </c>
      <c r="C237">
        <f t="shared" si="13"/>
        <v>0.19886609360571966</v>
      </c>
      <c r="E237" s="121">
        <f t="shared" ref="E237:E300" si="14">_xlfn.T.DIST(A131,$K$2-2,FALSE)</f>
        <v>0.24550039858288425</v>
      </c>
    </row>
    <row r="238" spans="1:5" x14ac:dyDescent="0.25">
      <c r="A238">
        <v>1.18</v>
      </c>
      <c r="B238" s="4">
        <f t="shared" si="12"/>
        <v>4.9689800000000002</v>
      </c>
      <c r="C238">
        <f t="shared" si="13"/>
        <v>0.19434516202846697</v>
      </c>
      <c r="E238" s="121">
        <f t="shared" si="14"/>
        <v>0.25023165541833059</v>
      </c>
    </row>
    <row r="239" spans="1:5" x14ac:dyDescent="0.25">
      <c r="A239">
        <v>1.2</v>
      </c>
      <c r="B239" s="4">
        <f t="shared" si="12"/>
        <v>5.0532000000000004</v>
      </c>
      <c r="C239">
        <f t="shared" si="13"/>
        <v>0.18986214967139056</v>
      </c>
      <c r="E239" s="121">
        <f t="shared" si="14"/>
        <v>0.25496020152352172</v>
      </c>
    </row>
    <row r="240" spans="1:5" x14ac:dyDescent="0.25">
      <c r="A240">
        <v>1.22</v>
      </c>
      <c r="B240" s="4">
        <f t="shared" si="12"/>
        <v>5.1374200000000005</v>
      </c>
      <c r="C240">
        <f t="shared" si="13"/>
        <v>0.18541965047078812</v>
      </c>
      <c r="E240" s="121">
        <f t="shared" si="14"/>
        <v>0.25968194316548487</v>
      </c>
    </row>
    <row r="241" spans="1:5" x14ac:dyDescent="0.25">
      <c r="A241">
        <v>1.24</v>
      </c>
      <c r="B241" s="4">
        <f t="shared" si="12"/>
        <v>5.2216400000000007</v>
      </c>
      <c r="C241">
        <f t="shared" si="13"/>
        <v>0.18102012978955009</v>
      </c>
      <c r="E241" s="121">
        <f t="shared" si="14"/>
        <v>0.26439269701138279</v>
      </c>
    </row>
    <row r="242" spans="1:5" x14ac:dyDescent="0.25">
      <c r="A242">
        <v>1.26</v>
      </c>
      <c r="B242" s="4">
        <f t="shared" si="12"/>
        <v>5.30586</v>
      </c>
      <c r="C242">
        <f t="shared" si="13"/>
        <v>0.17666592421437724</v>
      </c>
      <c r="E242" s="121">
        <f t="shared" si="14"/>
        <v>0.2690881956377823</v>
      </c>
    </row>
    <row r="243" spans="1:5" x14ac:dyDescent="0.25">
      <c r="A243">
        <v>1.28</v>
      </c>
      <c r="B243" s="4">
        <f t="shared" si="12"/>
        <v>5.3900800000000002</v>
      </c>
      <c r="C243">
        <f t="shared" si="13"/>
        <v>0.17235924165430599</v>
      </c>
      <c r="E243" s="121">
        <f t="shared" si="14"/>
        <v>0.27376409339427149</v>
      </c>
    </row>
    <row r="244" spans="1:5" x14ac:dyDescent="0.25">
      <c r="A244">
        <v>1.3</v>
      </c>
      <c r="B244" s="4">
        <f t="shared" si="12"/>
        <v>5.4743000000000004</v>
      </c>
      <c r="C244">
        <f t="shared" si="13"/>
        <v>0.16810216172910808</v>
      </c>
      <c r="E244" s="121">
        <f t="shared" si="14"/>
        <v>0.2784159726137389</v>
      </c>
    </row>
    <row r="245" spans="1:5" x14ac:dyDescent="0.25">
      <c r="A245">
        <v>1.32</v>
      </c>
      <c r="B245" s="4">
        <f t="shared" si="12"/>
        <v>5.5585200000000006</v>
      </c>
      <c r="C245">
        <f t="shared" si="13"/>
        <v>0.16389663643558372</v>
      </c>
      <c r="E245" s="121">
        <f t="shared" si="14"/>
        <v>0.2830393501601145</v>
      </c>
    </row>
    <row r="246" spans="1:5" x14ac:dyDescent="0.25">
      <c r="A246">
        <v>1.34</v>
      </c>
      <c r="B246" s="4">
        <f t="shared" si="12"/>
        <v>5.6427400000000008</v>
      </c>
      <c r="C246">
        <f t="shared" si="13"/>
        <v>0.15974449107929753</v>
      </c>
      <c r="E246" s="121">
        <f t="shared" si="14"/>
        <v>0.28762968430285529</v>
      </c>
    </row>
    <row r="247" spans="1:5" x14ac:dyDescent="0.25">
      <c r="A247">
        <v>1.36</v>
      </c>
      <c r="B247" s="4">
        <f t="shared" si="12"/>
        <v>5.7269600000000009</v>
      </c>
      <c r="C247">
        <f t="shared" si="13"/>
        <v>0.15564742545889926</v>
      </c>
      <c r="E247" s="121">
        <f t="shared" si="14"/>
        <v>0.29218238190594109</v>
      </c>
    </row>
    <row r="248" spans="1:5" x14ac:dyDescent="0.25">
      <c r="A248">
        <v>1.38</v>
      </c>
      <c r="B248" s="4">
        <f t="shared" si="12"/>
        <v>5.8111800000000002</v>
      </c>
      <c r="C248">
        <f t="shared" si="13"/>
        <v>0.15160701528984166</v>
      </c>
      <c r="E248" s="121">
        <f t="shared" si="14"/>
        <v>0.29669280591763569</v>
      </c>
    </row>
    <row r="249" spans="1:5" x14ac:dyDescent="0.25">
      <c r="A249">
        <v>1.4</v>
      </c>
      <c r="B249" s="4">
        <f t="shared" si="12"/>
        <v>5.8954000000000004</v>
      </c>
      <c r="C249">
        <f t="shared" si="13"/>
        <v>0.14762471385403808</v>
      </c>
      <c r="E249" s="121">
        <f t="shared" si="14"/>
        <v>0.30115628314577447</v>
      </c>
    </row>
    <row r="250" spans="1:5" x14ac:dyDescent="0.25">
      <c r="A250">
        <v>1.42</v>
      </c>
      <c r="B250" s="4">
        <f t="shared" si="12"/>
        <v>5.9796199999999997</v>
      </c>
      <c r="C250">
        <f t="shared" si="13"/>
        <v>0.14370185386180698</v>
      </c>
      <c r="E250" s="121">
        <f t="shared" si="14"/>
        <v>0.30556811230187114</v>
      </c>
    </row>
    <row r="251" spans="1:5" x14ac:dyDescent="0.25">
      <c r="A251">
        <v>1.44</v>
      </c>
      <c r="B251" s="4">
        <f t="shared" si="12"/>
        <v>6.0638399999999999</v>
      </c>
      <c r="C251">
        <f t="shared" si="13"/>
        <v>0.13983964951230846</v>
      </c>
      <c r="E251" s="121">
        <f t="shared" si="14"/>
        <v>0.30992357229589873</v>
      </c>
    </row>
    <row r="252" spans="1:5" x14ac:dyDescent="0.25">
      <c r="A252">
        <v>1.46</v>
      </c>
      <c r="B252" s="4">
        <f t="shared" si="12"/>
        <v>6.1480600000000001</v>
      </c>
      <c r="C252">
        <f t="shared" si="13"/>
        <v>0.13603919873860865</v>
      </c>
      <c r="E252" s="121">
        <f t="shared" si="14"/>
        <v>0.31421793076220317</v>
      </c>
    </row>
    <row r="253" spans="1:5" x14ac:dyDescent="0.25">
      <c r="A253">
        <v>1.48</v>
      </c>
      <c r="B253" s="4">
        <f t="shared" si="12"/>
        <v>6.2322800000000003</v>
      </c>
      <c r="C253">
        <f t="shared" si="13"/>
        <v>0.13230148562348742</v>
      </c>
      <c r="E253" s="121">
        <f t="shared" si="14"/>
        <v>0.31844645279566086</v>
      </c>
    </row>
    <row r="254" spans="1:5" x14ac:dyDescent="0.25">
      <c r="A254">
        <v>1.5</v>
      </c>
      <c r="B254" s="4">
        <f t="shared" si="12"/>
        <v>6.3165000000000004</v>
      </c>
      <c r="C254">
        <f t="shared" si="13"/>
        <v>0.12862738297214607</v>
      </c>
      <c r="E254" s="121">
        <f t="shared" si="14"/>
        <v>0.32260440987590328</v>
      </c>
    </row>
    <row r="255" spans="1:5" x14ac:dyDescent="0.25">
      <c r="A255">
        <v>1.52</v>
      </c>
      <c r="B255" s="4">
        <f t="shared" si="12"/>
        <v>6.4007200000000006</v>
      </c>
      <c r="C255">
        <f t="shared" si="13"/>
        <v>0.125017655028065</v>
      </c>
      <c r="E255" s="121">
        <f t="shared" si="14"/>
        <v>0.32668708895620474</v>
      </c>
    </row>
    <row r="256" spans="1:5" x14ac:dyDescent="0.25">
      <c r="A256">
        <v>1.54</v>
      </c>
      <c r="B256" s="4">
        <f t="shared" si="12"/>
        <v>6.4849400000000008</v>
      </c>
      <c r="C256">
        <f t="shared" si="13"/>
        <v>0.12147296031840289</v>
      </c>
      <c r="E256" s="121">
        <f t="shared" si="14"/>
        <v>0.33068980169248174</v>
      </c>
    </row>
    <row r="257" spans="1:5" x14ac:dyDescent="0.25">
      <c r="A257">
        <v>1.56</v>
      </c>
      <c r="B257" s="4">
        <f t="shared" si="12"/>
        <v>6.569160000000001</v>
      </c>
      <c r="C257">
        <f t="shared" si="13"/>
        <v>0.11799385461551856</v>
      </c>
      <c r="E257" s="121">
        <f t="shared" si="14"/>
        <v>0.33460789378678191</v>
      </c>
    </row>
    <row r="258" spans="1:5" x14ac:dyDescent="0.25">
      <c r="A258">
        <v>1.58</v>
      </c>
      <c r="B258" s="4">
        <f t="shared" ref="B258:B321" si="15">A258*$J$2+L$2</f>
        <v>6.6533800000000012</v>
      </c>
      <c r="C258">
        <f t="shared" ref="C258:C321" si="16">_xlfn.T.DIST(A258,$K$2-2,FALSE)</f>
        <v>0.11458079400143106</v>
      </c>
      <c r="E258" s="121">
        <f t="shared" si="14"/>
        <v>0.33843675441866117</v>
      </c>
    </row>
    <row r="259" spans="1:5" x14ac:dyDescent="0.25">
      <c r="A259">
        <v>1.6</v>
      </c>
      <c r="B259" s="4">
        <f t="shared" si="15"/>
        <v>6.7376000000000005</v>
      </c>
      <c r="C259">
        <f t="shared" si="16"/>
        <v>0.11123413802230511</v>
      </c>
      <c r="E259" s="121">
        <f t="shared" si="14"/>
        <v>0.34217182573696409</v>
      </c>
    </row>
    <row r="260" spans="1:5" x14ac:dyDescent="0.25">
      <c r="A260">
        <v>1.62</v>
      </c>
      <c r="B260" s="4">
        <f t="shared" si="15"/>
        <v>6.8218200000000007</v>
      </c>
      <c r="C260">
        <f t="shared" si="16"/>
        <v>0.10795415292036063</v>
      </c>
      <c r="E260" s="121">
        <f t="shared" si="14"/>
        <v>0.34580861238374172</v>
      </c>
    </row>
    <row r="261" spans="1:5" x14ac:dyDescent="0.25">
      <c r="A261">
        <v>1.64</v>
      </c>
      <c r="B261" s="4">
        <f t="shared" si="15"/>
        <v>6.90604</v>
      </c>
      <c r="C261">
        <f t="shared" si="16"/>
        <v>0.10474101493094871</v>
      </c>
      <c r="E261" s="121">
        <f t="shared" si="14"/>
        <v>0.34934269102136989</v>
      </c>
    </row>
    <row r="262" spans="1:5" x14ac:dyDescent="0.25">
      <c r="A262">
        <v>1.66</v>
      </c>
      <c r="B262" s="4">
        <f t="shared" si="15"/>
        <v>6.9902600000000001</v>
      </c>
      <c r="C262">
        <f t="shared" si="16"/>
        <v>0.10159481363291027</v>
      </c>
      <c r="E262" s="121">
        <f t="shared" si="14"/>
        <v>0.35276971983337674</v>
      </c>
    </row>
    <row r="263" spans="1:5" x14ac:dyDescent="0.25">
      <c r="A263">
        <v>1.68</v>
      </c>
      <c r="B263" s="4">
        <f t="shared" si="15"/>
        <v>7.0744800000000003</v>
      </c>
      <c r="C263">
        <f t="shared" si="16"/>
        <v>9.8515555340735209E-2</v>
      </c>
      <c r="E263" s="121">
        <f t="shared" si="14"/>
        <v>0.35608544796904912</v>
      </c>
    </row>
    <row r="264" spans="1:5" x14ac:dyDescent="0.25">
      <c r="A264">
        <v>1.7</v>
      </c>
      <c r="B264" s="4">
        <f t="shared" si="15"/>
        <v>7.1587000000000005</v>
      </c>
      <c r="C264">
        <f t="shared" si="16"/>
        <v>9.5503166527465391E-2</v>
      </c>
      <c r="E264" s="121">
        <f t="shared" si="14"/>
        <v>0.35928572490158373</v>
      </c>
    </row>
    <row r="265" spans="1:5" x14ac:dyDescent="0.25">
      <c r="A265">
        <v>1.72</v>
      </c>
      <c r="B265" s="4">
        <f t="shared" si="15"/>
        <v>7.2429200000000007</v>
      </c>
      <c r="C265">
        <f t="shared" si="16"/>
        <v>9.2557497267728231E-2</v>
      </c>
      <c r="E265" s="121">
        <f t="shared" si="14"/>
        <v>0.36236650966936146</v>
      </c>
    </row>
    <row r="266" spans="1:5" x14ac:dyDescent="0.25">
      <c r="A266">
        <v>1.74</v>
      </c>
      <c r="B266" s="4">
        <f t="shared" si="15"/>
        <v>7.3271400000000009</v>
      </c>
      <c r="C266">
        <f t="shared" si="16"/>
        <v>8.9678324690753375E-2</v>
      </c>
      <c r="E266" s="121">
        <f t="shared" si="14"/>
        <v>0.36532387996988069</v>
      </c>
    </row>
    <row r="267" spans="1:5" x14ac:dyDescent="0.25">
      <c r="A267">
        <v>1.76</v>
      </c>
      <c r="B267" s="4">
        <f t="shared" si="15"/>
        <v>7.4113600000000002</v>
      </c>
      <c r="C267">
        <f t="shared" si="16"/>
        <v>8.6865356433700094E-2</v>
      </c>
      <c r="E267" s="121">
        <f t="shared" si="14"/>
        <v>0.36815404107597061</v>
      </c>
    </row>
    <row r="268" spans="1:5" x14ac:dyDescent="0.25">
      <c r="A268">
        <v>1.78</v>
      </c>
      <c r="B268" s="4">
        <f t="shared" si="15"/>
        <v>7.4955800000000004</v>
      </c>
      <c r="C268">
        <f t="shared" si="16"/>
        <v>8.4118234086112659E-2</v>
      </c>
      <c r="E268" s="121">
        <f t="shared" si="14"/>
        <v>0.37085333454413</v>
      </c>
    </row>
    <row r="269" spans="1:5" x14ac:dyDescent="0.25">
      <c r="A269">
        <v>1.8</v>
      </c>
      <c r="B269" s="4">
        <f t="shared" si="15"/>
        <v>7.5798000000000005</v>
      </c>
      <c r="C269">
        <f t="shared" si="16"/>
        <v>8.1436536616818281E-2</v>
      </c>
      <c r="E269" s="121">
        <f t="shared" si="14"/>
        <v>0.37341824668520018</v>
      </c>
    </row>
    <row r="270" spans="1:5" x14ac:dyDescent="0.25">
      <c r="A270">
        <v>1.82</v>
      </c>
      <c r="B270" s="4">
        <f t="shared" si="15"/>
        <v>7.6640200000000007</v>
      </c>
      <c r="C270">
        <f t="shared" si="16"/>
        <v>7.8819783775085361E-2</v>
      </c>
      <c r="E270" s="121">
        <f t="shared" si="14"/>
        <v>0.37584541676808375</v>
      </c>
    </row>
    <row r="271" spans="1:5" x14ac:dyDescent="0.25">
      <c r="A271">
        <v>1.84</v>
      </c>
      <c r="B271" s="4">
        <f t="shared" si="15"/>
        <v>7.7482400000000009</v>
      </c>
      <c r="C271">
        <f t="shared" si="16"/>
        <v>7.6267439458367253E-2</v>
      </c>
      <c r="E271" s="121">
        <f t="shared" si="14"/>
        <v>0.37813164492785617</v>
      </c>
    </row>
    <row r="272" spans="1:5" x14ac:dyDescent="0.25">
      <c r="A272">
        <v>1.86</v>
      </c>
      <c r="B272" s="4">
        <f t="shared" si="15"/>
        <v>7.8324600000000011</v>
      </c>
      <c r="C272">
        <f t="shared" si="16"/>
        <v>7.3778915039463558E-2</v>
      </c>
      <c r="E272" s="121">
        <f t="shared" si="14"/>
        <v>0.38027389975039794</v>
      </c>
    </row>
    <row r="273" spans="1:8" x14ac:dyDescent="0.25">
      <c r="A273">
        <v>1.88</v>
      </c>
      <c r="B273" s="4">
        <f t="shared" si="15"/>
        <v>7.9166800000000004</v>
      </c>
      <c r="C273">
        <f t="shared" si="16"/>
        <v>7.1353572646438213E-2</v>
      </c>
      <c r="E273" s="121">
        <f t="shared" si="14"/>
        <v>0.38226932550658155</v>
      </c>
    </row>
    <row r="274" spans="1:8" x14ac:dyDescent="0.25">
      <c r="A274">
        <v>1.9</v>
      </c>
      <c r="B274" s="4">
        <f t="shared" si="15"/>
        <v>8.0008999999999997</v>
      </c>
      <c r="C274">
        <f t="shared" si="16"/>
        <v>6.8990728389136849E-2</v>
      </c>
      <c r="E274" s="121">
        <f t="shared" si="14"/>
        <v>0.38411524901009092</v>
      </c>
    </row>
    <row r="275" spans="1:8" x14ac:dyDescent="0.25">
      <c r="A275">
        <v>1.92</v>
      </c>
      <c r="B275" s="4">
        <f t="shared" si="15"/>
        <v>8.0851199999999999</v>
      </c>
      <c r="C275">
        <f t="shared" si="16"/>
        <v>6.6689655526642688E-2</v>
      </c>
      <c r="E275" s="121">
        <f t="shared" si="14"/>
        <v>0.38580918607411929</v>
      </c>
    </row>
    <row r="276" spans="1:8" x14ac:dyDescent="0.25">
      <c r="A276">
        <v>1.94</v>
      </c>
      <c r="B276" s="4">
        <f t="shared" si="15"/>
        <v>8.16934</v>
      </c>
      <c r="C276">
        <f t="shared" si="16"/>
        <v>6.444958757050237E-2</v>
      </c>
      <c r="E276" s="121">
        <f t="shared" si="14"/>
        <v>0.38734884754348131</v>
      </c>
    </row>
    <row r="277" spans="1:8" x14ac:dyDescent="0.25">
      <c r="A277">
        <v>1.96</v>
      </c>
      <c r="B277" s="4">
        <f t="shared" si="15"/>
        <v>8.2535600000000002</v>
      </c>
      <c r="C277">
        <f t="shared" si="16"/>
        <v>6.2269721319032585E-2</v>
      </c>
      <c r="E277" s="121">
        <f t="shared" si="14"/>
        <v>0.38873214488008778</v>
      </c>
      <c r="F277" s="120"/>
    </row>
    <row r="278" spans="1:8" x14ac:dyDescent="0.25">
      <c r="A278">
        <v>1.98</v>
      </c>
      <c r="B278" s="4">
        <f t="shared" si="15"/>
        <v>8.3377800000000004</v>
      </c>
      <c r="C278">
        <f t="shared" si="16"/>
        <v>6.0149219818491431E-2</v>
      </c>
      <c r="E278" s="121">
        <f t="shared" si="14"/>
        <v>0.38995719528124601</v>
      </c>
      <c r="F278" s="120"/>
    </row>
    <row r="279" spans="1:8" x14ac:dyDescent="0.25">
      <c r="A279">
        <v>2</v>
      </c>
      <c r="B279" s="4">
        <f t="shared" si="15"/>
        <v>8.4220000000000006</v>
      </c>
      <c r="C279">
        <f t="shared" si="16"/>
        <v>5.808721524735698E-2</v>
      </c>
      <c r="D279" s="120">
        <f>C279</f>
        <v>5.808721524735698E-2</v>
      </c>
      <c r="E279" s="121">
        <f t="shared" si="14"/>
        <v>0.39102232631187539</v>
      </c>
      <c r="F279" s="120"/>
    </row>
    <row r="280" spans="1:8" x14ac:dyDescent="0.25">
      <c r="A280">
        <v>2.02</v>
      </c>
      <c r="B280" s="4">
        <f t="shared" si="15"/>
        <v>8.5062200000000008</v>
      </c>
      <c r="C280">
        <f t="shared" si="16"/>
        <v>5.6082811720401041E-2</v>
      </c>
      <c r="E280" s="121">
        <f t="shared" si="14"/>
        <v>0.39192608003344531</v>
      </c>
    </row>
    <row r="281" spans="1:8" x14ac:dyDescent="0.25">
      <c r="A281">
        <v>2.04</v>
      </c>
      <c r="B281" s="4">
        <f t="shared" si="15"/>
        <v>8.590440000000001</v>
      </c>
      <c r="C281">
        <f t="shared" si="16"/>
        <v>5.4135088009680164E-2</v>
      </c>
      <c r="E281" s="121">
        <f t="shared" si="14"/>
        <v>0.39266721661425202</v>
      </c>
    </row>
    <row r="282" spans="1:8" x14ac:dyDescent="0.25">
      <c r="A282">
        <v>2.06</v>
      </c>
      <c r="B282" s="4">
        <f t="shared" si="15"/>
        <v>8.6746600000000011</v>
      </c>
      <c r="C282">
        <f t="shared" si="16"/>
        <v>5.2243100179980406E-2</v>
      </c>
      <c r="E282" s="121">
        <f t="shared" si="14"/>
        <v>0.39324471740753536</v>
      </c>
    </row>
    <row r="283" spans="1:8" x14ac:dyDescent="0.25">
      <c r="A283">
        <v>2.08</v>
      </c>
      <c r="B283" s="4">
        <f t="shared" si="15"/>
        <v>8.7588800000000013</v>
      </c>
      <c r="C283">
        <f t="shared" si="16"/>
        <v>5.0405884136655976E-2</v>
      </c>
      <c r="E283" s="121">
        <f t="shared" si="14"/>
        <v>0.39365778748589259</v>
      </c>
      <c r="G283">
        <f>_xlfn.T.DIST.RT(A283,$K$2)</f>
        <v>2.4691683450172419E-2</v>
      </c>
      <c r="H283" s="116">
        <f t="shared" ref="H283:H346" si="17">C283</f>
        <v>5.0405884136655976E-2</v>
      </c>
    </row>
    <row r="284" spans="1:8" x14ac:dyDescent="0.25">
      <c r="A284">
        <v>2.1</v>
      </c>
      <c r="B284" s="4">
        <f t="shared" si="15"/>
        <v>8.8431000000000015</v>
      </c>
      <c r="C284">
        <f t="shared" si="16"/>
        <v>4.8622458084184639E-2</v>
      </c>
      <c r="E284" s="121">
        <f t="shared" si="14"/>
        <v>0.39390585762246466</v>
      </c>
      <c r="F284" s="120">
        <f>E284</f>
        <v>0.39390585762246466</v>
      </c>
      <c r="G284">
        <f t="shared" ref="G284:G347" si="18">_xlfn.T.DIST.RT(A284,$K$2)</f>
        <v>2.3708848415873437E-2</v>
      </c>
      <c r="H284" s="116">
        <f t="shared" si="17"/>
        <v>4.8622458084184639E-2</v>
      </c>
    </row>
    <row r="285" spans="1:8" x14ac:dyDescent="0.25">
      <c r="A285">
        <v>2.12</v>
      </c>
      <c r="B285" s="4">
        <f t="shared" si="15"/>
        <v>8.9273200000000017</v>
      </c>
      <c r="C285">
        <f t="shared" si="16"/>
        <v>4.6891824894130227E-2</v>
      </c>
      <c r="E285" s="121">
        <f t="shared" si="14"/>
        <v>0.39398858571143264</v>
      </c>
      <c r="G285">
        <f t="shared" si="18"/>
        <v>2.2761312202825564E-2</v>
      </c>
      <c r="H285" s="116">
        <f t="shared" si="17"/>
        <v>4.6891824894130227E-2</v>
      </c>
    </row>
    <row r="286" spans="1:8" x14ac:dyDescent="0.25">
      <c r="A286">
        <v>2.14</v>
      </c>
      <c r="B286" s="4">
        <f t="shared" si="15"/>
        <v>9.0115400000000019</v>
      </c>
      <c r="C286">
        <f t="shared" si="16"/>
        <v>4.5212974381553889E-2</v>
      </c>
      <c r="E286" s="121">
        <f t="shared" si="14"/>
        <v>0.39390585762246466</v>
      </c>
      <c r="G286">
        <f t="shared" si="18"/>
        <v>2.1848017789844264E-2</v>
      </c>
      <c r="H286" s="116">
        <f t="shared" si="17"/>
        <v>4.5212974381553889E-2</v>
      </c>
    </row>
    <row r="287" spans="1:8" x14ac:dyDescent="0.25">
      <c r="A287">
        <v>2.16</v>
      </c>
      <c r="B287" s="4">
        <f t="shared" si="15"/>
        <v>9.0957600000000021</v>
      </c>
      <c r="C287">
        <f t="shared" si="16"/>
        <v>4.358488548924476E-2</v>
      </c>
      <c r="E287" s="121">
        <f t="shared" si="14"/>
        <v>0.39365778748589259</v>
      </c>
      <c r="G287">
        <f t="shared" si="18"/>
        <v>2.0967928569771688E-2</v>
      </c>
      <c r="H287" s="116">
        <f t="shared" si="17"/>
        <v>4.358488548924476E-2</v>
      </c>
    </row>
    <row r="288" spans="1:8" x14ac:dyDescent="0.25">
      <c r="A288">
        <v>2.1800000000000099</v>
      </c>
      <c r="B288" s="4">
        <f t="shared" si="15"/>
        <v>9.1799800000000431</v>
      </c>
      <c r="C288">
        <f t="shared" si="16"/>
        <v>4.2006528379456336E-2</v>
      </c>
      <c r="E288" s="121">
        <f t="shared" si="14"/>
        <v>0.39324471740753536</v>
      </c>
      <c r="G288">
        <f t="shared" si="18"/>
        <v>2.0120028565801324E-2</v>
      </c>
      <c r="H288" s="116">
        <f t="shared" si="17"/>
        <v>4.2006528379456336E-2</v>
      </c>
    </row>
    <row r="289" spans="1:8" x14ac:dyDescent="0.25">
      <c r="A289">
        <v>2.2000000000000002</v>
      </c>
      <c r="B289" s="4">
        <f t="shared" si="15"/>
        <v>9.2642000000000007</v>
      </c>
      <c r="C289">
        <f t="shared" si="16"/>
        <v>4.0476866433134216E-2</v>
      </c>
      <c r="E289" s="121">
        <f t="shared" si="14"/>
        <v>0.39266721661425202</v>
      </c>
      <c r="G289">
        <f t="shared" si="18"/>
        <v>1.9303322605786058E-2</v>
      </c>
      <c r="H289" s="116">
        <f t="shared" si="17"/>
        <v>4.0476866433134216E-2</v>
      </c>
    </row>
    <row r="290" spans="1:8" x14ac:dyDescent="0.25">
      <c r="A290">
        <v>2.2200000000000002</v>
      </c>
      <c r="B290" s="4">
        <f t="shared" si="15"/>
        <v>9.3484200000000008</v>
      </c>
      <c r="C290">
        <f t="shared" si="16"/>
        <v>3.8994858156877837E-2</v>
      </c>
      <c r="E290" s="121">
        <f t="shared" si="14"/>
        <v>0.39192608003344531</v>
      </c>
      <c r="G290">
        <f t="shared" si="18"/>
        <v>1.8516836456358345E-2</v>
      </c>
      <c r="H290" s="116">
        <f t="shared" si="17"/>
        <v>3.8994858156877837E-2</v>
      </c>
    </row>
    <row r="291" spans="1:8" x14ac:dyDescent="0.25">
      <c r="A291">
        <v>2.2400000000000002</v>
      </c>
      <c r="B291" s="4">
        <f t="shared" si="15"/>
        <v>9.432640000000001</v>
      </c>
      <c r="C291">
        <f t="shared" si="16"/>
        <v>3.7559458998179272E-2</v>
      </c>
      <c r="E291" s="121">
        <f t="shared" si="14"/>
        <v>0.39102232631187539</v>
      </c>
      <c r="G291">
        <f t="shared" si="18"/>
        <v>1.7759616918710541E-2</v>
      </c>
      <c r="H291" s="116">
        <f t="shared" si="17"/>
        <v>3.7559458998179272E-2</v>
      </c>
    </row>
    <row r="292" spans="1:8" x14ac:dyDescent="0.25">
      <c r="A292">
        <v>2.26000000000001</v>
      </c>
      <c r="B292" s="4">
        <f t="shared" si="15"/>
        <v>9.5168600000000421</v>
      </c>
      <c r="C292">
        <f t="shared" si="16"/>
        <v>3.6169623069669997E-2</v>
      </c>
      <c r="E292" s="121">
        <f t="shared" si="14"/>
        <v>0.38995719528124601</v>
      </c>
      <c r="G292">
        <f t="shared" si="18"/>
        <v>1.7030731887844822E-2</v>
      </c>
      <c r="H292" s="116">
        <f t="shared" si="17"/>
        <v>3.6169623069669997E-2</v>
      </c>
    </row>
    <row r="293" spans="1:8" x14ac:dyDescent="0.25">
      <c r="A293">
        <v>2.2799999999999998</v>
      </c>
      <c r="B293" s="4">
        <f t="shared" si="15"/>
        <v>9.6010799999999996</v>
      </c>
      <c r="C293">
        <f t="shared" si="16"/>
        <v>3.4824304783376364E-2</v>
      </c>
      <c r="E293" s="121">
        <f t="shared" si="14"/>
        <v>0.38873214488008778</v>
      </c>
      <c r="G293">
        <f t="shared" si="18"/>
        <v>1.6329270377117677E-2</v>
      </c>
      <c r="H293" s="116">
        <f t="shared" si="17"/>
        <v>3.4824304783376364E-2</v>
      </c>
    </row>
    <row r="294" spans="1:8" x14ac:dyDescent="0.25">
      <c r="A294">
        <v>2.2999999999999998</v>
      </c>
      <c r="B294" s="4">
        <f t="shared" si="15"/>
        <v>9.6852999999999998</v>
      </c>
      <c r="C294">
        <f t="shared" si="16"/>
        <v>3.3522460396149908E-2</v>
      </c>
      <c r="E294" s="121">
        <f t="shared" si="14"/>
        <v>0.38734884754348131</v>
      </c>
      <c r="G294">
        <f t="shared" si="18"/>
        <v>1.5654342509862959E-2</v>
      </c>
      <c r="H294" s="116">
        <f t="shared" si="17"/>
        <v>3.3522460396149908E-2</v>
      </c>
    </row>
    <row r="295" spans="1:8" x14ac:dyDescent="0.25">
      <c r="A295">
        <v>2.3199999999999998</v>
      </c>
      <c r="B295" s="4">
        <f t="shared" si="15"/>
        <v>9.76952</v>
      </c>
      <c r="C295">
        <f t="shared" si="16"/>
        <v>3.226304946767105E-2</v>
      </c>
      <c r="E295" s="121">
        <f t="shared" si="14"/>
        <v>0.38580918607411929</v>
      </c>
      <c r="G295">
        <f t="shared" si="18"/>
        <v>1.5005079479879656E-2</v>
      </c>
      <c r="H295" s="116">
        <f t="shared" si="17"/>
        <v>3.226304946767105E-2</v>
      </c>
    </row>
    <row r="296" spans="1:8" x14ac:dyDescent="0.25">
      <c r="A296">
        <v>2.3400000000000101</v>
      </c>
      <c r="B296" s="4">
        <f t="shared" si="15"/>
        <v>9.8537400000000428</v>
      </c>
      <c r="C296">
        <f t="shared" si="16"/>
        <v>3.1045036232546327E-2</v>
      </c>
      <c r="E296" s="121">
        <f t="shared" si="14"/>
        <v>0.38411524901009092</v>
      </c>
      <c r="G296">
        <f t="shared" si="18"/>
        <v>1.4380633482519866E-2</v>
      </c>
      <c r="H296" s="116">
        <f t="shared" si="17"/>
        <v>3.1045036232546327E-2</v>
      </c>
    </row>
    <row r="297" spans="1:8" x14ac:dyDescent="0.25">
      <c r="A297">
        <v>2.36</v>
      </c>
      <c r="B297" s="4">
        <f t="shared" si="15"/>
        <v>9.9379600000000003</v>
      </c>
      <c r="C297">
        <f t="shared" si="16"/>
        <v>2.9867390888217625E-2</v>
      </c>
      <c r="E297" s="121">
        <f t="shared" si="14"/>
        <v>0.38226932550658155</v>
      </c>
      <c r="G297">
        <f t="shared" si="18"/>
        <v>1.3780177618104834E-2</v>
      </c>
      <c r="H297" s="116">
        <f t="shared" si="17"/>
        <v>2.9867390888217625E-2</v>
      </c>
    </row>
    <row r="298" spans="1:8" x14ac:dyDescent="0.25">
      <c r="A298">
        <v>2.38</v>
      </c>
      <c r="B298" s="4">
        <f t="shared" si="15"/>
        <v>10.022180000000001</v>
      </c>
      <c r="C298">
        <f t="shared" si="16"/>
        <v>2.8729090800504262E-2</v>
      </c>
      <c r="E298" s="121">
        <f t="shared" si="14"/>
        <v>0.38027389975039794</v>
      </c>
      <c r="G298">
        <f t="shared" si="18"/>
        <v>1.3202905769347073E-2</v>
      </c>
      <c r="H298" s="116">
        <f t="shared" si="17"/>
        <v>2.8729090800504262E-2</v>
      </c>
    </row>
    <row r="299" spans="1:8" x14ac:dyDescent="0.25">
      <c r="A299">
        <v>2.4</v>
      </c>
      <c r="B299" s="4">
        <f t="shared" si="15"/>
        <v>10.106400000000001</v>
      </c>
      <c r="C299">
        <f t="shared" si="16"/>
        <v>2.7629121628762382E-2</v>
      </c>
      <c r="E299" s="121">
        <f t="shared" si="14"/>
        <v>0.37813164492785617</v>
      </c>
      <c r="G299">
        <f t="shared" si="18"/>
        <v>1.2648032454440373E-2</v>
      </c>
      <c r="H299" s="116">
        <f t="shared" si="17"/>
        <v>2.7629121628762382E-2</v>
      </c>
    </row>
    <row r="300" spans="1:8" x14ac:dyDescent="0.25">
      <c r="A300">
        <v>2.4200000000000101</v>
      </c>
      <c r="B300" s="4">
        <f t="shared" si="15"/>
        <v>10.190620000000044</v>
      </c>
      <c r="C300">
        <f t="shared" si="16"/>
        <v>2.6566478372710742E-2</v>
      </c>
      <c r="E300" s="121">
        <f t="shared" si="14"/>
        <v>0.37584541676808375</v>
      </c>
      <c r="G300">
        <f t="shared" si="18"/>
        <v>1.2114792657420756E-2</v>
      </c>
      <c r="H300" s="116">
        <f t="shared" si="17"/>
        <v>2.6566478372710742E-2</v>
      </c>
    </row>
    <row r="301" spans="1:8" x14ac:dyDescent="0.25">
      <c r="A301">
        <v>2.44</v>
      </c>
      <c r="B301" s="4">
        <f t="shared" si="15"/>
        <v>10.274840000000001</v>
      </c>
      <c r="C301">
        <f t="shared" si="16"/>
        <v>2.5540166343104718E-2</v>
      </c>
      <c r="E301" s="121">
        <f t="shared" ref="E301:E364" si="19">_xlfn.T.DIST(A195,$K$2-2,FALSE)</f>
        <v>0.37341824668520018</v>
      </c>
      <c r="G301">
        <f t="shared" si="18"/>
        <v>1.1602441637379664E-2</v>
      </c>
      <c r="H301" s="116">
        <f t="shared" si="17"/>
        <v>2.5540166343104718E-2</v>
      </c>
    </row>
    <row r="302" spans="1:8" x14ac:dyDescent="0.25">
      <c r="A302">
        <v>2.46</v>
      </c>
      <c r="B302" s="4">
        <f t="shared" si="15"/>
        <v>10.359060000000001</v>
      </c>
      <c r="C302">
        <f t="shared" si="16"/>
        <v>2.4549202058490309E-2</v>
      </c>
      <c r="E302" s="121">
        <f t="shared" si="19"/>
        <v>0.37085333454413</v>
      </c>
      <c r="G302">
        <f t="shared" si="18"/>
        <v>1.1110254718053063E-2</v>
      </c>
      <c r="H302" s="116">
        <f t="shared" si="17"/>
        <v>2.4549202058490309E-2</v>
      </c>
    </row>
    <row r="303" spans="1:8" x14ac:dyDescent="0.25">
      <c r="A303">
        <v>2.48</v>
      </c>
      <c r="B303" s="4">
        <f t="shared" si="15"/>
        <v>10.443280000000001</v>
      </c>
      <c r="C303">
        <f t="shared" si="16"/>
        <v>2.359261407037181E-2</v>
      </c>
      <c r="E303" s="121">
        <f t="shared" si="19"/>
        <v>0.36815404107597061</v>
      </c>
      <c r="G303">
        <f t="shared" si="18"/>
        <v>1.0637527059283803E-2</v>
      </c>
      <c r="H303" s="116">
        <f t="shared" si="17"/>
        <v>2.359261407037181E-2</v>
      </c>
    </row>
    <row r="304" spans="1:8" x14ac:dyDescent="0.25">
      <c r="A304">
        <v>2.5000000000000102</v>
      </c>
      <c r="B304" s="4">
        <f t="shared" si="15"/>
        <v>10.527500000000044</v>
      </c>
      <c r="C304">
        <f t="shared" si="16"/>
        <v>2.2669443719144412E-2</v>
      </c>
      <c r="E304" s="121">
        <f t="shared" si="19"/>
        <v>0.36532387996988069</v>
      </c>
      <c r="G304">
        <f t="shared" si="18"/>
        <v>1.0183573411789536E-2</v>
      </c>
      <c r="H304" s="116">
        <f t="shared" si="17"/>
        <v>2.2669443719144412E-2</v>
      </c>
    </row>
    <row r="305" spans="1:8" x14ac:dyDescent="0.25">
      <c r="A305">
        <v>2.52</v>
      </c>
      <c r="B305" s="4">
        <f t="shared" si="15"/>
        <v>10.61172</v>
      </c>
      <c r="C305">
        <f t="shared" si="16"/>
        <v>2.1778745823221417E-2</v>
      </c>
      <c r="E305" s="121">
        <f t="shared" si="19"/>
        <v>0.36236650966936146</v>
      </c>
      <c r="G305">
        <f t="shared" si="18"/>
        <v>9.7477278566391913E-3</v>
      </c>
      <c r="H305" s="116">
        <f t="shared" si="17"/>
        <v>2.1778745823221417E-2</v>
      </c>
    </row>
    <row r="306" spans="1:8" x14ac:dyDescent="0.25">
      <c r="A306">
        <v>2.54</v>
      </c>
      <c r="B306" s="4">
        <f t="shared" si="15"/>
        <v>10.69594</v>
      </c>
      <c r="C306">
        <f t="shared" si="16"/>
        <v>2.0919589303789812E-2</v>
      </c>
      <c r="E306" s="121">
        <f t="shared" si="19"/>
        <v>0.35928572490158373</v>
      </c>
      <c r="G306">
        <f t="shared" si="18"/>
        <v>9.3293435307796029E-3</v>
      </c>
      <c r="H306" s="116">
        <f t="shared" si="17"/>
        <v>2.0919589303789812E-2</v>
      </c>
    </row>
    <row r="307" spans="1:8" x14ac:dyDescent="0.25">
      <c r="A307">
        <v>2.56</v>
      </c>
      <c r="B307" s="4">
        <f t="shared" si="15"/>
        <v>10.78016</v>
      </c>
      <c r="C307">
        <f t="shared" si="16"/>
        <v>2.0091057747681846E-2</v>
      </c>
      <c r="E307" s="121">
        <f t="shared" si="19"/>
        <v>0.35608544796904912</v>
      </c>
      <c r="G307">
        <f t="shared" si="18"/>
        <v>8.927792339919605E-3</v>
      </c>
      <c r="H307" s="116">
        <f t="shared" si="17"/>
        <v>2.0091057747681846E-2</v>
      </c>
    </row>
    <row r="308" spans="1:8" x14ac:dyDescent="0.25">
      <c r="A308">
        <v>2.5800000000000098</v>
      </c>
      <c r="B308" s="4">
        <f t="shared" si="15"/>
        <v>10.864380000000041</v>
      </c>
      <c r="C308">
        <f t="shared" si="16"/>
        <v>1.9292249910829715E-2</v>
      </c>
      <c r="E308" s="121">
        <f t="shared" si="19"/>
        <v>0.35276971983337674</v>
      </c>
      <c r="G308">
        <f t="shared" si="18"/>
        <v>8.5424646600152469E-3</v>
      </c>
      <c r="H308" s="116">
        <f t="shared" si="17"/>
        <v>1.9292249910829715E-2</v>
      </c>
    </row>
    <row r="309" spans="1:8" x14ac:dyDescent="0.25">
      <c r="A309">
        <v>2.6</v>
      </c>
      <c r="B309" s="4">
        <f t="shared" si="15"/>
        <v>10.948600000000001</v>
      </c>
      <c r="C309">
        <f t="shared" si="16"/>
        <v>1.8522280164803128E-2</v>
      </c>
      <c r="E309" s="121">
        <f t="shared" si="19"/>
        <v>0.34934269102136989</v>
      </c>
      <c r="G309">
        <f t="shared" si="18"/>
        <v>8.172769028563032E-3</v>
      </c>
      <c r="H309" s="116">
        <f t="shared" si="17"/>
        <v>1.8522280164803128E-2</v>
      </c>
    </row>
    <row r="310" spans="1:8" x14ac:dyDescent="0.25">
      <c r="A310">
        <v>2.62</v>
      </c>
      <c r="B310" s="4">
        <f t="shared" si="15"/>
        <v>11.032820000000001</v>
      </c>
      <c r="C310">
        <f t="shared" si="16"/>
        <v>1.7780278888902237E-2</v>
      </c>
      <c r="E310" s="121">
        <f t="shared" si="19"/>
        <v>0.34580861238374172</v>
      </c>
      <c r="G310">
        <f t="shared" si="18"/>
        <v>7.8181318268481358E-3</v>
      </c>
      <c r="H310" s="116">
        <f t="shared" si="17"/>
        <v>1.7780278888902237E-2</v>
      </c>
    </row>
    <row r="311" spans="1:8" x14ac:dyDescent="0.25">
      <c r="A311">
        <v>2.6400000000000099</v>
      </c>
      <c r="B311" s="4">
        <f t="shared" si="15"/>
        <v>11.117040000000042</v>
      </c>
      <c r="C311">
        <f t="shared" si="16"/>
        <v>1.7065392810289959E-2</v>
      </c>
      <c r="E311" s="121">
        <f t="shared" si="19"/>
        <v>0.34217182573696409</v>
      </c>
      <c r="G311">
        <f t="shared" si="18"/>
        <v>7.4779969542568452E-3</v>
      </c>
      <c r="H311" s="116">
        <f t="shared" si="17"/>
        <v>1.7065392810289959E-2</v>
      </c>
    </row>
    <row r="312" spans="1:8" x14ac:dyDescent="0.25">
      <c r="A312">
        <v>2.6600000000000099</v>
      </c>
      <c r="B312" s="4">
        <f t="shared" si="15"/>
        <v>11.201260000000042</v>
      </c>
      <c r="C312">
        <f t="shared" si="16"/>
        <v>1.6376785294604422E-2</v>
      </c>
      <c r="E312" s="121">
        <f t="shared" si="19"/>
        <v>0.33843675441866117</v>
      </c>
      <c r="G312">
        <f t="shared" si="18"/>
        <v>7.151825495701267E-3</v>
      </c>
      <c r="H312" s="116">
        <f t="shared" si="17"/>
        <v>1.6376785294604422E-2</v>
      </c>
    </row>
    <row r="313" spans="1:8" x14ac:dyDescent="0.25">
      <c r="A313">
        <v>2.6800000000000099</v>
      </c>
      <c r="B313" s="4">
        <f t="shared" si="15"/>
        <v>11.285480000000042</v>
      </c>
      <c r="C313">
        <f t="shared" si="16"/>
        <v>1.5713636589480127E-2</v>
      </c>
      <c r="E313" s="121">
        <f t="shared" si="19"/>
        <v>0.33460789378678191</v>
      </c>
      <c r="G313">
        <f t="shared" si="18"/>
        <v>6.8390953831616846E-3</v>
      </c>
      <c r="H313" s="116">
        <f t="shared" si="17"/>
        <v>1.5713636589480127E-2</v>
      </c>
    </row>
    <row r="314" spans="1:8" x14ac:dyDescent="0.25">
      <c r="A314">
        <v>2.7</v>
      </c>
      <c r="B314" s="4">
        <f t="shared" si="15"/>
        <v>11.369700000000002</v>
      </c>
      <c r="C314">
        <f t="shared" si="16"/>
        <v>1.5075144023375718E-2</v>
      </c>
      <c r="E314" s="121">
        <f t="shared" si="19"/>
        <v>0.33068980169248174</v>
      </c>
      <c r="G314">
        <f t="shared" si="18"/>
        <v>6.5393010523051888E-3</v>
      </c>
      <c r="H314" s="116">
        <f t="shared" si="17"/>
        <v>1.5075144023375718E-2</v>
      </c>
    </row>
    <row r="315" spans="1:8" x14ac:dyDescent="0.25">
      <c r="A315">
        <v>2.72000000000001</v>
      </c>
      <c r="B315" s="4">
        <f t="shared" si="15"/>
        <v>11.453920000000043</v>
      </c>
      <c r="C315">
        <f t="shared" si="16"/>
        <v>1.4460522162058259E-2</v>
      </c>
      <c r="E315" s="121">
        <f t="shared" si="19"/>
        <v>0.32668708895620474</v>
      </c>
      <c r="G315">
        <f t="shared" si="18"/>
        <v>6.251953095084529E-3</v>
      </c>
      <c r="H315" s="116">
        <f t="shared" si="17"/>
        <v>1.4460522162058259E-2</v>
      </c>
    </row>
    <row r="316" spans="1:8" x14ac:dyDescent="0.25">
      <c r="A316">
        <v>2.74000000000001</v>
      </c>
      <c r="B316" s="4">
        <f t="shared" si="15"/>
        <v>11.538140000000043</v>
      </c>
      <c r="C316">
        <f t="shared" si="16"/>
        <v>1.3869002925065814E-2</v>
      </c>
      <c r="E316" s="121">
        <f t="shared" si="19"/>
        <v>0.32260440987590328</v>
      </c>
      <c r="G316">
        <f t="shared" si="18"/>
        <v>5.9765779091822029E-3</v>
      </c>
      <c r="H316" s="116">
        <f t="shared" si="17"/>
        <v>1.3869002925065814E-2</v>
      </c>
    </row>
    <row r="317" spans="1:8" x14ac:dyDescent="0.25">
      <c r="A317">
        <v>2.76000000000001</v>
      </c>
      <c r="B317" s="4">
        <f t="shared" si="15"/>
        <v>11.622360000000043</v>
      </c>
      <c r="C317">
        <f t="shared" si="16"/>
        <v>1.329983566440503E-2</v>
      </c>
      <c r="E317" s="121">
        <f t="shared" si="19"/>
        <v>0.31844645279566086</v>
      </c>
      <c r="G317">
        <f t="shared" si="18"/>
        <v>5.7127173451084609E-3</v>
      </c>
      <c r="H317" s="116">
        <f t="shared" si="17"/>
        <v>1.329983566440503E-2</v>
      </c>
    </row>
    <row r="318" spans="1:8" x14ac:dyDescent="0.25">
      <c r="A318">
        <v>2.78</v>
      </c>
      <c r="B318" s="4">
        <f t="shared" si="15"/>
        <v>11.706580000000001</v>
      </c>
      <c r="C318">
        <f t="shared" si="16"/>
        <v>1.2752287207710763E-2</v>
      </c>
      <c r="E318" s="121">
        <f t="shared" si="19"/>
        <v>0.31421793076220317</v>
      </c>
      <c r="G318">
        <f t="shared" si="18"/>
        <v>5.4599283517265994E-3</v>
      </c>
      <c r="H318" s="116">
        <f t="shared" si="17"/>
        <v>1.2752287207710763E-2</v>
      </c>
    </row>
    <row r="319" spans="1:8" x14ac:dyDescent="0.25">
      <c r="A319">
        <v>2.80000000000001</v>
      </c>
      <c r="B319" s="4">
        <f t="shared" si="15"/>
        <v>11.790800000000043</v>
      </c>
      <c r="C319">
        <f t="shared" si="16"/>
        <v>1.2225641868022297E-2</v>
      </c>
      <c r="E319" s="121">
        <f t="shared" si="19"/>
        <v>0.30992357229589873</v>
      </c>
      <c r="G319">
        <f t="shared" si="18"/>
        <v>5.217782620925533E-3</v>
      </c>
      <c r="H319" s="116">
        <f t="shared" si="17"/>
        <v>1.2225641868022297E-2</v>
      </c>
    </row>
    <row r="320" spans="1:8" x14ac:dyDescent="0.25">
      <c r="A320">
        <v>2.8200000000000101</v>
      </c>
      <c r="B320" s="4">
        <f t="shared" si="15"/>
        <v>11.875020000000044</v>
      </c>
      <c r="C320">
        <f t="shared" si="16"/>
        <v>1.1719201422289188E-2</v>
      </c>
      <c r="E320" s="121">
        <f t="shared" si="19"/>
        <v>0.30556811230187114</v>
      </c>
      <c r="G320">
        <f t="shared" si="18"/>
        <v>4.9858662321232523E-3</v>
      </c>
      <c r="H320" s="116">
        <f t="shared" si="17"/>
        <v>1.1719201422289188E-2</v>
      </c>
    </row>
    <row r="321" spans="1:8" x14ac:dyDescent="0.25">
      <c r="A321">
        <v>2.8400000000000101</v>
      </c>
      <c r="B321" s="4">
        <f t="shared" si="15"/>
        <v>11.959240000000044</v>
      </c>
      <c r="C321">
        <f t="shared" si="16"/>
        <v>1.1232285060642855E-2</v>
      </c>
      <c r="E321" s="121">
        <f t="shared" si="19"/>
        <v>0.30115628314577447</v>
      </c>
      <c r="G321">
        <f t="shared" si="18"/>
        <v>4.7637792972340951E-3</v>
      </c>
      <c r="H321" s="116">
        <f t="shared" si="17"/>
        <v>1.1232285060642855E-2</v>
      </c>
    </row>
    <row r="322" spans="1:8" x14ac:dyDescent="0.25">
      <c r="A322">
        <v>2.86</v>
      </c>
      <c r="B322" s="4">
        <f t="shared" ref="B322:B385" si="20">A322*$J$2+L$2</f>
        <v>12.04346</v>
      </c>
      <c r="C322">
        <f t="shared" ref="C322:C385" si="21">_xlfn.T.DIST(A322,$K$2-2,FALSE)</f>
        <v>1.0764229308427875E-2</v>
      </c>
      <c r="E322" s="121">
        <f t="shared" si="19"/>
        <v>0.29669280591763569</v>
      </c>
      <c r="G322">
        <f t="shared" si="18"/>
        <v>4.5511356067002686E-3</v>
      </c>
      <c r="H322" s="116">
        <f t="shared" si="17"/>
        <v>1.0764229308427875E-2</v>
      </c>
    </row>
    <row r="323" spans="1:8" x14ac:dyDescent="0.25">
      <c r="A323">
        <v>2.8800000000000101</v>
      </c>
      <c r="B323" s="4">
        <f t="shared" si="20"/>
        <v>12.127680000000044</v>
      </c>
      <c r="C323">
        <f t="shared" si="21"/>
        <v>1.0314387922906431E-2</v>
      </c>
      <c r="E323" s="121">
        <f t="shared" si="19"/>
        <v>0.29218238190594109</v>
      </c>
      <c r="G323">
        <f t="shared" si="18"/>
        <v>4.3475622771403846E-3</v>
      </c>
      <c r="H323" s="116">
        <f t="shared" si="17"/>
        <v>1.0314387922906431E-2</v>
      </c>
    </row>
    <row r="324" spans="1:8" x14ac:dyDescent="0.25">
      <c r="A324">
        <v>2.9000000000000101</v>
      </c>
      <c r="B324" s="4">
        <f t="shared" si="20"/>
        <v>12.211900000000044</v>
      </c>
      <c r="C324">
        <f t="shared" si="21"/>
        <v>9.8821317664985111E-3</v>
      </c>
      <c r="E324" s="121">
        <f t="shared" si="19"/>
        <v>0.28762968430285529</v>
      </c>
      <c r="G324">
        <f t="shared" si="18"/>
        <v>4.1526994011347141E-3</v>
      </c>
      <c r="H324" s="116">
        <f t="shared" si="17"/>
        <v>9.8821317664985111E-3</v>
      </c>
    </row>
    <row r="325" spans="1:8" x14ac:dyDescent="0.25">
      <c r="A325">
        <v>2.9200000000000101</v>
      </c>
      <c r="B325" s="4">
        <f t="shared" si="20"/>
        <v>12.296120000000043</v>
      </c>
      <c r="C325">
        <f t="shared" si="21"/>
        <v>9.4668486583395148E-3</v>
      </c>
      <c r="E325" s="121">
        <f t="shared" si="19"/>
        <v>0.2830393501601145</v>
      </c>
      <c r="G325">
        <f t="shared" si="18"/>
        <v>3.966199699622793E-3</v>
      </c>
      <c r="H325" s="116">
        <f t="shared" si="17"/>
        <v>9.4668486583395148E-3</v>
      </c>
    </row>
    <row r="326" spans="1:8" x14ac:dyDescent="0.25">
      <c r="A326">
        <v>2.94</v>
      </c>
      <c r="B326" s="4">
        <f t="shared" si="20"/>
        <v>12.38034</v>
      </c>
      <c r="C326">
        <f t="shared" si="21"/>
        <v>9.067943205887068E-3</v>
      </c>
      <c r="E326" s="121">
        <f t="shared" si="19"/>
        <v>0.2784159726137389</v>
      </c>
      <c r="G326">
        <f t="shared" si="18"/>
        <v>3.7877281773598128E-3</v>
      </c>
      <c r="H326" s="116">
        <f t="shared" si="17"/>
        <v>9.067943205887068E-3</v>
      </c>
    </row>
    <row r="327" spans="1:8" x14ac:dyDescent="0.25">
      <c r="A327">
        <v>2.9600000000000102</v>
      </c>
      <c r="B327" s="4">
        <f t="shared" si="20"/>
        <v>12.464560000000043</v>
      </c>
      <c r="C327">
        <f t="shared" si="21"/>
        <v>8.6848366182271011E-3</v>
      </c>
      <c r="E327" s="121">
        <f t="shared" si="19"/>
        <v>0.27376409339427149</v>
      </c>
      <c r="G327">
        <f t="shared" si="18"/>
        <v>3.6169617818369538E-3</v>
      </c>
      <c r="H327" s="116">
        <f t="shared" si="17"/>
        <v>8.6848366182271011E-3</v>
      </c>
    </row>
    <row r="328" spans="1:8" x14ac:dyDescent="0.25">
      <c r="A328">
        <v>2.9800000000000102</v>
      </c>
      <c r="B328" s="4">
        <f t="shared" si="20"/>
        <v>12.548780000000043</v>
      </c>
      <c r="C328">
        <f t="shared" si="21"/>
        <v>8.3169665026741144E-3</v>
      </c>
      <c r="E328" s="121">
        <f t="shared" si="19"/>
        <v>0.2690881956377823</v>
      </c>
      <c r="G328">
        <f t="shared" si="18"/>
        <v>3.4535890660421231E-3</v>
      </c>
      <c r="H328" s="116">
        <f t="shared" si="17"/>
        <v>8.3169665026741144E-3</v>
      </c>
    </row>
    <row r="329" spans="1:8" x14ac:dyDescent="0.25">
      <c r="A329">
        <v>3.0000000000000102</v>
      </c>
      <c r="B329" s="4">
        <f t="shared" si="20"/>
        <v>12.633000000000044</v>
      </c>
      <c r="C329">
        <f t="shared" si="21"/>
        <v>7.9637866461804915E-3</v>
      </c>
      <c r="E329" s="121">
        <f t="shared" si="19"/>
        <v>0.26439269701138279</v>
      </c>
      <c r="G329">
        <f t="shared" si="18"/>
        <v>3.2973098553995698E-3</v>
      </c>
      <c r="H329" s="116">
        <f t="shared" si="17"/>
        <v>7.9637866461804915E-3</v>
      </c>
    </row>
    <row r="330" spans="1:8" x14ac:dyDescent="0.25">
      <c r="A330">
        <v>3.0200000000000098</v>
      </c>
      <c r="B330" s="4">
        <f t="shared" si="20"/>
        <v>12.717220000000042</v>
      </c>
      <c r="C330">
        <f t="shared" si="21"/>
        <v>7.6247667830169862E-3</v>
      </c>
      <c r="E330" s="121">
        <f t="shared" si="19"/>
        <v>0.25968194316548487</v>
      </c>
      <c r="G330">
        <f t="shared" si="18"/>
        <v>3.1478349192022499E-3</v>
      </c>
      <c r="H330" s="116">
        <f t="shared" si="17"/>
        <v>7.6247667830169862E-3</v>
      </c>
    </row>
    <row r="331" spans="1:8" x14ac:dyDescent="0.25">
      <c r="A331">
        <v>3.0400000000000098</v>
      </c>
      <c r="B331" s="4">
        <f t="shared" si="20"/>
        <v>12.801440000000042</v>
      </c>
      <c r="C331">
        <f t="shared" si="21"/>
        <v>7.2993923501090043E-3</v>
      </c>
      <c r="E331" s="121">
        <f t="shared" si="19"/>
        <v>0.25496020152352172</v>
      </c>
      <c r="G331">
        <f t="shared" si="18"/>
        <v>3.0048856468157083E-3</v>
      </c>
      <c r="H331" s="116">
        <f t="shared" si="17"/>
        <v>7.2993923501090043E-3</v>
      </c>
    </row>
    <row r="332" spans="1:8" x14ac:dyDescent="0.25">
      <c r="A332">
        <v>3.0600000000000098</v>
      </c>
      <c r="B332" s="4">
        <f t="shared" si="20"/>
        <v>12.885660000000042</v>
      </c>
      <c r="C332">
        <f t="shared" si="21"/>
        <v>6.9871642313534509E-3</v>
      </c>
      <c r="E332" s="121">
        <f t="shared" si="19"/>
        <v>0.25023165541833059</v>
      </c>
      <c r="G332">
        <f t="shared" si="18"/>
        <v>2.8681937289068891E-3</v>
      </c>
      <c r="H332" s="116">
        <f t="shared" si="17"/>
        <v>6.9871642313534509E-3</v>
      </c>
    </row>
    <row r="333" spans="1:8" x14ac:dyDescent="0.25">
      <c r="A333">
        <v>3.0800000000000098</v>
      </c>
      <c r="B333" s="4">
        <f t="shared" si="20"/>
        <v>12.969880000000042</v>
      </c>
      <c r="C333">
        <f t="shared" si="21"/>
        <v>6.687598492174365E-3</v>
      </c>
      <c r="E333" s="121">
        <f t="shared" si="19"/>
        <v>0.24550039858288425</v>
      </c>
      <c r="G333">
        <f t="shared" si="18"/>
        <v>2.7375008439229336E-3</v>
      </c>
      <c r="H333" s="116">
        <f t="shared" si="17"/>
        <v>6.687598492174365E-3</v>
      </c>
    </row>
    <row r="334" spans="1:8" x14ac:dyDescent="0.25">
      <c r="A334">
        <v>3.1000000000000099</v>
      </c>
      <c r="B334" s="4">
        <f t="shared" si="20"/>
        <v>13.054100000000043</v>
      </c>
      <c r="C334">
        <f t="shared" si="21"/>
        <v>6.4002261055123126E-3</v>
      </c>
      <c r="E334" s="121">
        <f t="shared" si="19"/>
        <v>0.24077043000156567</v>
      </c>
      <c r="G334">
        <f t="shared" si="18"/>
        <v>2.6125583500199267E-3</v>
      </c>
      <c r="H334" s="116">
        <f t="shared" si="17"/>
        <v>6.4002261055123126E-3</v>
      </c>
    </row>
    <row r="335" spans="1:8" x14ac:dyDescent="0.25">
      <c r="A335">
        <v>3.1200000000000099</v>
      </c>
      <c r="B335" s="4">
        <f t="shared" si="20"/>
        <v>13.138320000000043</v>
      </c>
      <c r="C335">
        <f t="shared" si="21"/>
        <v>6.1245926703798947E-3</v>
      </c>
      <c r="E335" s="121">
        <f t="shared" si="19"/>
        <v>0.23604564912670095</v>
      </c>
      <c r="G335">
        <f t="shared" si="18"/>
        <v>2.49312698261665E-3</v>
      </c>
      <c r="H335" s="116">
        <f t="shared" si="17"/>
        <v>6.1245926703798947E-3</v>
      </c>
    </row>
    <row r="336" spans="1:8" x14ac:dyDescent="0.25">
      <c r="A336">
        <v>3.1400000000000099</v>
      </c>
      <c r="B336" s="4">
        <f t="shared" si="20"/>
        <v>13.222540000000043</v>
      </c>
      <c r="C336">
        <f t="shared" si="21"/>
        <v>5.8602581240545281E-3</v>
      </c>
      <c r="E336" s="121">
        <f t="shared" si="19"/>
        <v>0.2313298514636227</v>
      </c>
      <c r="G336">
        <f t="shared" si="18"/>
        <v>2.3789765577253196E-3</v>
      </c>
      <c r="H336" s="116">
        <f t="shared" si="17"/>
        <v>5.8602581240545281E-3</v>
      </c>
    </row>
    <row r="337" spans="1:8" x14ac:dyDescent="0.25">
      <c r="A337">
        <v>3.1600000000000099</v>
      </c>
      <c r="B337" s="4">
        <f t="shared" si="20"/>
        <v>13.306760000000043</v>
      </c>
      <c r="C337">
        <f t="shared" si="21"/>
        <v>5.6067964489199557E-3</v>
      </c>
      <c r="E337" s="121">
        <f t="shared" si="19"/>
        <v>0.22662672452611984</v>
      </c>
      <c r="G337">
        <f t="shared" si="18"/>
        <v>2.2698856811894431E-3</v>
      </c>
      <c r="H337" s="116">
        <f t="shared" si="17"/>
        <v>5.6067964489199557E-3</v>
      </c>
    </row>
    <row r="338" spans="1:8" x14ac:dyDescent="0.25">
      <c r="A338">
        <v>3.1800000000000099</v>
      </c>
      <c r="B338" s="4">
        <f t="shared" si="20"/>
        <v>13.390980000000043</v>
      </c>
      <c r="C338">
        <f t="shared" si="21"/>
        <v>5.3637953749094813E-3</v>
      </c>
      <c r="E338" s="121">
        <f t="shared" si="19"/>
        <v>0.22193984416275972</v>
      </c>
      <c r="G338">
        <f t="shared" si="18"/>
        <v>2.1656414639379938E-3</v>
      </c>
      <c r="H338" s="116">
        <f t="shared" si="17"/>
        <v>5.3637953749094813E-3</v>
      </c>
    </row>
    <row r="339" spans="1:8" x14ac:dyDescent="0.25">
      <c r="A339">
        <v>3.2000000000000099</v>
      </c>
      <c r="B339" s="4">
        <f t="shared" si="20"/>
        <v>13.475200000000044</v>
      </c>
      <c r="C339">
        <f t="shared" si="21"/>
        <v>5.1308560784475059E-3</v>
      </c>
      <c r="E339" s="121">
        <f t="shared" si="19"/>
        <v>0.21727267125323765</v>
      </c>
      <c r="G339">
        <f t="shared" si="18"/>
        <v>2.0660392433456336E-3</v>
      </c>
      <c r="H339" s="116">
        <f t="shared" si="17"/>
        <v>5.1308560784475059E-3</v>
      </c>
    </row>
    <row r="340" spans="1:8" x14ac:dyDescent="0.25">
      <c r="A340">
        <v>3.22000000000001</v>
      </c>
      <c r="B340" s="4">
        <f t="shared" si="20"/>
        <v>13.559420000000044</v>
      </c>
      <c r="C340">
        <f t="shared" si="21"/>
        <v>4.9075928787305689E-3</v>
      </c>
      <c r="E340" s="121">
        <f t="shared" si="19"/>
        <v>0.21262854877263274</v>
      </c>
      <c r="G340">
        <f t="shared" si="18"/>
        <v>1.9708823107701958E-3</v>
      </c>
      <c r="H340" s="116">
        <f t="shared" si="17"/>
        <v>4.9075928787305689E-3</v>
      </c>
    </row>
    <row r="341" spans="1:8" x14ac:dyDescent="0.25">
      <c r="A341">
        <v>3.24000000000001</v>
      </c>
      <c r="B341" s="4">
        <f t="shared" si="20"/>
        <v>13.643640000000042</v>
      </c>
      <c r="C341">
        <f t="shared" si="21"/>
        <v>4.6936329321359506E-3</v>
      </c>
      <c r="E341" s="121">
        <f t="shared" si="19"/>
        <v>0.20801069922022322</v>
      </c>
      <c r="G341">
        <f t="shared" si="18"/>
        <v>1.8799816453215175E-3</v>
      </c>
      <c r="H341" s="116">
        <f t="shared" si="17"/>
        <v>4.6936329321359506E-3</v>
      </c>
    </row>
    <row r="342" spans="1:8" x14ac:dyDescent="0.25">
      <c r="A342">
        <v>3.26000000000001</v>
      </c>
      <c r="B342" s="4">
        <f t="shared" si="20"/>
        <v>13.727860000000042</v>
      </c>
      <c r="C342">
        <f t="shared" si="21"/>
        <v>4.4886159254941887E-3</v>
      </c>
      <c r="E342" s="121">
        <f t="shared" si="19"/>
        <v>0.2034222224083512</v>
      </c>
      <c r="G342">
        <f t="shared" si="18"/>
        <v>1.7931556538992805E-3</v>
      </c>
      <c r="H342" s="116">
        <f t="shared" si="17"/>
        <v>4.4886159254941887E-3</v>
      </c>
    </row>
    <row r="343" spans="1:8" x14ac:dyDescent="0.25">
      <c r="A343">
        <v>3.28000000000001</v>
      </c>
      <c r="B343" s="4">
        <f t="shared" si="20"/>
        <v>13.812080000000043</v>
      </c>
      <c r="C343">
        <f t="shared" si="21"/>
        <v>4.2921937689121472E-3</v>
      </c>
      <c r="E343" s="121">
        <f t="shared" si="19"/>
        <v>0.19886609360571966</v>
      </c>
      <c r="G343">
        <f t="shared" si="18"/>
        <v>1.7102299175225759E-3</v>
      </c>
      <c r="H343" s="116">
        <f t="shared" si="17"/>
        <v>4.2921937689121472E-3</v>
      </c>
    </row>
    <row r="344" spans="1:8" x14ac:dyDescent="0.25">
      <c r="A344">
        <v>3.30000000000001</v>
      </c>
      <c r="B344" s="4">
        <f t="shared" si="20"/>
        <v>13.896300000000043</v>
      </c>
      <c r="C344">
        <f t="shared" si="21"/>
        <v>4.1040302887849957E-3</v>
      </c>
      <c r="E344" s="121">
        <f t="shared" si="19"/>
        <v>0.19434516202846697</v>
      </c>
      <c r="G344">
        <f t="shared" si="18"/>
        <v>1.6310369439596008E-3</v>
      </c>
      <c r="H344" s="116">
        <f t="shared" si="17"/>
        <v>4.1040302887849957E-3</v>
      </c>
    </row>
    <row r="345" spans="1:8" x14ac:dyDescent="0.25">
      <c r="A345">
        <v>3.3200000000000101</v>
      </c>
      <c r="B345" s="4">
        <f t="shared" si="20"/>
        <v>13.980520000000043</v>
      </c>
      <c r="C345">
        <f t="shared" si="21"/>
        <v>3.9238009215896439E-3</v>
      </c>
      <c r="E345" s="121">
        <f t="shared" si="19"/>
        <v>0.18986214967139056</v>
      </c>
      <c r="G345">
        <f t="shared" si="18"/>
        <v>1.5554159266528158E-3</v>
      </c>
      <c r="H345" s="116">
        <f t="shared" si="17"/>
        <v>3.9238009215896439E-3</v>
      </c>
    </row>
    <row r="346" spans="1:8" x14ac:dyDescent="0.25">
      <c r="A346">
        <v>3.3400000000000101</v>
      </c>
      <c r="B346" s="4">
        <f t="shared" si="20"/>
        <v>14.064740000000043</v>
      </c>
      <c r="C346">
        <f t="shared" si="21"/>
        <v>3.751192409007341E-3</v>
      </c>
      <c r="E346" s="121">
        <f t="shared" si="19"/>
        <v>0.18541965047078812</v>
      </c>
      <c r="G346">
        <f t="shared" si="18"/>
        <v>1.4832125099227815E-3</v>
      </c>
      <c r="H346" s="116">
        <f t="shared" si="17"/>
        <v>3.751192409007341E-3</v>
      </c>
    </row>
    <row r="347" spans="1:8" x14ac:dyDescent="0.25">
      <c r="A347">
        <v>3.3600000000000101</v>
      </c>
      <c r="B347" s="4">
        <f t="shared" si="20"/>
        <v>14.148960000000043</v>
      </c>
      <c r="C347">
        <f t="shared" si="21"/>
        <v>3.5859024948810994E-3</v>
      </c>
      <c r="E347" s="121">
        <f t="shared" si="19"/>
        <v>0.18102012978955009</v>
      </c>
      <c r="G347">
        <f t="shared" si="18"/>
        <v>1.4142785604223536E-3</v>
      </c>
      <c r="H347" s="116">
        <f t="shared" ref="H347:H410" si="22">C347</f>
        <v>3.5859024948810994E-3</v>
      </c>
    </row>
    <row r="348" spans="1:8" x14ac:dyDescent="0.25">
      <c r="A348">
        <v>3.3800000000000101</v>
      </c>
      <c r="B348" s="4">
        <f t="shared" si="20"/>
        <v>14.233180000000043</v>
      </c>
      <c r="C348">
        <f t="shared" si="21"/>
        <v>3.427639624472293E-3</v>
      </c>
      <c r="E348" s="121">
        <f t="shared" si="19"/>
        <v>0.17666592421437724</v>
      </c>
      <c r="G348">
        <f t="shared" ref="G348:G411" si="23">_xlfn.T.DIST.RT(A348,$K$2)</f>
        <v>1.3484719448028184E-3</v>
      </c>
      <c r="H348" s="116">
        <f t="shared" si="22"/>
        <v>3.427639624472293E-3</v>
      </c>
    </row>
    <row r="349" spans="1:8" x14ac:dyDescent="0.25">
      <c r="A349">
        <v>3.4000000000000101</v>
      </c>
      <c r="B349" s="4">
        <f t="shared" si="20"/>
        <v>14.317400000000044</v>
      </c>
      <c r="C349">
        <f t="shared" si="21"/>
        <v>3.2761226464424731E-3</v>
      </c>
      <c r="E349" s="121">
        <f t="shared" si="19"/>
        <v>0.17235924165430599</v>
      </c>
      <c r="G349">
        <f t="shared" si="23"/>
        <v>1.2856563135436919E-3</v>
      </c>
      <c r="H349" s="116">
        <f t="shared" si="22"/>
        <v>3.2761226464424731E-3</v>
      </c>
    </row>
    <row r="350" spans="1:8" x14ac:dyDescent="0.25">
      <c r="A350">
        <v>3.4200000000000101</v>
      </c>
      <c r="B350" s="4">
        <f t="shared" si="20"/>
        <v>14.401620000000044</v>
      </c>
      <c r="C350">
        <f t="shared" si="21"/>
        <v>3.1310805179486879E-3</v>
      </c>
      <c r="E350" s="121">
        <f t="shared" si="19"/>
        <v>0.16810216172910808</v>
      </c>
      <c r="G350">
        <f t="shared" si="23"/>
        <v>1.2257008908891976E-3</v>
      </c>
      <c r="H350" s="116">
        <f t="shared" si="22"/>
        <v>3.1310805179486879E-3</v>
      </c>
    </row>
    <row r="351" spans="1:8" x14ac:dyDescent="0.25">
      <c r="A351">
        <v>3.4400000000000102</v>
      </c>
      <c r="B351" s="4">
        <f t="shared" si="20"/>
        <v>14.485840000000044</v>
      </c>
      <c r="C351">
        <f t="shared" si="21"/>
        <v>2.9922520132058192E-3</v>
      </c>
      <c r="E351" s="121">
        <f t="shared" si="19"/>
        <v>0.16389663643558372</v>
      </c>
      <c r="G351">
        <f t="shared" si="23"/>
        <v>1.168480270826623E-3</v>
      </c>
      <c r="H351" s="116">
        <f t="shared" si="22"/>
        <v>2.9922520132058192E-3</v>
      </c>
    </row>
    <row r="352" spans="1:8" x14ac:dyDescent="0.25">
      <c r="A352">
        <v>3.4600000000000102</v>
      </c>
      <c r="B352" s="4">
        <f t="shared" si="20"/>
        <v>14.570060000000044</v>
      </c>
      <c r="C352">
        <f t="shared" si="21"/>
        <v>2.8593854358352029E-3</v>
      </c>
      <c r="E352" s="121">
        <f t="shared" si="19"/>
        <v>0.15974449107929753</v>
      </c>
      <c r="G352">
        <f t="shared" si="23"/>
        <v>1.1138742190341497E-3</v>
      </c>
      <c r="H352" s="116">
        <f t="shared" si="22"/>
        <v>2.8593854358352029E-3</v>
      </c>
    </row>
    <row r="353" spans="1:8" x14ac:dyDescent="0.25">
      <c r="A353">
        <v>3.4800000000000102</v>
      </c>
      <c r="B353" s="4">
        <f t="shared" si="20"/>
        <v>14.654280000000044</v>
      </c>
      <c r="C353">
        <f t="shared" si="21"/>
        <v>2.7322383352873895E-3</v>
      </c>
      <c r="E353" s="121">
        <f t="shared" si="19"/>
        <v>0.15564742545889926</v>
      </c>
      <c r="G353">
        <f t="shared" si="23"/>
        <v>1.0617674807193763E-3</v>
      </c>
      <c r="H353" s="116">
        <f t="shared" si="22"/>
        <v>2.7322383352873895E-3</v>
      </c>
    </row>
    <row r="354" spans="1:8" x14ac:dyDescent="0.25">
      <c r="A354">
        <v>3.5000000000000102</v>
      </c>
      <c r="B354" s="4">
        <f t="shared" si="20"/>
        <v>14.738500000000045</v>
      </c>
      <c r="C354">
        <f t="shared" si="21"/>
        <v>2.6105772275962871E-3</v>
      </c>
      <c r="E354" s="121">
        <f t="shared" si="19"/>
        <v>0.15160701528984166</v>
      </c>
      <c r="G354">
        <f t="shared" si="23"/>
        <v>1.0120495942637989E-3</v>
      </c>
      <c r="H354" s="116">
        <f t="shared" si="22"/>
        <v>2.6105772275962871E-3</v>
      </c>
    </row>
    <row r="355" spans="1:8" x14ac:dyDescent="0.25">
      <c r="A355">
        <v>3.5200000000000098</v>
      </c>
      <c r="B355" s="4">
        <f t="shared" si="20"/>
        <v>14.822720000000043</v>
      </c>
      <c r="C355">
        <f t="shared" si="21"/>
        <v>2.4941773206933323E-3</v>
      </c>
      <c r="E355" s="121">
        <f t="shared" si="19"/>
        <v>0.14762471385403808</v>
      </c>
      <c r="G355">
        <f t="shared" si="23"/>
        <v>9.64614710583095E-4</v>
      </c>
      <c r="H355" s="116">
        <f t="shared" si="22"/>
        <v>2.4941773206933323E-3</v>
      </c>
    </row>
    <row r="356" spans="1:8" x14ac:dyDescent="0.25">
      <c r="A356">
        <v>3.5400000000000098</v>
      </c>
      <c r="B356" s="4">
        <f t="shared" si="20"/>
        <v>14.906940000000043</v>
      </c>
      <c r="C356">
        <f t="shared" si="21"/>
        <v>2.3828222444834363E-3</v>
      </c>
      <c r="E356" s="121">
        <f t="shared" si="19"/>
        <v>0.14370185386180698</v>
      </c>
      <c r="G356">
        <f t="shared" si="23"/>
        <v>9.193614181084997E-4</v>
      </c>
      <c r="H356" s="116">
        <f t="shared" si="22"/>
        <v>2.3828222444834363E-3</v>
      </c>
    </row>
    <row r="357" spans="1:8" x14ac:dyDescent="0.25">
      <c r="A357">
        <v>3.5600000000000098</v>
      </c>
      <c r="B357" s="4">
        <f t="shared" si="20"/>
        <v>14.991160000000042</v>
      </c>
      <c r="C357">
        <f t="shared" si="21"/>
        <v>2.2763037858587807E-3</v>
      </c>
      <c r="E357" s="121">
        <f t="shared" si="19"/>
        <v>0.13983964951230846</v>
      </c>
      <c r="G357">
        <f t="shared" si="23"/>
        <v>8.7619257329029786E-4</v>
      </c>
      <c r="H357" s="116">
        <f t="shared" si="22"/>
        <v>2.2763037858587807E-3</v>
      </c>
    </row>
    <row r="358" spans="1:8" x14ac:dyDescent="0.25">
      <c r="A358">
        <v>3.5800000000000098</v>
      </c>
      <c r="B358" s="4">
        <f t="shared" si="20"/>
        <v>15.075380000000042</v>
      </c>
      <c r="C358">
        <f t="shared" si="21"/>
        <v>2.1744216288024226E-3</v>
      </c>
      <c r="E358" s="121">
        <f t="shared" si="19"/>
        <v>0.13603919873860865</v>
      </c>
      <c r="G358">
        <f t="shared" si="23"/>
        <v>8.350151365208628E-4</v>
      </c>
      <c r="H358" s="116">
        <f t="shared" si="22"/>
        <v>2.1744216288024226E-3</v>
      </c>
    </row>
    <row r="359" spans="1:8" x14ac:dyDescent="0.25">
      <c r="A359">
        <v>3.6000000000000099</v>
      </c>
      <c r="B359" s="4">
        <f t="shared" si="20"/>
        <v>15.159600000000042</v>
      </c>
      <c r="C359">
        <f t="shared" si="21"/>
        <v>2.0769830997114636E-3</v>
      </c>
      <c r="E359" s="121">
        <f t="shared" si="19"/>
        <v>0.13230148562348742</v>
      </c>
      <c r="G359">
        <f t="shared" si="23"/>
        <v>7.9574001337156489E-4</v>
      </c>
      <c r="H359" s="116">
        <f t="shared" si="22"/>
        <v>2.0769830997114636E-3</v>
      </c>
    </row>
    <row r="360" spans="1:8" x14ac:dyDescent="0.25">
      <c r="A360">
        <v>3.6200000000000099</v>
      </c>
      <c r="B360" s="4">
        <f t="shared" si="20"/>
        <v>15.243820000000042</v>
      </c>
      <c r="C360">
        <f t="shared" si="21"/>
        <v>1.9838029180478563E-3</v>
      </c>
      <c r="E360" s="121">
        <f t="shared" si="19"/>
        <v>0.12862738297214607</v>
      </c>
      <c r="G360">
        <f t="shared" si="23"/>
        <v>7.5828190103519532E-4</v>
      </c>
      <c r="H360" s="116">
        <f t="shared" si="22"/>
        <v>1.9838029180478563E-3</v>
      </c>
    </row>
    <row r="361" spans="1:8" x14ac:dyDescent="0.25">
      <c r="A361">
        <v>3.6400000000000099</v>
      </c>
      <c r="B361" s="4">
        <f t="shared" si="20"/>
        <v>15.328040000000042</v>
      </c>
      <c r="C361">
        <f t="shared" si="21"/>
        <v>1.8947029524055939E-3</v>
      </c>
      <c r="E361" s="121">
        <f t="shared" si="19"/>
        <v>0.125017655028065</v>
      </c>
      <c r="G361">
        <f t="shared" si="23"/>
        <v>7.2255913986332882E-4</v>
      </c>
      <c r="H361" s="116">
        <f t="shared" si="22"/>
        <v>1.8947029524055939E-3</v>
      </c>
    </row>
    <row r="362" spans="1:8" x14ac:dyDescent="0.25">
      <c r="A362">
        <v>3.6600000000000099</v>
      </c>
      <c r="B362" s="4">
        <f t="shared" si="20"/>
        <v>15.412260000000042</v>
      </c>
      <c r="C362">
        <f t="shared" si="21"/>
        <v>1.8095119820641051E-3</v>
      </c>
      <c r="E362" s="121">
        <f t="shared" si="19"/>
        <v>0.12147296031840289</v>
      </c>
      <c r="G362">
        <f t="shared" si="23"/>
        <v>6.8849356988627064E-4</v>
      </c>
      <c r="H362" s="116">
        <f t="shared" si="22"/>
        <v>1.8095119820641051E-3</v>
      </c>
    </row>
    <row r="363" spans="1:8" x14ac:dyDescent="0.25">
      <c r="A363">
        <v>3.6800000000000099</v>
      </c>
      <c r="B363" s="4">
        <f t="shared" si="20"/>
        <v>15.496480000000043</v>
      </c>
      <c r="C363">
        <f t="shared" si="21"/>
        <v>1.7280654640807085E-3</v>
      </c>
      <c r="E363" s="121">
        <f t="shared" si="19"/>
        <v>0.11799385461551856</v>
      </c>
      <c r="G363">
        <f t="shared" si="23"/>
        <v>6.5601039220174965E-4</v>
      </c>
      <c r="H363" s="116">
        <f t="shared" si="22"/>
        <v>1.7280654640807085E-3</v>
      </c>
    </row>
    <row r="364" spans="1:8" x14ac:dyDescent="0.25">
      <c r="A364">
        <v>3.7000000000000099</v>
      </c>
      <c r="B364" s="4">
        <f t="shared" si="20"/>
        <v>15.580700000000043</v>
      </c>
      <c r="C364">
        <f t="shared" si="21"/>
        <v>1.6502053059587458E-3</v>
      </c>
      <c r="E364" s="121">
        <f t="shared" si="19"/>
        <v>0.11458079400143106</v>
      </c>
      <c r="G364">
        <f t="shared" si="23"/>
        <v>6.250380351175243E-4</v>
      </c>
      <c r="H364" s="116">
        <f t="shared" si="22"/>
        <v>1.6502053059587458E-3</v>
      </c>
    </row>
    <row r="365" spans="1:8" x14ac:dyDescent="0.25">
      <c r="A365">
        <v>3.72000000000001</v>
      </c>
      <c r="B365" s="4">
        <f t="shared" si="20"/>
        <v>15.664920000000043</v>
      </c>
      <c r="C365">
        <f t="shared" si="21"/>
        <v>1.5757796439132142E-3</v>
      </c>
      <c r="E365" s="121">
        <f t="shared" ref="E365:E428" si="24">_xlfn.T.DIST(A259,$K$2-2,FALSE)</f>
        <v>0.11123413802230511</v>
      </c>
      <c r="G365">
        <f t="shared" si="23"/>
        <v>5.9550802493228965E-4</v>
      </c>
      <c r="H365" s="116">
        <f t="shared" si="22"/>
        <v>1.5757796439132142E-3</v>
      </c>
    </row>
    <row r="366" spans="1:8" x14ac:dyDescent="0.25">
      <c r="A366">
        <v>3.74000000000001</v>
      </c>
      <c r="B366" s="4">
        <f t="shared" si="20"/>
        <v>15.749140000000043</v>
      </c>
      <c r="C366">
        <f t="shared" si="21"/>
        <v>1.5046426267417816E-3</v>
      </c>
      <c r="E366" s="121">
        <f t="shared" si="24"/>
        <v>0.10795415292036063</v>
      </c>
      <c r="G366">
        <f t="shared" si="23"/>
        <v>5.6735486123886186E-4</v>
      </c>
      <c r="H366" s="116">
        <f t="shared" si="22"/>
        <v>1.5046426267417816E-3</v>
      </c>
    </row>
    <row r="367" spans="1:8" x14ac:dyDescent="0.25">
      <c r="A367">
        <v>3.76000000000001</v>
      </c>
      <c r="B367" s="4">
        <f t="shared" si="20"/>
        <v>15.833360000000043</v>
      </c>
      <c r="C367">
        <f t="shared" si="21"/>
        <v>1.4366542052965251E-3</v>
      </c>
      <c r="E367" s="121">
        <f t="shared" si="24"/>
        <v>0.10474101493094871</v>
      </c>
      <c r="G367">
        <f t="shared" si="23"/>
        <v>5.4051589663347709E-4</v>
      </c>
      <c r="H367" s="116">
        <f t="shared" si="22"/>
        <v>1.4366542052965251E-3</v>
      </c>
    </row>
    <row r="368" spans="1:8" x14ac:dyDescent="0.25">
      <c r="A368">
        <v>3.78000000000001</v>
      </c>
      <c r="B368" s="4">
        <f t="shared" si="20"/>
        <v>15.917580000000044</v>
      </c>
      <c r="C368">
        <f t="shared" si="21"/>
        <v>1.3716799275397601E-3</v>
      </c>
      <c r="E368" s="121">
        <f t="shared" si="24"/>
        <v>0.10159481363291027</v>
      </c>
      <c r="G368">
        <f t="shared" si="23"/>
        <v>5.1493122071521232E-4</v>
      </c>
      <c r="H368" s="116">
        <f t="shared" si="22"/>
        <v>1.3716799275397601E-3</v>
      </c>
    </row>
    <row r="369" spans="1:8" x14ac:dyDescent="0.25">
      <c r="A369">
        <v>3.80000000000001</v>
      </c>
      <c r="B369" s="4">
        <f t="shared" si="20"/>
        <v>16.001800000000042</v>
      </c>
      <c r="C369">
        <f t="shared" si="21"/>
        <v>1.3095907391567465E-3</v>
      </c>
      <c r="E369" s="121">
        <f t="shared" si="24"/>
        <v>9.8515555340735209E-2</v>
      </c>
      <c r="G369">
        <f t="shared" si="23"/>
        <v>4.9054354825981761E-4</v>
      </c>
      <c r="H369" s="116">
        <f t="shared" si="22"/>
        <v>1.3095907391567465E-3</v>
      </c>
    </row>
    <row r="370" spans="1:8" x14ac:dyDescent="0.25">
      <c r="A370">
        <v>3.8200000000000101</v>
      </c>
      <c r="B370" s="4">
        <f t="shared" si="20"/>
        <v>16.086020000000044</v>
      </c>
      <c r="C370">
        <f t="shared" si="21"/>
        <v>1.2502627896880713E-3</v>
      </c>
      <c r="E370" s="121">
        <f t="shared" si="24"/>
        <v>9.5503166527465391E-2</v>
      </c>
      <c r="G370">
        <f t="shared" si="23"/>
        <v>4.6729811145295792E-4</v>
      </c>
      <c r="H370" s="116">
        <f t="shared" si="22"/>
        <v>1.2502627896880713E-3</v>
      </c>
    </row>
    <row r="371" spans="1:8" x14ac:dyDescent="0.25">
      <c r="A371">
        <v>3.8400000000000101</v>
      </c>
      <c r="B371" s="4">
        <f t="shared" si="20"/>
        <v>16.170240000000042</v>
      </c>
      <c r="C371">
        <f t="shared" si="21"/>
        <v>1.1935772441355075E-3</v>
      </c>
      <c r="E371" s="121">
        <f t="shared" si="24"/>
        <v>9.2557497267728231E-2</v>
      </c>
      <c r="G371">
        <f t="shared" si="23"/>
        <v>4.451425560685716E-4</v>
      </c>
      <c r="H371" s="116">
        <f t="shared" si="22"/>
        <v>1.1935772441355075E-3</v>
      </c>
    </row>
    <row r="372" spans="1:8" x14ac:dyDescent="0.25">
      <c r="A372">
        <v>3.8600000000000101</v>
      </c>
      <c r="B372" s="4">
        <f t="shared" si="20"/>
        <v>16.254460000000044</v>
      </c>
      <c r="C372">
        <f t="shared" si="21"/>
        <v>1.1394200999870505E-3</v>
      </c>
      <c r="E372" s="121">
        <f t="shared" si="24"/>
        <v>8.9678324690753375E-2</v>
      </c>
      <c r="G372">
        <f t="shared" si="23"/>
        <v>4.2402684147910578E-4</v>
      </c>
      <c r="H372" s="116">
        <f t="shared" si="22"/>
        <v>1.1394200999870505E-3</v>
      </c>
    </row>
    <row r="373" spans="1:8" x14ac:dyDescent="0.25">
      <c r="A373">
        <v>3.8800000000000101</v>
      </c>
      <c r="B373" s="4">
        <f t="shared" si="20"/>
        <v>16.338680000000043</v>
      </c>
      <c r="C373">
        <f t="shared" si="21"/>
        <v>1.08768200959933E-3</v>
      </c>
      <c r="E373" s="121">
        <f t="shared" si="24"/>
        <v>8.6865356433700094E-2</v>
      </c>
      <c r="G373">
        <f t="shared" si="23"/>
        <v>4.0390314438549434E-4</v>
      </c>
      <c r="H373" s="116">
        <f t="shared" si="22"/>
        <v>1.08768200959933E-3</v>
      </c>
    </row>
    <row r="374" spans="1:8" x14ac:dyDescent="0.25">
      <c r="A374">
        <v>3.9000000000000101</v>
      </c>
      <c r="B374" s="4">
        <f t="shared" si="20"/>
        <v>16.422900000000045</v>
      </c>
      <c r="C374">
        <f t="shared" si="21"/>
        <v>1.0382581078689772E-3</v>
      </c>
      <c r="E374" s="121">
        <f t="shared" si="24"/>
        <v>8.4118234086112659E-2</v>
      </c>
      <c r="G374">
        <f t="shared" si="23"/>
        <v>3.8472576615613017E-4</v>
      </c>
      <c r="H374" s="116">
        <f t="shared" si="22"/>
        <v>1.0382581078689772E-3</v>
      </c>
    </row>
    <row r="375" spans="1:8" x14ac:dyDescent="0.25">
      <c r="A375">
        <v>3.9200000000000101</v>
      </c>
      <c r="B375" s="4">
        <f t="shared" si="20"/>
        <v>16.507120000000043</v>
      </c>
      <c r="C375">
        <f t="shared" si="21"/>
        <v>9.9104784511853884E-4</v>
      </c>
      <c r="E375" s="121">
        <f t="shared" si="24"/>
        <v>8.1436536616818281E-2</v>
      </c>
      <c r="G375">
        <f t="shared" si="23"/>
        <v>3.6645104366543493E-4</v>
      </c>
      <c r="H375" s="116">
        <f t="shared" si="22"/>
        <v>9.9104784511853884E-4</v>
      </c>
    </row>
    <row r="376" spans="1:8" x14ac:dyDescent="0.25">
      <c r="A376">
        <v>3.9400000000000102</v>
      </c>
      <c r="B376" s="4">
        <f t="shared" si="20"/>
        <v>16.591340000000045</v>
      </c>
      <c r="C376">
        <f t="shared" si="21"/>
        <v>9.4595482511720865E-4</v>
      </c>
      <c r="E376" s="121">
        <f t="shared" si="24"/>
        <v>7.8819783775085361E-2</v>
      </c>
      <c r="G376">
        <f t="shared" si="23"/>
        <v>3.4903726352430634E-4</v>
      </c>
      <c r="H376" s="116">
        <f t="shared" si="22"/>
        <v>9.4595482511720865E-4</v>
      </c>
    </row>
    <row r="377" spans="1:8" x14ac:dyDescent="0.25">
      <c r="A377">
        <v>3.9600000000000102</v>
      </c>
      <c r="B377" s="4">
        <f t="shared" si="20"/>
        <v>16.675560000000043</v>
      </c>
      <c r="C377">
        <f t="shared" si="21"/>
        <v>9.0288664815193402E-4</v>
      </c>
      <c r="E377" s="121">
        <f t="shared" si="24"/>
        <v>7.6267439458367253E-2</v>
      </c>
      <c r="G377">
        <f t="shared" si="23"/>
        <v>3.324445795963395E-4</v>
      </c>
      <c r="H377" s="116">
        <f t="shared" si="22"/>
        <v>9.0288664815193402E-4</v>
      </c>
    </row>
    <row r="378" spans="1:8" x14ac:dyDescent="0.25">
      <c r="A378">
        <v>3.9800000000000102</v>
      </c>
      <c r="B378" s="4">
        <f t="shared" si="20"/>
        <v>16.759780000000045</v>
      </c>
      <c r="C378">
        <f t="shared" si="21"/>
        <v>8.6175475906031542E-4</v>
      </c>
      <c r="E378" s="121">
        <f t="shared" si="24"/>
        <v>7.3778915039463558E-2</v>
      </c>
      <c r="G378">
        <f t="shared" si="23"/>
        <v>3.1663493369552833E-4</v>
      </c>
      <c r="H378" s="116">
        <f t="shared" si="22"/>
        <v>8.6175475906031542E-4</v>
      </c>
    </row>
    <row r="379" spans="1:8" x14ac:dyDescent="0.25">
      <c r="A379">
        <v>4.0000000000000098</v>
      </c>
      <c r="B379" s="4">
        <f t="shared" si="20"/>
        <v>16.844000000000044</v>
      </c>
      <c r="C379">
        <f t="shared" si="21"/>
        <v>8.2247430013312041E-4</v>
      </c>
      <c r="E379" s="121">
        <f t="shared" si="24"/>
        <v>7.1353572646438213E-2</v>
      </c>
      <c r="G379">
        <f t="shared" si="23"/>
        <v>3.0157197936301922E-4</v>
      </c>
      <c r="H379" s="116">
        <f t="shared" si="22"/>
        <v>8.2247430013312041E-4</v>
      </c>
    </row>
    <row r="380" spans="1:8" x14ac:dyDescent="0.25">
      <c r="A380">
        <v>4.0200000000000102</v>
      </c>
      <c r="B380" s="4">
        <f t="shared" si="20"/>
        <v>16.928220000000046</v>
      </c>
      <c r="C380">
        <f t="shared" si="21"/>
        <v>7.8496396879120661E-4</v>
      </c>
      <c r="E380" s="121">
        <f t="shared" si="24"/>
        <v>6.8990728389136849E-2</v>
      </c>
      <c r="G380">
        <f t="shared" si="23"/>
        <v>2.872210086224336E-4</v>
      </c>
      <c r="H380" s="116">
        <f t="shared" si="22"/>
        <v>7.8496396879120661E-4</v>
      </c>
    </row>
    <row r="381" spans="1:8" x14ac:dyDescent="0.25">
      <c r="A381">
        <v>4.0400000000000098</v>
      </c>
      <c r="B381" s="4">
        <f t="shared" si="20"/>
        <v>17.012440000000044</v>
      </c>
      <c r="C381">
        <f t="shared" si="21"/>
        <v>7.4914587993893367E-4</v>
      </c>
      <c r="E381" s="121">
        <f t="shared" si="24"/>
        <v>6.6689655526642688E-2</v>
      </c>
      <c r="G381">
        <f t="shared" si="23"/>
        <v>2.7354888161526948E-4</v>
      </c>
      <c r="H381" s="116">
        <f t="shared" si="22"/>
        <v>7.4914587993893367E-4</v>
      </c>
    </row>
    <row r="382" spans="1:8" x14ac:dyDescent="0.25">
      <c r="A382">
        <v>4.0600000000000103</v>
      </c>
      <c r="B382" s="4">
        <f t="shared" si="20"/>
        <v>17.096660000000046</v>
      </c>
      <c r="C382">
        <f t="shared" si="21"/>
        <v>7.1494543289407294E-4</v>
      </c>
      <c r="E382" s="121">
        <f t="shared" si="24"/>
        <v>6.444958757050237E-2</v>
      </c>
      <c r="G382">
        <f t="shared" si="23"/>
        <v>2.6052395901996942E-4</v>
      </c>
      <c r="H382" s="116">
        <f t="shared" si="22"/>
        <v>7.1494543289407294E-4</v>
      </c>
    </row>
    <row r="383" spans="1:8" x14ac:dyDescent="0.25">
      <c r="A383">
        <v>4.0800000000000098</v>
      </c>
      <c r="B383" s="4">
        <f t="shared" si="20"/>
        <v>17.180880000000041</v>
      </c>
      <c r="C383">
        <f t="shared" si="21"/>
        <v>6.8229118279239669E-4</v>
      </c>
      <c r="E383" s="121">
        <f t="shared" si="24"/>
        <v>6.2269721319032585E-2</v>
      </c>
      <c r="G383">
        <f t="shared" si="23"/>
        <v>2.4811603716033893E-4</v>
      </c>
      <c r="H383" s="116">
        <f t="shared" si="22"/>
        <v>6.8229118279239669E-4</v>
      </c>
    </row>
    <row r="384" spans="1:8" x14ac:dyDescent="0.25">
      <c r="A384">
        <v>4.1000000000000103</v>
      </c>
      <c r="B384" s="4">
        <f t="shared" si="20"/>
        <v>17.265100000000043</v>
      </c>
      <c r="C384">
        <f t="shared" si="21"/>
        <v>6.5111471636378291E-4</v>
      </c>
      <c r="E384" s="121">
        <f t="shared" si="24"/>
        <v>6.0149219818491431E-2</v>
      </c>
      <c r="G384">
        <f t="shared" si="23"/>
        <v>2.3629628571112161E-4</v>
      </c>
      <c r="H384" s="116">
        <f t="shared" si="22"/>
        <v>6.5111471636378291E-4</v>
      </c>
    </row>
    <row r="385" spans="1:8" x14ac:dyDescent="0.25">
      <c r="A385">
        <v>4.1200000000000099</v>
      </c>
      <c r="B385" s="4">
        <f t="shared" si="20"/>
        <v>17.349320000000041</v>
      </c>
      <c r="C385">
        <f t="shared" si="21"/>
        <v>6.213505319756634E-4</v>
      </c>
      <c r="E385" s="121">
        <f t="shared" si="24"/>
        <v>5.808721524735698E-2</v>
      </c>
      <c r="G385">
        <f t="shared" si="23"/>
        <v>2.2503718791074172E-4</v>
      </c>
      <c r="H385" s="116">
        <f t="shared" si="22"/>
        <v>6.213505319756634E-4</v>
      </c>
    </row>
    <row r="386" spans="1:8" x14ac:dyDescent="0.25">
      <c r="A386">
        <v>4.1400000000000103</v>
      </c>
      <c r="B386" s="4">
        <f t="shared" ref="B386:B449" si="25">A386*$J$2+L$2</f>
        <v>17.433540000000043</v>
      </c>
      <c r="C386">
        <f t="shared" ref="C386:C449" si="26">_xlfn.T.DIST(A386,$K$2-2,FALSE)</f>
        <v>5.929359238388682E-4</v>
      </c>
      <c r="E386" s="121">
        <f t="shared" si="24"/>
        <v>5.6082811720401041E-2</v>
      </c>
      <c r="G386">
        <f t="shared" si="23"/>
        <v>2.1431248319337312E-4</v>
      </c>
      <c r="H386" s="116">
        <f t="shared" si="22"/>
        <v>5.929359238388682E-4</v>
      </c>
    </row>
    <row r="387" spans="1:8" x14ac:dyDescent="0.25">
      <c r="A387">
        <v>4.1600000000000099</v>
      </c>
      <c r="B387" s="4">
        <f t="shared" si="25"/>
        <v>17.517760000000042</v>
      </c>
      <c r="C387">
        <f t="shared" si="26"/>
        <v>5.6581087027064302E-4</v>
      </c>
      <c r="E387" s="121">
        <f t="shared" si="24"/>
        <v>5.4135088009680164E-2</v>
      </c>
      <c r="G387">
        <f t="shared" si="23"/>
        <v>2.0409711215473093E-4</v>
      </c>
      <c r="H387" s="116">
        <f t="shared" si="22"/>
        <v>5.6581087027064302E-4</v>
      </c>
    </row>
    <row r="388" spans="1:8" x14ac:dyDescent="0.25">
      <c r="A388">
        <v>4.1800000000000104</v>
      </c>
      <c r="B388" s="4">
        <f t="shared" si="25"/>
        <v>17.601980000000044</v>
      </c>
      <c r="C388">
        <f t="shared" si="26"/>
        <v>5.3991792590937435E-4</v>
      </c>
      <c r="E388" s="121">
        <f t="shared" si="24"/>
        <v>5.2243100179980406E-2</v>
      </c>
      <c r="G388">
        <f t="shared" si="23"/>
        <v>1.9436716376814846E-4</v>
      </c>
      <c r="H388" s="116">
        <f t="shared" si="22"/>
        <v>5.3991792590937435E-4</v>
      </c>
    </row>
    <row r="389" spans="1:8" x14ac:dyDescent="0.25">
      <c r="A389">
        <v>4.2000000000000099</v>
      </c>
      <c r="B389" s="4">
        <f t="shared" si="25"/>
        <v>17.686200000000042</v>
      </c>
      <c r="C389">
        <f t="shared" si="26"/>
        <v>5.1520211777580471E-4</v>
      </c>
      <c r="E389" s="121">
        <f t="shared" si="24"/>
        <v>5.0405884136655976E-2</v>
      </c>
      <c r="G389">
        <f t="shared" si="23"/>
        <v>1.850998247697631E-4</v>
      </c>
      <c r="H389" s="116">
        <f t="shared" si="22"/>
        <v>5.1520211777580471E-4</v>
      </c>
    </row>
    <row r="390" spans="1:8" x14ac:dyDescent="0.25">
      <c r="A390">
        <v>4.2200000000000104</v>
      </c>
      <c r="B390" s="4">
        <f t="shared" si="25"/>
        <v>17.770420000000044</v>
      </c>
      <c r="C390">
        <f t="shared" si="26"/>
        <v>4.9161084507578167E-4</v>
      </c>
      <c r="E390" s="121">
        <f t="shared" si="24"/>
        <v>4.8622458084184639E-2</v>
      </c>
      <c r="G390">
        <f t="shared" si="23"/>
        <v>1.7627333113379024E-4</v>
      </c>
      <c r="H390" s="116">
        <f t="shared" si="22"/>
        <v>4.9161084507578167E-4</v>
      </c>
    </row>
    <row r="391" spans="1:8" x14ac:dyDescent="0.25">
      <c r="A391">
        <v>4.24</v>
      </c>
      <c r="B391" s="4">
        <f t="shared" si="25"/>
        <v>17.854640000000003</v>
      </c>
      <c r="C391">
        <f t="shared" si="26"/>
        <v>4.6909378264031222E-4</v>
      </c>
      <c r="E391" s="121">
        <f t="shared" si="24"/>
        <v>4.6891824894130227E-2</v>
      </c>
      <c r="G391">
        <f t="shared" si="23"/>
        <v>1.6786692156110197E-4</v>
      </c>
      <c r="H391" s="116">
        <f t="shared" si="22"/>
        <v>4.6909378264031222E-4</v>
      </c>
    </row>
    <row r="392" spans="1:8" x14ac:dyDescent="0.25">
      <c r="A392">
        <v>4.25999999999999</v>
      </c>
      <c r="B392" s="4">
        <f t="shared" si="25"/>
        <v>17.938859999999959</v>
      </c>
      <c r="C392">
        <f t="shared" si="26"/>
        <v>4.4760278789924564E-4</v>
      </c>
      <c r="E392" s="121">
        <f t="shared" si="24"/>
        <v>4.5212974381553889E-2</v>
      </c>
      <c r="G392">
        <f t="shared" si="23"/>
        <v>1.5986079290646811E-4</v>
      </c>
      <c r="H392" s="116">
        <f t="shared" si="22"/>
        <v>4.4760278789924564E-4</v>
      </c>
    </row>
    <row r="393" spans="1:8" x14ac:dyDescent="0.25">
      <c r="A393">
        <v>4.2799999999999798</v>
      </c>
      <c r="B393" s="4">
        <f t="shared" si="25"/>
        <v>18.023079999999915</v>
      </c>
      <c r="C393">
        <f t="shared" si="26"/>
        <v>4.2709181128617815E-4</v>
      </c>
      <c r="E393" s="121">
        <f t="shared" si="24"/>
        <v>4.358488548924476E-2</v>
      </c>
      <c r="G393">
        <f t="shared" si="23"/>
        <v>1.5223605747205065E-4</v>
      </c>
      <c r="H393" s="116">
        <f t="shared" si="22"/>
        <v>4.2709181128617815E-4</v>
      </c>
    </row>
    <row r="394" spans="1:8" x14ac:dyDescent="0.25">
      <c r="A394">
        <v>4.2999999999999696</v>
      </c>
      <c r="B394" s="4">
        <f t="shared" si="25"/>
        <v>18.107299999999874</v>
      </c>
      <c r="C394">
        <f t="shared" si="26"/>
        <v>4.0751680997295548E-4</v>
      </c>
      <c r="E394" s="121">
        <f t="shared" si="24"/>
        <v>4.2006528379456336E-2</v>
      </c>
      <c r="G394">
        <f t="shared" si="23"/>
        <v>1.4497470209680758E-4</v>
      </c>
      <c r="H394" s="116">
        <f t="shared" si="22"/>
        <v>4.0751680997295548E-4</v>
      </c>
    </row>
    <row r="395" spans="1:8" x14ac:dyDescent="0.25">
      <c r="A395">
        <v>4.3199999999999603</v>
      </c>
      <c r="B395" s="4">
        <f t="shared" si="25"/>
        <v>18.191519999999834</v>
      </c>
      <c r="C395">
        <f t="shared" si="26"/>
        <v>3.8883566483362411E-4</v>
      </c>
      <c r="E395" s="121">
        <f t="shared" si="24"/>
        <v>4.0476866433134216E-2</v>
      </c>
      <c r="G395">
        <f t="shared" si="23"/>
        <v>1.3805954897363334E-4</v>
      </c>
      <c r="H395" s="116">
        <f t="shared" si="22"/>
        <v>3.8883566483362411E-4</v>
      </c>
    </row>
    <row r="396" spans="1:8" x14ac:dyDescent="0.25">
      <c r="A396">
        <v>4.3399999999999501</v>
      </c>
      <c r="B396" s="4">
        <f t="shared" si="25"/>
        <v>18.275739999999793</v>
      </c>
      <c r="C396">
        <f t="shared" si="26"/>
        <v>3.7100810053897773E-4</v>
      </c>
      <c r="E396" s="121">
        <f t="shared" si="24"/>
        <v>3.8994858156877837E-2</v>
      </c>
      <c r="G396">
        <f t="shared" si="23"/>
        <v>1.3147421812815613E-4</v>
      </c>
      <c r="H396" s="116">
        <f t="shared" si="22"/>
        <v>3.7100810053897773E-4</v>
      </c>
    </row>
    <row r="397" spans="1:8" x14ac:dyDescent="0.25">
      <c r="A397">
        <v>4.3599999999999399</v>
      </c>
      <c r="B397" s="4">
        <f t="shared" si="25"/>
        <v>18.359959999999749</v>
      </c>
      <c r="C397">
        <f t="shared" si="26"/>
        <v>3.5399560868433873E-4</v>
      </c>
      <c r="E397" s="121">
        <f t="shared" si="24"/>
        <v>3.7559458998179272E-2</v>
      </c>
      <c r="G397">
        <f t="shared" si="23"/>
        <v>1.252030914951513E-4</v>
      </c>
      <c r="H397" s="116">
        <f t="shared" si="22"/>
        <v>3.5399560868433873E-4</v>
      </c>
    </row>
    <row r="398" spans="1:8" x14ac:dyDescent="0.25">
      <c r="A398">
        <v>4.3799999999999297</v>
      </c>
      <c r="B398" s="4">
        <f t="shared" si="25"/>
        <v>18.444179999999704</v>
      </c>
      <c r="C398">
        <f t="shared" si="26"/>
        <v>3.3776137385484011E-4</v>
      </c>
      <c r="E398" s="121">
        <f t="shared" si="24"/>
        <v>3.6169623069669997E-2</v>
      </c>
      <c r="G398">
        <f t="shared" si="23"/>
        <v>1.1923127853058363E-4</v>
      </c>
      <c r="H398" s="116">
        <f t="shared" si="22"/>
        <v>3.3776137385484011E-4</v>
      </c>
    </row>
    <row r="399" spans="1:8" x14ac:dyDescent="0.25">
      <c r="A399">
        <v>4.3999999999999204</v>
      </c>
      <c r="B399" s="4">
        <f t="shared" si="25"/>
        <v>18.528399999999667</v>
      </c>
      <c r="C399">
        <f t="shared" si="26"/>
        <v>3.2227020253411837E-4</v>
      </c>
      <c r="E399" s="121">
        <f t="shared" si="24"/>
        <v>3.4824304783376364E-2</v>
      </c>
      <c r="G399">
        <f t="shared" si="23"/>
        <v>1.1354458329928215E-4</v>
      </c>
      <c r="H399" s="116">
        <f t="shared" si="22"/>
        <v>3.2227020253411837E-4</v>
      </c>
    </row>
    <row r="400" spans="1:8" x14ac:dyDescent="0.25">
      <c r="A400">
        <v>4.4199999999999102</v>
      </c>
      <c r="B400" s="4">
        <f t="shared" si="25"/>
        <v>18.612619999999623</v>
      </c>
      <c r="C400">
        <f t="shared" si="26"/>
        <v>3.074884547640911E-4</v>
      </c>
      <c r="E400" s="121">
        <f t="shared" si="24"/>
        <v>3.3522460396149908E-2</v>
      </c>
      <c r="G400">
        <f t="shared" si="23"/>
        <v>1.0812947298020846E-4</v>
      </c>
      <c r="H400" s="116">
        <f t="shared" si="22"/>
        <v>3.074884547640911E-4</v>
      </c>
    </row>
    <row r="401" spans="1:8" x14ac:dyDescent="0.25">
      <c r="A401">
        <v>4.4399999999999</v>
      </c>
      <c r="B401" s="4">
        <f t="shared" si="25"/>
        <v>18.696839999999579</v>
      </c>
      <c r="C401">
        <f t="shared" si="26"/>
        <v>2.9338397846534058E-4</v>
      </c>
      <c r="E401" s="121">
        <f t="shared" si="24"/>
        <v>3.226304946767105E-2</v>
      </c>
      <c r="G401">
        <f t="shared" si="23"/>
        <v>1.0297304773320531E-4</v>
      </c>
      <c r="H401" s="116">
        <f t="shared" si="22"/>
        <v>2.9338397846534058E-4</v>
      </c>
    </row>
    <row r="402" spans="1:8" x14ac:dyDescent="0.25">
      <c r="A402">
        <v>4.4599999999998898</v>
      </c>
      <c r="B402" s="4">
        <f t="shared" si="25"/>
        <v>18.781059999999538</v>
      </c>
      <c r="C402">
        <f t="shared" si="26"/>
        <v>2.7992604632944842E-4</v>
      </c>
      <c r="E402" s="121">
        <f t="shared" si="24"/>
        <v>3.1045036232546327E-2</v>
      </c>
      <c r="G402">
        <f t="shared" si="23"/>
        <v>9.8063011873004085E-5</v>
      </c>
      <c r="H402" s="116">
        <f t="shared" si="22"/>
        <v>2.7992604632944842E-4</v>
      </c>
    </row>
    <row r="403" spans="1:8" x14ac:dyDescent="0.25">
      <c r="A403">
        <v>4.4799999999998796</v>
      </c>
      <c r="B403" s="4">
        <f t="shared" si="25"/>
        <v>18.865279999999494</v>
      </c>
      <c r="C403">
        <f t="shared" si="26"/>
        <v>2.6708529519659495E-4</v>
      </c>
      <c r="E403" s="121">
        <f t="shared" si="24"/>
        <v>2.9867390888217625E-2</v>
      </c>
      <c r="G403">
        <f t="shared" si="23"/>
        <v>9.3387646298102322E-5</v>
      </c>
      <c r="H403" s="116">
        <f t="shared" si="22"/>
        <v>2.6708529519659495E-4</v>
      </c>
    </row>
    <row r="404" spans="1:8" x14ac:dyDescent="0.25">
      <c r="A404">
        <v>4.4999999999998703</v>
      </c>
      <c r="B404" s="4">
        <f t="shared" si="25"/>
        <v>18.949499999999457</v>
      </c>
      <c r="C404">
        <f t="shared" si="26"/>
        <v>2.5483366783366379E-4</v>
      </c>
      <c r="E404" s="121">
        <f t="shared" si="24"/>
        <v>2.8729090800504262E-2</v>
      </c>
      <c r="G404">
        <f t="shared" si="23"/>
        <v>8.8935782123937163E-5</v>
      </c>
      <c r="H404" s="116">
        <f t="shared" si="22"/>
        <v>2.5483366783366379E-4</v>
      </c>
    </row>
    <row r="405" spans="1:8" x14ac:dyDescent="0.25">
      <c r="A405">
        <v>4.5199999999998601</v>
      </c>
      <c r="B405" s="4">
        <f t="shared" si="25"/>
        <v>19.033719999999413</v>
      </c>
      <c r="C405">
        <f t="shared" si="26"/>
        <v>2.4314435703008303E-4</v>
      </c>
      <c r="E405" s="121">
        <f t="shared" si="24"/>
        <v>2.7629121628762382E-2</v>
      </c>
      <c r="G405">
        <f t="shared" si="23"/>
        <v>8.4696775471535392E-5</v>
      </c>
      <c r="H405" s="116">
        <f t="shared" si="22"/>
        <v>2.4314435703008303E-4</v>
      </c>
    </row>
    <row r="406" spans="1:8" x14ac:dyDescent="0.25">
      <c r="A406">
        <v>4.5399999999998499</v>
      </c>
      <c r="B406" s="4">
        <f t="shared" si="25"/>
        <v>19.117939999999368</v>
      </c>
      <c r="C406">
        <f t="shared" si="26"/>
        <v>2.319917519306425E-4</v>
      </c>
      <c r="E406" s="121">
        <f t="shared" si="24"/>
        <v>2.6566478372710742E-2</v>
      </c>
      <c r="G406">
        <f t="shared" si="23"/>
        <v>8.0660483364541511E-5</v>
      </c>
      <c r="H406" s="116">
        <f t="shared" si="22"/>
        <v>2.319917519306425E-4</v>
      </c>
    </row>
    <row r="407" spans="1:8" x14ac:dyDescent="0.25">
      <c r="A407">
        <v>4.5599999999998397</v>
      </c>
      <c r="B407" s="4">
        <f t="shared" si="25"/>
        <v>19.202159999999328</v>
      </c>
      <c r="C407">
        <f t="shared" si="26"/>
        <v>2.2135138652655618E-4</v>
      </c>
      <c r="E407" s="121">
        <f t="shared" si="24"/>
        <v>2.5540166343104718E-2</v>
      </c>
      <c r="G407">
        <f t="shared" si="23"/>
        <v>7.6817240689211082E-5</v>
      </c>
      <c r="H407" s="116">
        <f t="shared" si="22"/>
        <v>2.2135138652655618E-4</v>
      </c>
    </row>
    <row r="408" spans="1:8" x14ac:dyDescent="0.25">
      <c r="A408">
        <v>4.5799999999998304</v>
      </c>
      <c r="B408" s="4">
        <f t="shared" si="25"/>
        <v>19.286379999999287</v>
      </c>
      <c r="C408">
        <f t="shared" si="26"/>
        <v>2.1119989022803796E-4</v>
      </c>
      <c r="E408" s="121">
        <f t="shared" si="24"/>
        <v>2.4549202058490309E-2</v>
      </c>
      <c r="G408">
        <f t="shared" si="23"/>
        <v>7.31578381735718E-5</v>
      </c>
      <c r="H408" s="116">
        <f t="shared" si="22"/>
        <v>2.1119989022803796E-4</v>
      </c>
    </row>
    <row r="409" spans="1:8" x14ac:dyDescent="0.25">
      <c r="A409">
        <v>4.5999999999998202</v>
      </c>
      <c r="B409" s="4">
        <f t="shared" si="25"/>
        <v>19.370599999999243</v>
      </c>
      <c r="C409">
        <f t="shared" si="26"/>
        <v>2.0151494044373157E-4</v>
      </c>
      <c r="E409" s="121">
        <f t="shared" si="24"/>
        <v>2.359261407037181E-2</v>
      </c>
      <c r="G409">
        <f t="shared" si="23"/>
        <v>6.9673501343570278E-5</v>
      </c>
      <c r="H409" s="116">
        <f t="shared" si="22"/>
        <v>2.0151494044373157E-4</v>
      </c>
    </row>
    <row r="410" spans="1:8" x14ac:dyDescent="0.25">
      <c r="A410">
        <v>4.61999999999981</v>
      </c>
      <c r="B410" s="4">
        <f t="shared" si="25"/>
        <v>19.454819999999202</v>
      </c>
      <c r="C410">
        <f t="shared" si="26"/>
        <v>1.9227521709432231E-4</v>
      </c>
      <c r="E410" s="121">
        <f t="shared" si="24"/>
        <v>2.2669443719144412E-2</v>
      </c>
      <c r="G410">
        <f t="shared" si="23"/>
        <v>6.6355870415543472E-5</v>
      </c>
      <c r="H410" s="116">
        <f t="shared" si="22"/>
        <v>1.9227521709432231E-4</v>
      </c>
    </row>
    <row r="411" spans="1:8" x14ac:dyDescent="0.25">
      <c r="A411">
        <v>4.6399999999997998</v>
      </c>
      <c r="B411" s="4">
        <f t="shared" si="25"/>
        <v>19.539039999999158</v>
      </c>
      <c r="C411">
        <f t="shared" si="26"/>
        <v>1.8346035898971161E-4</v>
      </c>
      <c r="E411" s="121">
        <f t="shared" si="24"/>
        <v>2.1778745823221417E-2</v>
      </c>
      <c r="G411">
        <f t="shared" si="23"/>
        <v>6.3196981085884688E-5</v>
      </c>
      <c r="H411" s="116">
        <f t="shared" ref="H411:H429" si="27">C411</f>
        <v>1.8346035898971161E-4</v>
      </c>
    </row>
    <row r="412" spans="1:8" x14ac:dyDescent="0.25">
      <c r="A412">
        <v>4.6599999999997896</v>
      </c>
      <c r="B412" s="4">
        <f t="shared" si="25"/>
        <v>19.623259999999117</v>
      </c>
      <c r="C412">
        <f t="shared" si="26"/>
        <v>1.7505092200112145E-4</v>
      </c>
      <c r="E412" s="121">
        <f t="shared" si="24"/>
        <v>2.0919589303789812E-2</v>
      </c>
      <c r="G412">
        <f t="shared" ref="G412:G429" si="28">_xlfn.T.DIST.RT(A412,$K$2)</f>
        <v>6.0189246180215803E-5</v>
      </c>
      <c r="H412" s="116">
        <f t="shared" si="27"/>
        <v>1.7505092200112145E-4</v>
      </c>
    </row>
    <row r="413" spans="1:8" x14ac:dyDescent="0.25">
      <c r="A413">
        <v>4.6799999999997803</v>
      </c>
      <c r="B413" s="4">
        <f t="shared" si="25"/>
        <v>19.707479999999077</v>
      </c>
      <c r="C413">
        <f t="shared" si="26"/>
        <v>1.6702833896150218E-4</v>
      </c>
      <c r="E413" s="121">
        <f t="shared" si="24"/>
        <v>2.0091057747681846E-2</v>
      </c>
      <c r="G413">
        <f t="shared" si="28"/>
        <v>5.7325438125806526E-5</v>
      </c>
      <c r="H413" s="116">
        <f t="shared" si="27"/>
        <v>1.6702833896150218E-4</v>
      </c>
    </row>
    <row r="414" spans="1:8" x14ac:dyDescent="0.25">
      <c r="A414">
        <v>4.6999999999997701</v>
      </c>
      <c r="B414" s="4">
        <f t="shared" si="25"/>
        <v>19.791699999999032</v>
      </c>
      <c r="C414">
        <f t="shared" si="26"/>
        <v>1.5937488122958591E-4</v>
      </c>
      <c r="E414" s="121">
        <f t="shared" si="24"/>
        <v>1.9292249910829715E-2</v>
      </c>
      <c r="G414">
        <f t="shared" si="28"/>
        <v>5.459867221235694E-5</v>
      </c>
      <c r="H414" s="116">
        <f t="shared" si="27"/>
        <v>1.5937488122958591E-4</v>
      </c>
    </row>
    <row r="415" spans="1:8" x14ac:dyDescent="0.25">
      <c r="A415">
        <v>4.7199999999997599</v>
      </c>
      <c r="B415" s="4">
        <f t="shared" si="25"/>
        <v>19.875919999998992</v>
      </c>
      <c r="C415">
        <f t="shared" si="26"/>
        <v>1.520736218548764E-4</v>
      </c>
      <c r="E415" s="121">
        <f t="shared" si="24"/>
        <v>1.8522280164803128E-2</v>
      </c>
      <c r="G415">
        <f t="shared" si="28"/>
        <v>5.2002390607595877E-5</v>
      </c>
      <c r="H415" s="116">
        <f t="shared" si="27"/>
        <v>1.520736218548764E-4</v>
      </c>
    </row>
    <row r="416" spans="1:8" x14ac:dyDescent="0.25">
      <c r="A416">
        <v>4.7399999999997497</v>
      </c>
      <c r="B416" s="4">
        <f t="shared" si="25"/>
        <v>19.960139999998948</v>
      </c>
      <c r="C416">
        <f t="shared" si="26"/>
        <v>1.4510840028279852E-4</v>
      </c>
      <c r="E416" s="121">
        <f t="shared" si="24"/>
        <v>1.7780278888902237E-2</v>
      </c>
      <c r="G416">
        <f t="shared" si="28"/>
        <v>4.9530347095435417E-5</v>
      </c>
      <c r="H416" s="116">
        <f t="shared" si="27"/>
        <v>1.4510840028279852E-4</v>
      </c>
    </row>
    <row r="417" spans="1:8" x14ac:dyDescent="0.25">
      <c r="A417">
        <v>4.7599999999997404</v>
      </c>
      <c r="B417" s="4">
        <f t="shared" si="25"/>
        <v>20.044359999998907</v>
      </c>
      <c r="C417">
        <f t="shared" si="26"/>
        <v>1.3846378854112334E-4</v>
      </c>
      <c r="E417" s="121">
        <f t="shared" si="24"/>
        <v>1.7065392810289959E-2</v>
      </c>
      <c r="G417">
        <f t="shared" si="28"/>
        <v>4.7176592505688986E-5</v>
      </c>
      <c r="H417" s="116">
        <f t="shared" si="27"/>
        <v>1.3846378854112334E-4</v>
      </c>
    </row>
    <row r="418" spans="1:8" x14ac:dyDescent="0.25">
      <c r="A418">
        <v>4.7799999999997302</v>
      </c>
      <c r="B418" s="4">
        <f t="shared" si="25"/>
        <v>20.128579999998866</v>
      </c>
      <c r="C418">
        <f t="shared" si="26"/>
        <v>1.3212505885065558E-4</v>
      </c>
      <c r="E418" s="121">
        <f t="shared" si="24"/>
        <v>1.6376785294604422E-2</v>
      </c>
      <c r="G418">
        <f t="shared" si="28"/>
        <v>4.4935460805557201E-5</v>
      </c>
      <c r="H418" s="116">
        <f t="shared" si="27"/>
        <v>1.3212505885065558E-4</v>
      </c>
    </row>
    <row r="419" spans="1:8" x14ac:dyDescent="0.25">
      <c r="A419">
        <v>4.7999999999997103</v>
      </c>
      <c r="B419" s="4">
        <f t="shared" si="25"/>
        <v>20.212799999998783</v>
      </c>
      <c r="C419">
        <f t="shared" si="26"/>
        <v>1.2607815260500625E-4</v>
      </c>
      <c r="E419" s="121">
        <f t="shared" si="24"/>
        <v>1.5713636589480127E-2</v>
      </c>
      <c r="G419">
        <f t="shared" si="28"/>
        <v>4.2801555824274138E-5</v>
      </c>
      <c r="H419" s="116">
        <f t="shared" si="27"/>
        <v>1.2607815260500625E-4</v>
      </c>
    </row>
    <row r="420" spans="1:8" x14ac:dyDescent="0.25">
      <c r="A420">
        <v>4.8199999999997001</v>
      </c>
      <c r="B420" s="4">
        <f t="shared" si="25"/>
        <v>20.297019999998739</v>
      </c>
      <c r="C420">
        <f t="shared" si="26"/>
        <v>1.2030965066606156E-4</v>
      </c>
      <c r="E420" s="121">
        <f t="shared" si="24"/>
        <v>1.5075144023375718E-2</v>
      </c>
      <c r="G420">
        <f t="shared" si="28"/>
        <v>4.0769738583427106E-5</v>
      </c>
      <c r="H420" s="116">
        <f t="shared" si="27"/>
        <v>1.2030965066606156E-4</v>
      </c>
    </row>
    <row r="421" spans="1:8" x14ac:dyDescent="0.25">
      <c r="A421">
        <v>4.8399999999996899</v>
      </c>
      <c r="B421" s="4">
        <f t="shared" si="25"/>
        <v>20.381239999998694</v>
      </c>
      <c r="C421">
        <f t="shared" si="26"/>
        <v>1.1480674492358275E-4</v>
      </c>
      <c r="E421" s="121">
        <f t="shared" si="24"/>
        <v>1.4460522162058259E-2</v>
      </c>
      <c r="G421">
        <f t="shared" si="28"/>
        <v>3.8835115206586543E-5</v>
      </c>
      <c r="H421" s="116">
        <f t="shared" si="27"/>
        <v>1.1480674492358275E-4</v>
      </c>
    </row>
    <row r="422" spans="1:8" x14ac:dyDescent="0.25">
      <c r="A422">
        <v>4.8599999999996797</v>
      </c>
      <c r="B422" s="4">
        <f t="shared" si="25"/>
        <v>20.465459999998654</v>
      </c>
      <c r="C422">
        <f t="shared" si="26"/>
        <v>1.0955721106899969E-4</v>
      </c>
      <c r="E422" s="121">
        <f t="shared" si="24"/>
        <v>1.3869002925065814E-2</v>
      </c>
      <c r="G422">
        <f t="shared" si="28"/>
        <v>3.6993025382901899E-5</v>
      </c>
      <c r="H422" s="116">
        <f t="shared" si="27"/>
        <v>1.0955721106899969E-4</v>
      </c>
    </row>
    <row r="423" spans="1:8" x14ac:dyDescent="0.25">
      <c r="A423">
        <v>4.8799999999996704</v>
      </c>
      <c r="B423" s="4">
        <f t="shared" si="25"/>
        <v>20.549679999998613</v>
      </c>
      <c r="C423">
        <f t="shared" si="26"/>
        <v>1.0454938253526305E-4</v>
      </c>
      <c r="E423" s="121">
        <f t="shared" si="24"/>
        <v>1.329983566440503E-2</v>
      </c>
      <c r="G423">
        <f t="shared" si="28"/>
        <v>3.5239031360384856E-5</v>
      </c>
      <c r="H423" s="116">
        <f t="shared" si="27"/>
        <v>1.0454938253526305E-4</v>
      </c>
    </row>
    <row r="424" spans="1:8" x14ac:dyDescent="0.25">
      <c r="A424">
        <v>4.8999999999996602</v>
      </c>
      <c r="B424" s="4">
        <f t="shared" si="25"/>
        <v>20.633899999998569</v>
      </c>
      <c r="C424">
        <f t="shared" si="26"/>
        <v>9.9772125556210183E-5</v>
      </c>
      <c r="E424" s="121">
        <f t="shared" si="24"/>
        <v>1.2752287207710763E-2</v>
      </c>
      <c r="G424">
        <f t="shared" si="28"/>
        <v>3.3568907445563612E-5</v>
      </c>
      <c r="H424" s="116">
        <f t="shared" si="27"/>
        <v>9.9772125556210183E-5</v>
      </c>
    </row>
    <row r="425" spans="1:8" x14ac:dyDescent="0.25">
      <c r="A425">
        <v>4.91999999999965</v>
      </c>
      <c r="B425" s="4">
        <f t="shared" si="25"/>
        <v>20.718119999998528</v>
      </c>
      <c r="C425">
        <f t="shared" si="26"/>
        <v>9.5214815300536434E-5</v>
      </c>
      <c r="E425" s="121">
        <f t="shared" si="24"/>
        <v>1.2225641868022297E-2</v>
      </c>
      <c r="G425">
        <f t="shared" si="28"/>
        <v>3.1978629987152456E-5</v>
      </c>
      <c r="H425" s="116">
        <f t="shared" si="27"/>
        <v>9.5214815300536434E-5</v>
      </c>
    </row>
    <row r="426" spans="1:8" x14ac:dyDescent="0.25">
      <c r="A426">
        <v>4.9399999999996398</v>
      </c>
      <c r="B426" s="4">
        <f t="shared" si="25"/>
        <v>20.802339999998484</v>
      </c>
      <c r="C426">
        <f t="shared" si="26"/>
        <v>9.0867313037044903E-5</v>
      </c>
      <c r="E426" s="121">
        <f t="shared" si="24"/>
        <v>1.1719201422289188E-2</v>
      </c>
      <c r="G426">
        <f t="shared" si="28"/>
        <v>3.0464367822303575E-5</v>
      </c>
      <c r="H426" s="116">
        <f t="shared" si="27"/>
        <v>9.0867313037044903E-5</v>
      </c>
    </row>
    <row r="427" spans="1:8" x14ac:dyDescent="0.25">
      <c r="A427">
        <v>4.9599999999996296</v>
      </c>
      <c r="B427" s="4">
        <f t="shared" si="25"/>
        <v>20.886559999998443</v>
      </c>
      <c r="C427">
        <f t="shared" si="26"/>
        <v>8.6719944289374837E-5</v>
      </c>
      <c r="E427" s="121">
        <f t="shared" si="24"/>
        <v>1.1232285060642855E-2</v>
      </c>
      <c r="G427">
        <f t="shared" si="28"/>
        <v>2.9022473164889097E-5</v>
      </c>
      <c r="H427" s="116">
        <f t="shared" si="27"/>
        <v>8.6719944289374837E-5</v>
      </c>
    </row>
    <row r="428" spans="1:8" x14ac:dyDescent="0.25">
      <c r="A428">
        <v>4.9799999999996203</v>
      </c>
      <c r="B428" s="4">
        <f t="shared" si="25"/>
        <v>20.970779999998403</v>
      </c>
      <c r="C428">
        <f t="shared" si="26"/>
        <v>8.2763477939921777E-5</v>
      </c>
      <c r="E428" s="121">
        <f t="shared" si="24"/>
        <v>1.0764229308427875E-2</v>
      </c>
      <c r="G428">
        <f t="shared" si="28"/>
        <v>2.7649472916117812E-5</v>
      </c>
      <c r="H428" s="116">
        <f t="shared" si="27"/>
        <v>8.2763477939921777E-5</v>
      </c>
    </row>
    <row r="429" spans="1:8" x14ac:dyDescent="0.25">
      <c r="A429">
        <v>4.9999999999996101</v>
      </c>
      <c r="B429" s="4">
        <f t="shared" si="25"/>
        <v>21.054999999998358</v>
      </c>
      <c r="C429">
        <f t="shared" si="26"/>
        <v>7.8989106244107139E-5</v>
      </c>
      <c r="E429" s="121">
        <f t="shared" ref="E429:E492" si="29">_xlfn.T.DIST(A323,$K$2-2,FALSE)</f>
        <v>1.0314387922906431E-2</v>
      </c>
      <c r="G429">
        <f t="shared" si="28"/>
        <v>2.6342060378615925E-5</v>
      </c>
      <c r="H429" s="116">
        <f t="shared" si="27"/>
        <v>7.8989106244107139E-5</v>
      </c>
    </row>
    <row r="430" spans="1:8" x14ac:dyDescent="0.25">
      <c r="A430">
        <v>5.0199999999995999</v>
      </c>
      <c r="B430" s="4">
        <f t="shared" si="25"/>
        <v>21.139219999998318</v>
      </c>
      <c r="C430">
        <f t="shared" si="26"/>
        <v>7.5388425717580983E-5</v>
      </c>
      <c r="E430" s="121">
        <f t="shared" si="29"/>
        <v>9.8821317664985111E-3</v>
      </c>
    </row>
    <row r="431" spans="1:8" x14ac:dyDescent="0.25">
      <c r="A431">
        <v>5.0399999999995897</v>
      </c>
      <c r="B431" s="4">
        <f t="shared" si="25"/>
        <v>21.223439999998273</v>
      </c>
      <c r="C431">
        <f t="shared" si="26"/>
        <v>7.1953418860321895E-5</v>
      </c>
      <c r="E431" s="121">
        <f t="shared" si="29"/>
        <v>9.4668486583395148E-3</v>
      </c>
    </row>
    <row r="432" spans="1:8" x14ac:dyDescent="0.25">
      <c r="A432">
        <v>5.0599999999995804</v>
      </c>
      <c r="B432" s="4">
        <f t="shared" si="25"/>
        <v>21.307659999998233</v>
      </c>
      <c r="C432">
        <f t="shared" si="26"/>
        <v>6.8676436682931614E-5</v>
      </c>
      <c r="E432" s="121">
        <f t="shared" si="29"/>
        <v>9.067943205887068E-3</v>
      </c>
    </row>
    <row r="433" spans="1:5" x14ac:dyDescent="0.25">
      <c r="A433">
        <v>5.0799999999995702</v>
      </c>
      <c r="B433" s="4">
        <f t="shared" si="25"/>
        <v>21.391879999998192</v>
      </c>
      <c r="C433">
        <f t="shared" si="26"/>
        <v>6.5550182001726455E-5</v>
      </c>
      <c r="E433" s="121">
        <f t="shared" si="29"/>
        <v>8.6848366182271011E-3</v>
      </c>
    </row>
    <row r="434" spans="1:5" x14ac:dyDescent="0.25">
      <c r="A434">
        <v>5.09999999999956</v>
      </c>
      <c r="B434" s="4">
        <f t="shared" si="25"/>
        <v>21.476099999998148</v>
      </c>
      <c r="C434">
        <f t="shared" si="26"/>
        <v>6.2567693470485313E-5</v>
      </c>
      <c r="E434" s="121">
        <f t="shared" si="29"/>
        <v>8.3169665026741144E-3</v>
      </c>
    </row>
    <row r="435" spans="1:5" x14ac:dyDescent="0.25">
      <c r="A435">
        <v>5.1199999999995498</v>
      </c>
      <c r="B435" s="4">
        <f t="shared" si="25"/>
        <v>21.560319999998107</v>
      </c>
      <c r="C435">
        <f t="shared" si="26"/>
        <v>5.9722330317940767E-5</v>
      </c>
      <c r="E435" s="121">
        <f t="shared" si="29"/>
        <v>7.9637866461804915E-3</v>
      </c>
    </row>
    <row r="436" spans="1:5" x14ac:dyDescent="0.25">
      <c r="A436">
        <v>5.1399999999995396</v>
      </c>
      <c r="B436" s="4">
        <f t="shared" si="25"/>
        <v>21.644539999998063</v>
      </c>
      <c r="C436">
        <f t="shared" si="26"/>
        <v>5.7007757761281651E-5</v>
      </c>
      <c r="E436" s="121">
        <f t="shared" si="29"/>
        <v>7.6247667830169862E-3</v>
      </c>
    </row>
    <row r="437" spans="1:5" x14ac:dyDescent="0.25">
      <c r="A437">
        <v>5.1599999999995303</v>
      </c>
      <c r="B437" s="4">
        <f t="shared" si="25"/>
        <v>21.728759999998022</v>
      </c>
      <c r="C437">
        <f t="shared" si="26"/>
        <v>5.4417933067082485E-5</v>
      </c>
      <c r="E437" s="121">
        <f t="shared" si="29"/>
        <v>7.2993923501090043E-3</v>
      </c>
    </row>
    <row r="438" spans="1:5" x14ac:dyDescent="0.25">
      <c r="A438">
        <v>5.1799999999995201</v>
      </c>
      <c r="B438" s="4">
        <f t="shared" si="25"/>
        <v>21.812979999997982</v>
      </c>
      <c r="C438">
        <f t="shared" si="26"/>
        <v>5.1947092232186944E-5</v>
      </c>
      <c r="E438" s="121">
        <f t="shared" si="29"/>
        <v>6.9871642313534509E-3</v>
      </c>
    </row>
    <row r="439" spans="1:5" x14ac:dyDescent="0.25">
      <c r="A439">
        <v>5.1999999999995099</v>
      </c>
      <c r="B439" s="4">
        <f t="shared" si="25"/>
        <v>21.897199999997937</v>
      </c>
      <c r="C439">
        <f t="shared" si="26"/>
        <v>4.9589737258146388E-5</v>
      </c>
      <c r="E439" s="121">
        <f t="shared" si="29"/>
        <v>6.687598492174365E-3</v>
      </c>
    </row>
    <row r="440" spans="1:5" x14ac:dyDescent="0.25">
      <c r="A440">
        <v>5.2199999999994997</v>
      </c>
      <c r="B440" s="4">
        <f t="shared" si="25"/>
        <v>21.981419999997893</v>
      </c>
      <c r="C440">
        <f t="shared" si="26"/>
        <v>4.7340623993854252E-5</v>
      </c>
      <c r="E440" s="121">
        <f t="shared" si="29"/>
        <v>6.4002261055123126E-3</v>
      </c>
    </row>
    <row r="441" spans="1:5" x14ac:dyDescent="0.25">
      <c r="A441">
        <v>5.2399999999994904</v>
      </c>
      <c r="B441" s="4">
        <f t="shared" si="25"/>
        <v>22.065639999997856</v>
      </c>
      <c r="C441">
        <f t="shared" si="26"/>
        <v>4.5194750522017704E-5</v>
      </c>
      <c r="E441" s="121">
        <f t="shared" si="29"/>
        <v>6.1245926703798947E-3</v>
      </c>
    </row>
    <row r="442" spans="1:5" x14ac:dyDescent="0.25">
      <c r="A442">
        <v>5.2599999999994802</v>
      </c>
      <c r="B442" s="4">
        <f t="shared" si="25"/>
        <v>22.149859999997812</v>
      </c>
      <c r="C442">
        <f t="shared" si="26"/>
        <v>4.3147346066083293E-5</v>
      </c>
      <c r="E442" s="121">
        <f t="shared" si="29"/>
        <v>5.8602581240545281E-3</v>
      </c>
    </row>
    <row r="443" spans="1:5" x14ac:dyDescent="0.25">
      <c r="A443">
        <v>5.27999999999947</v>
      </c>
      <c r="B443" s="4">
        <f t="shared" si="25"/>
        <v>22.234079999997771</v>
      </c>
      <c r="C443">
        <f t="shared" si="26"/>
        <v>4.119386039516423E-5</v>
      </c>
      <c r="E443" s="121">
        <f t="shared" si="29"/>
        <v>5.6067964489199557E-3</v>
      </c>
    </row>
    <row r="444" spans="1:5" x14ac:dyDescent="0.25">
      <c r="A444">
        <v>5.2999999999994598</v>
      </c>
      <c r="B444" s="4">
        <f t="shared" si="25"/>
        <v>22.318299999997727</v>
      </c>
      <c r="C444">
        <f t="shared" si="26"/>
        <v>3.9329953705424145E-5</v>
      </c>
      <c r="E444" s="121">
        <f t="shared" si="29"/>
        <v>5.3637953749094813E-3</v>
      </c>
    </row>
    <row r="445" spans="1:5" x14ac:dyDescent="0.25">
      <c r="A445">
        <v>5.3199999999994496</v>
      </c>
      <c r="B445" s="4">
        <f t="shared" si="25"/>
        <v>22.402519999997683</v>
      </c>
      <c r="C445">
        <f t="shared" si="26"/>
        <v>3.7551486957244961E-5</v>
      </c>
      <c r="E445" s="121">
        <f t="shared" si="29"/>
        <v>5.1308560784475059E-3</v>
      </c>
    </row>
    <row r="446" spans="1:5" x14ac:dyDescent="0.25">
      <c r="A446">
        <v>5.3399999999994403</v>
      </c>
      <c r="B446" s="4">
        <f t="shared" si="25"/>
        <v>22.486739999997646</v>
      </c>
      <c r="C446">
        <f t="shared" si="26"/>
        <v>3.5854512648345072E-5</v>
      </c>
      <c r="E446" s="121">
        <f t="shared" si="29"/>
        <v>4.9075928787305689E-3</v>
      </c>
    </row>
    <row r="447" spans="1:5" x14ac:dyDescent="0.25">
      <c r="A447">
        <v>5.3599999999994301</v>
      </c>
      <c r="B447" s="4">
        <f t="shared" si="25"/>
        <v>22.570959999997601</v>
      </c>
      <c r="C447">
        <f t="shared" si="26"/>
        <v>3.4235266003826422E-5</v>
      </c>
      <c r="E447" s="121">
        <f t="shared" si="29"/>
        <v>4.6936329321359506E-3</v>
      </c>
    </row>
    <row r="448" spans="1:5" x14ac:dyDescent="0.25">
      <c r="A448">
        <v>5.3799999999994199</v>
      </c>
      <c r="B448" s="4">
        <f t="shared" si="25"/>
        <v>22.655179999997557</v>
      </c>
      <c r="C448">
        <f t="shared" si="26"/>
        <v>3.2690156564910342E-5</v>
      </c>
      <c r="E448" s="121">
        <f t="shared" si="29"/>
        <v>4.4886159254941887E-3</v>
      </c>
    </row>
    <row r="449" spans="1:5" x14ac:dyDescent="0.25">
      <c r="A449">
        <v>5.3999999999994097</v>
      </c>
      <c r="B449" s="4">
        <f t="shared" si="25"/>
        <v>22.739399999997516</v>
      </c>
      <c r="C449">
        <f t="shared" si="26"/>
        <v>3.1215760158876422E-5</v>
      </c>
      <c r="E449" s="121">
        <f t="shared" si="29"/>
        <v>4.2921937689121472E-3</v>
      </c>
    </row>
    <row r="450" spans="1:5" x14ac:dyDescent="0.25">
      <c r="A450">
        <v>5.4199999999994004</v>
      </c>
      <c r="B450" s="4">
        <f t="shared" ref="B450:B513" si="30">A450*$J$2+L$2</f>
        <v>22.823619999997476</v>
      </c>
      <c r="C450">
        <f t="shared" ref="C450:C479" si="31">_xlfn.T.DIST(A450,$K$2-2,FALSE)</f>
        <v>2.9808811233440303E-5</v>
      </c>
      <c r="E450" s="121">
        <f t="shared" si="29"/>
        <v>4.1040302887849957E-3</v>
      </c>
    </row>
    <row r="451" spans="1:5" x14ac:dyDescent="0.25">
      <c r="A451">
        <v>5.4399999999993804</v>
      </c>
      <c r="B451" s="4">
        <f t="shared" si="30"/>
        <v>22.907839999997393</v>
      </c>
      <c r="C451">
        <f t="shared" si="31"/>
        <v>2.846619553950832E-5</v>
      </c>
      <c r="E451" s="121">
        <f t="shared" si="29"/>
        <v>3.9238009215896439E-3</v>
      </c>
    </row>
    <row r="452" spans="1:5" x14ac:dyDescent="0.25">
      <c r="A452">
        <v>5.45999999999938</v>
      </c>
      <c r="B452" s="4">
        <f t="shared" si="30"/>
        <v>22.992059999997391</v>
      </c>
      <c r="C452">
        <f t="shared" si="31"/>
        <v>2.7184943146911761E-5</v>
      </c>
      <c r="E452" s="121">
        <f t="shared" si="29"/>
        <v>3.751192409007341E-3</v>
      </c>
    </row>
    <row r="453" spans="1:5" x14ac:dyDescent="0.25">
      <c r="A453">
        <v>5.4799999999993698</v>
      </c>
      <c r="B453" s="4">
        <f t="shared" si="30"/>
        <v>23.076279999997347</v>
      </c>
      <c r="C453">
        <f t="shared" si="31"/>
        <v>2.5962221778388287E-5</v>
      </c>
      <c r="E453" s="121">
        <f t="shared" si="29"/>
        <v>3.5859024948810994E-3</v>
      </c>
    </row>
    <row r="454" spans="1:5" x14ac:dyDescent="0.25">
      <c r="A454">
        <v>5.4999999999993596</v>
      </c>
      <c r="B454" s="4">
        <f t="shared" si="30"/>
        <v>23.160499999997306</v>
      </c>
      <c r="C454">
        <f t="shared" si="31"/>
        <v>2.4795330447664046E-5</v>
      </c>
      <c r="E454" s="121">
        <f t="shared" si="29"/>
        <v>3.427639624472293E-3</v>
      </c>
    </row>
    <row r="455" spans="1:5" x14ac:dyDescent="0.25">
      <c r="A455">
        <v>5.5199999999993397</v>
      </c>
      <c r="B455" s="4">
        <f t="shared" si="30"/>
        <v>23.244719999997223</v>
      </c>
      <c r="C455">
        <f t="shared" si="31"/>
        <v>2.3681693388132314E-5</v>
      </c>
      <c r="E455" s="121">
        <f t="shared" si="29"/>
        <v>3.2761226464424731E-3</v>
      </c>
    </row>
    <row r="456" spans="1:5" x14ac:dyDescent="0.25">
      <c r="A456">
        <v>5.5399999999993303</v>
      </c>
      <c r="B456" s="4">
        <f t="shared" si="30"/>
        <v>23.328939999997182</v>
      </c>
      <c r="C456">
        <f t="shared" si="31"/>
        <v>2.2618854259160625E-5</v>
      </c>
      <c r="E456" s="121">
        <f t="shared" si="29"/>
        <v>3.1310805179486879E-3</v>
      </c>
    </row>
    <row r="457" spans="1:5" x14ac:dyDescent="0.25">
      <c r="A457">
        <v>5.5599999999993202</v>
      </c>
      <c r="B457" s="4">
        <f t="shared" si="30"/>
        <v>23.413159999997138</v>
      </c>
      <c r="C457">
        <f t="shared" si="31"/>
        <v>2.1604470617638286E-5</v>
      </c>
      <c r="E457" s="121">
        <f t="shared" si="29"/>
        <v>2.9922520132058192E-3</v>
      </c>
    </row>
    <row r="458" spans="1:5" x14ac:dyDescent="0.25">
      <c r="A458">
        <v>5.57999999999931</v>
      </c>
      <c r="B458" s="4">
        <f t="shared" si="30"/>
        <v>23.497379999997097</v>
      </c>
      <c r="C458">
        <f t="shared" si="31"/>
        <v>2.063630864288379E-5</v>
      </c>
      <c r="E458" s="121">
        <f t="shared" si="29"/>
        <v>2.8593854358352029E-3</v>
      </c>
    </row>
    <row r="459" spans="1:5" x14ac:dyDescent="0.25">
      <c r="A459">
        <v>5.5999999999992998</v>
      </c>
      <c r="B459" s="4">
        <f t="shared" si="30"/>
        <v>23.581599999997053</v>
      </c>
      <c r="C459">
        <f t="shared" si="31"/>
        <v>1.9712238103560486E-5</v>
      </c>
      <c r="E459" s="121">
        <f t="shared" si="29"/>
        <v>2.7322383352873895E-3</v>
      </c>
    </row>
    <row r="460" spans="1:5" x14ac:dyDescent="0.25">
      <c r="A460">
        <v>5.6199999999992896</v>
      </c>
      <c r="B460" s="4">
        <f t="shared" si="30"/>
        <v>23.665819999997009</v>
      </c>
      <c r="C460">
        <f t="shared" si="31"/>
        <v>1.8830227555725681E-5</v>
      </c>
      <c r="E460" s="121">
        <f t="shared" si="29"/>
        <v>2.6105772275962871E-3</v>
      </c>
    </row>
    <row r="461" spans="1:5" x14ac:dyDescent="0.25">
      <c r="A461">
        <v>5.6399999999992803</v>
      </c>
      <c r="B461" s="4">
        <f t="shared" si="30"/>
        <v>23.750039999996972</v>
      </c>
      <c r="C461">
        <f t="shared" si="31"/>
        <v>1.7988339761613349E-5</v>
      </c>
      <c r="E461" s="121">
        <f t="shared" si="29"/>
        <v>2.4941773206933323E-3</v>
      </c>
    </row>
    <row r="462" spans="1:5" x14ac:dyDescent="0.25">
      <c r="A462">
        <v>5.6599999999992701</v>
      </c>
      <c r="B462" s="4">
        <f t="shared" si="30"/>
        <v>23.834259999996927</v>
      </c>
      <c r="C462">
        <f t="shared" si="31"/>
        <v>1.7184727319199652E-5</v>
      </c>
      <c r="E462" s="121">
        <f t="shared" si="29"/>
        <v>2.3828222444834363E-3</v>
      </c>
    </row>
    <row r="463" spans="1:5" x14ac:dyDescent="0.25">
      <c r="A463">
        <v>5.6799999999992599</v>
      </c>
      <c r="B463" s="4">
        <f t="shared" si="30"/>
        <v>23.918479999996887</v>
      </c>
      <c r="C463">
        <f t="shared" si="31"/>
        <v>1.6417628493033047E-5</v>
      </c>
      <c r="E463" s="121">
        <f t="shared" si="29"/>
        <v>2.2763037858587807E-3</v>
      </c>
    </row>
    <row r="464" spans="1:5" x14ac:dyDescent="0.25">
      <c r="A464">
        <v>5.6999999999992497</v>
      </c>
      <c r="B464" s="4">
        <f t="shared" si="30"/>
        <v>24.002699999996842</v>
      </c>
      <c r="C464">
        <f t="shared" si="31"/>
        <v>1.5685363237226674E-5</v>
      </c>
      <c r="E464" s="121">
        <f t="shared" si="29"/>
        <v>2.1744216288024226E-3</v>
      </c>
    </row>
    <row r="465" spans="1:5" x14ac:dyDescent="0.25">
      <c r="A465">
        <v>5.7199999999992404</v>
      </c>
      <c r="B465" s="4">
        <f t="shared" si="30"/>
        <v>24.086919999996802</v>
      </c>
      <c r="C465">
        <f t="shared" si="31"/>
        <v>1.4986329401906879E-5</v>
      </c>
      <c r="E465" s="121">
        <f t="shared" si="29"/>
        <v>2.0769830997114636E-3</v>
      </c>
    </row>
    <row r="466" spans="1:5" x14ac:dyDescent="0.25">
      <c r="A466">
        <v>5.7399999999992302</v>
      </c>
      <c r="B466" s="4">
        <f t="shared" si="30"/>
        <v>24.171139999996761</v>
      </c>
      <c r="C466">
        <f t="shared" si="31"/>
        <v>1.431899911479586E-5</v>
      </c>
      <c r="E466" s="121">
        <f t="shared" si="29"/>
        <v>1.9838029180478563E-3</v>
      </c>
    </row>
    <row r="467" spans="1:5" x14ac:dyDescent="0.25">
      <c r="A467">
        <v>5.75999999999922</v>
      </c>
      <c r="B467" s="4">
        <f t="shared" si="30"/>
        <v>24.255359999996717</v>
      </c>
      <c r="C467">
        <f t="shared" si="31"/>
        <v>1.3681915329968515E-5</v>
      </c>
      <c r="E467" s="121">
        <f t="shared" si="29"/>
        <v>1.8947029524055939E-3</v>
      </c>
    </row>
    <row r="468" spans="1:5" x14ac:dyDescent="0.25">
      <c r="A468">
        <v>5.7799999999992098</v>
      </c>
      <c r="B468" s="4">
        <f t="shared" si="30"/>
        <v>24.339579999996673</v>
      </c>
      <c r="C468">
        <f t="shared" si="31"/>
        <v>1.3073688536178812E-5</v>
      </c>
      <c r="E468" s="121">
        <f t="shared" si="29"/>
        <v>1.8095119820641051E-3</v>
      </c>
    </row>
    <row r="469" spans="1:5" x14ac:dyDescent="0.25">
      <c r="A469">
        <v>5.7999999999991996</v>
      </c>
      <c r="B469" s="4">
        <f t="shared" si="30"/>
        <v>24.423799999996632</v>
      </c>
      <c r="C469">
        <f t="shared" si="31"/>
        <v>1.2492993617482675E-5</v>
      </c>
      <c r="E469" s="121">
        <f t="shared" si="29"/>
        <v>1.7280654640807085E-3</v>
      </c>
    </row>
    <row r="470" spans="1:5" x14ac:dyDescent="0.25">
      <c r="A470">
        <v>5.8199999999991903</v>
      </c>
      <c r="B470" s="4">
        <f t="shared" si="30"/>
        <v>24.508019999996591</v>
      </c>
      <c r="C470">
        <f t="shared" si="31"/>
        <v>1.1938566859209544E-5</v>
      </c>
      <c r="E470" s="121">
        <f t="shared" si="29"/>
        <v>1.6502053059587458E-3</v>
      </c>
    </row>
    <row r="471" spans="1:5" x14ac:dyDescent="0.25">
      <c r="A471">
        <v>5.8399999999991801</v>
      </c>
      <c r="B471" s="4">
        <f t="shared" si="30"/>
        <v>24.592239999996551</v>
      </c>
      <c r="C471">
        <f t="shared" si="31"/>
        <v>1.1409203092641356E-5</v>
      </c>
      <c r="E471" s="121">
        <f t="shared" si="29"/>
        <v>1.5757796439132142E-3</v>
      </c>
    </row>
    <row r="472" spans="1:5" x14ac:dyDescent="0.25">
      <c r="A472">
        <v>5.8599999999991699</v>
      </c>
      <c r="B472" s="4">
        <f t="shared" si="30"/>
        <v>24.676459999996506</v>
      </c>
      <c r="C472">
        <f t="shared" si="31"/>
        <v>1.0903752972053466E-5</v>
      </c>
      <c r="E472" s="121">
        <f t="shared" si="29"/>
        <v>1.5046426267417816E-3</v>
      </c>
    </row>
    <row r="473" spans="1:5" x14ac:dyDescent="0.25">
      <c r="A473">
        <v>5.8799999999991597</v>
      </c>
      <c r="B473" s="4">
        <f t="shared" si="30"/>
        <v>24.760679999996462</v>
      </c>
      <c r="C473">
        <f t="shared" si="31"/>
        <v>1.0421120378056067E-5</v>
      </c>
      <c r="E473" s="121">
        <f t="shared" si="29"/>
        <v>1.4366542052965251E-3</v>
      </c>
    </row>
    <row r="474" spans="1:5" x14ac:dyDescent="0.25">
      <c r="A474">
        <v>5.8999999999991504</v>
      </c>
      <c r="B474" s="4">
        <f t="shared" si="30"/>
        <v>24.844899999996425</v>
      </c>
      <c r="C474">
        <f t="shared" si="31"/>
        <v>9.9602599414433409E-6</v>
      </c>
      <c r="E474" s="121">
        <f t="shared" si="29"/>
        <v>1.3716799275397601E-3</v>
      </c>
    </row>
    <row r="475" spans="1:5" x14ac:dyDescent="0.25">
      <c r="A475">
        <v>5.9199999999991402</v>
      </c>
      <c r="B475" s="4">
        <f t="shared" si="30"/>
        <v>24.929119999996381</v>
      </c>
      <c r="C475">
        <f t="shared" si="31"/>
        <v>9.5201746820193922E-6</v>
      </c>
      <c r="E475" s="121">
        <f t="shared" si="29"/>
        <v>1.3095907391567465E-3</v>
      </c>
    </row>
    <row r="476" spans="1:5" x14ac:dyDescent="0.25">
      <c r="A476">
        <v>5.93999999999913</v>
      </c>
      <c r="B476" s="4">
        <f t="shared" si="30"/>
        <v>25.013339999996337</v>
      </c>
      <c r="C476">
        <f t="shared" si="31"/>
        <v>9.0999137571154952E-6</v>
      </c>
      <c r="E476" s="121">
        <f t="shared" si="29"/>
        <v>1.2502627896880713E-3</v>
      </c>
    </row>
    <row r="477" spans="1:5" x14ac:dyDescent="0.25">
      <c r="A477">
        <v>5.9599999999991198</v>
      </c>
      <c r="B477" s="4">
        <f t="shared" si="30"/>
        <v>25.097559999996296</v>
      </c>
      <c r="C477">
        <f t="shared" si="31"/>
        <v>8.6985703147536905E-6</v>
      </c>
      <c r="E477" s="121">
        <f t="shared" si="29"/>
        <v>1.1935772441355075E-3</v>
      </c>
    </row>
    <row r="478" spans="1:5" x14ac:dyDescent="0.25">
      <c r="A478">
        <v>5.9799999999991096</v>
      </c>
      <c r="B478" s="4">
        <f t="shared" si="30"/>
        <v>25.181779999996252</v>
      </c>
      <c r="C478">
        <f t="shared" si="31"/>
        <v>8.3152794466361268E-6</v>
      </c>
      <c r="E478" s="121">
        <f t="shared" si="29"/>
        <v>1.1394200999870505E-3</v>
      </c>
    </row>
    <row r="479" spans="1:5" x14ac:dyDescent="0.25">
      <c r="A479">
        <v>5.9999999999991003</v>
      </c>
      <c r="B479" s="4">
        <f t="shared" si="30"/>
        <v>25.265999999996215</v>
      </c>
      <c r="C479">
        <f t="shared" si="31"/>
        <v>7.9492162363588795E-6</v>
      </c>
      <c r="E479" s="121">
        <f t="shared" si="29"/>
        <v>1.08768200959933E-3</v>
      </c>
    </row>
    <row r="480" spans="1:5" x14ac:dyDescent="0.25">
      <c r="A480">
        <v>6.0199999999990901</v>
      </c>
      <c r="B480" s="4">
        <f t="shared" si="30"/>
        <v>25.35021999999617</v>
      </c>
      <c r="E480" s="121">
        <f t="shared" si="29"/>
        <v>1.0382581078689772E-3</v>
      </c>
    </row>
    <row r="481" spans="1:5" x14ac:dyDescent="0.25">
      <c r="A481">
        <v>6.0399999999990799</v>
      </c>
      <c r="B481" s="4">
        <f t="shared" si="30"/>
        <v>25.434439999996126</v>
      </c>
      <c r="E481" s="121">
        <f t="shared" si="29"/>
        <v>9.9104784511853884E-4</v>
      </c>
    </row>
    <row r="482" spans="1:5" x14ac:dyDescent="0.25">
      <c r="A482">
        <v>6.0599999999990697</v>
      </c>
      <c r="B482" s="4">
        <f t="shared" si="30"/>
        <v>25.518659999996085</v>
      </c>
      <c r="E482" s="121">
        <f t="shared" si="29"/>
        <v>9.4595482511720865E-4</v>
      </c>
    </row>
    <row r="483" spans="1:5" x14ac:dyDescent="0.25">
      <c r="A483">
        <v>6.0799999999990604</v>
      </c>
      <c r="B483" s="4">
        <f t="shared" si="30"/>
        <v>25.602879999996045</v>
      </c>
      <c r="E483" s="121">
        <f t="shared" si="29"/>
        <v>9.0288664815193402E-4</v>
      </c>
    </row>
    <row r="484" spans="1:5" x14ac:dyDescent="0.25">
      <c r="A484">
        <v>6.0999999999990502</v>
      </c>
      <c r="B484" s="4">
        <f t="shared" si="30"/>
        <v>25.687099999996001</v>
      </c>
      <c r="E484" s="121">
        <f t="shared" si="29"/>
        <v>8.6175475906031542E-4</v>
      </c>
    </row>
    <row r="485" spans="1:5" x14ac:dyDescent="0.25">
      <c r="A485">
        <v>6.11999999999904</v>
      </c>
      <c r="B485" s="4">
        <f t="shared" si="30"/>
        <v>25.77131999999596</v>
      </c>
      <c r="E485" s="121">
        <f t="shared" si="29"/>
        <v>8.2247430013312041E-4</v>
      </c>
    </row>
    <row r="486" spans="1:5" x14ac:dyDescent="0.25">
      <c r="A486">
        <v>6.1399999999990396</v>
      </c>
      <c r="B486" s="4">
        <f t="shared" si="30"/>
        <v>25.855539999995958</v>
      </c>
      <c r="E486" s="121">
        <f t="shared" si="29"/>
        <v>7.8496396879120661E-4</v>
      </c>
    </row>
    <row r="487" spans="1:5" x14ac:dyDescent="0.25">
      <c r="A487">
        <v>6.1599999999990303</v>
      </c>
      <c r="B487" s="4">
        <f t="shared" si="30"/>
        <v>25.939759999995918</v>
      </c>
      <c r="E487" s="121">
        <f t="shared" si="29"/>
        <v>7.4914587993893367E-4</v>
      </c>
    </row>
    <row r="488" spans="1:5" x14ac:dyDescent="0.25">
      <c r="A488">
        <v>6.1799999999990201</v>
      </c>
      <c r="B488" s="4">
        <f t="shared" si="30"/>
        <v>26.023979999995877</v>
      </c>
      <c r="E488" s="121">
        <f t="shared" si="29"/>
        <v>7.1494543289407294E-4</v>
      </c>
    </row>
    <row r="489" spans="1:5" x14ac:dyDescent="0.25">
      <c r="A489">
        <v>6.1999999999990099</v>
      </c>
      <c r="B489" s="4">
        <f t="shared" si="30"/>
        <v>26.108199999995833</v>
      </c>
      <c r="E489" s="121">
        <f t="shared" si="29"/>
        <v>6.8229118279239669E-4</v>
      </c>
    </row>
    <row r="490" spans="1:5" x14ac:dyDescent="0.25">
      <c r="A490">
        <v>6.2199999999989997</v>
      </c>
      <c r="B490" s="4">
        <f t="shared" si="30"/>
        <v>26.192419999995789</v>
      </c>
      <c r="E490" s="121">
        <f t="shared" si="29"/>
        <v>6.5111471636378291E-4</v>
      </c>
    </row>
    <row r="491" spans="1:5" x14ac:dyDescent="0.25">
      <c r="A491">
        <v>6.2399999999989904</v>
      </c>
      <c r="B491" s="4">
        <f t="shared" si="30"/>
        <v>26.276639999995751</v>
      </c>
      <c r="E491" s="121">
        <f t="shared" si="29"/>
        <v>6.213505319756634E-4</v>
      </c>
    </row>
    <row r="492" spans="1:5" x14ac:dyDescent="0.25">
      <c r="A492">
        <v>6.2599999999989802</v>
      </c>
      <c r="B492" s="4">
        <f t="shared" si="30"/>
        <v>26.360859999995707</v>
      </c>
      <c r="E492" s="121">
        <f t="shared" si="29"/>
        <v>5.929359238388682E-4</v>
      </c>
    </row>
    <row r="493" spans="1:5" x14ac:dyDescent="0.25">
      <c r="A493">
        <v>6.27999999999897</v>
      </c>
      <c r="B493" s="4">
        <f t="shared" si="30"/>
        <v>26.445079999995663</v>
      </c>
      <c r="E493" s="121">
        <f t="shared" ref="E493:E535" si="32">_xlfn.T.DIST(A387,$K$2-2,FALSE)</f>
        <v>5.6581087027064302E-4</v>
      </c>
    </row>
    <row r="494" spans="1:5" x14ac:dyDescent="0.25">
      <c r="A494">
        <v>6.2999999999989598</v>
      </c>
      <c r="B494" s="4">
        <f t="shared" si="30"/>
        <v>26.529299999995622</v>
      </c>
      <c r="E494" s="121">
        <f t="shared" si="32"/>
        <v>5.3991792590937435E-4</v>
      </c>
    </row>
    <row r="495" spans="1:5" x14ac:dyDescent="0.25">
      <c r="A495">
        <v>6.3199999999989496</v>
      </c>
      <c r="B495" s="4">
        <f t="shared" si="30"/>
        <v>26.613519999995578</v>
      </c>
      <c r="E495" s="121">
        <f t="shared" si="32"/>
        <v>5.1520211777580471E-4</v>
      </c>
    </row>
    <row r="496" spans="1:5" x14ac:dyDescent="0.25">
      <c r="A496">
        <v>6.3399999999989403</v>
      </c>
      <c r="B496" s="4">
        <f t="shared" si="30"/>
        <v>26.697739999995541</v>
      </c>
      <c r="E496" s="121">
        <f t="shared" si="32"/>
        <v>4.9161084507578167E-4</v>
      </c>
    </row>
    <row r="497" spans="1:5" x14ac:dyDescent="0.25">
      <c r="A497">
        <v>6.3599999999989301</v>
      </c>
      <c r="B497" s="4">
        <f t="shared" si="30"/>
        <v>26.781959999995497</v>
      </c>
      <c r="E497" s="121">
        <f t="shared" si="32"/>
        <v>4.6909378264031222E-4</v>
      </c>
    </row>
    <row r="498" spans="1:5" x14ac:dyDescent="0.25">
      <c r="A498">
        <v>6.3799999999989199</v>
      </c>
      <c r="B498" s="4">
        <f t="shared" si="30"/>
        <v>26.866179999995452</v>
      </c>
      <c r="E498" s="121">
        <f t="shared" si="32"/>
        <v>4.4760278789924564E-4</v>
      </c>
    </row>
    <row r="499" spans="1:5" x14ac:dyDescent="0.25">
      <c r="A499">
        <v>6.3999999999989203</v>
      </c>
      <c r="B499" s="4">
        <f t="shared" si="30"/>
        <v>26.950399999995454</v>
      </c>
      <c r="E499" s="121">
        <f t="shared" si="32"/>
        <v>4.2709181128617815E-4</v>
      </c>
    </row>
    <row r="500" spans="1:5" x14ac:dyDescent="0.25">
      <c r="A500">
        <v>6.4199999999989004</v>
      </c>
      <c r="B500" s="4">
        <f t="shared" si="30"/>
        <v>27.034619999995371</v>
      </c>
      <c r="E500" s="121">
        <f t="shared" si="32"/>
        <v>4.0751680997295548E-4</v>
      </c>
    </row>
    <row r="501" spans="1:5" x14ac:dyDescent="0.25">
      <c r="A501">
        <v>6.4399999999988999</v>
      </c>
      <c r="B501" s="4">
        <f t="shared" si="30"/>
        <v>27.11883999999537</v>
      </c>
      <c r="E501" s="121">
        <f t="shared" si="32"/>
        <v>3.8883566483362411E-4</v>
      </c>
    </row>
    <row r="502" spans="1:5" x14ac:dyDescent="0.25">
      <c r="A502">
        <v>6.4599999999988897</v>
      </c>
      <c r="B502" s="4">
        <f t="shared" si="30"/>
        <v>27.203059999995325</v>
      </c>
      <c r="E502" s="121">
        <f t="shared" si="32"/>
        <v>3.7100810053897773E-4</v>
      </c>
    </row>
    <row r="503" spans="1:5" x14ac:dyDescent="0.25">
      <c r="A503">
        <v>6.4799999999988804</v>
      </c>
      <c r="B503" s="4">
        <f t="shared" si="30"/>
        <v>27.287279999995288</v>
      </c>
      <c r="E503" s="121">
        <f t="shared" si="32"/>
        <v>3.5399560868433873E-4</v>
      </c>
    </row>
    <row r="504" spans="1:5" x14ac:dyDescent="0.25">
      <c r="A504">
        <v>6.4999999999988702</v>
      </c>
      <c r="B504" s="4">
        <f t="shared" si="30"/>
        <v>27.371499999995244</v>
      </c>
      <c r="E504" s="121">
        <f t="shared" si="32"/>
        <v>3.3776137385484011E-4</v>
      </c>
    </row>
    <row r="505" spans="1:5" x14ac:dyDescent="0.25">
      <c r="A505">
        <v>6.51999999999886</v>
      </c>
      <c r="B505" s="4">
        <f t="shared" si="30"/>
        <v>27.455719999995203</v>
      </c>
      <c r="E505" s="121">
        <f t="shared" si="32"/>
        <v>3.2227020253411837E-4</v>
      </c>
    </row>
    <row r="506" spans="1:5" x14ac:dyDescent="0.25">
      <c r="A506">
        <v>6.5399999999988498</v>
      </c>
      <c r="B506" s="4">
        <f t="shared" si="30"/>
        <v>27.539939999995159</v>
      </c>
      <c r="E506" s="121">
        <f t="shared" si="32"/>
        <v>3.074884547640911E-4</v>
      </c>
    </row>
    <row r="507" spans="1:5" x14ac:dyDescent="0.25">
      <c r="A507">
        <v>6.5599999999988396</v>
      </c>
      <c r="B507" s="4">
        <f t="shared" si="30"/>
        <v>27.624159999995115</v>
      </c>
      <c r="E507" s="121">
        <f t="shared" si="32"/>
        <v>2.9338397846534058E-4</v>
      </c>
    </row>
    <row r="508" spans="1:5" x14ac:dyDescent="0.25">
      <c r="A508">
        <v>6.5799999999988303</v>
      </c>
      <c r="B508" s="4">
        <f t="shared" si="30"/>
        <v>27.708379999995078</v>
      </c>
      <c r="E508" s="121">
        <f t="shared" si="32"/>
        <v>2.7992604632944842E-4</v>
      </c>
    </row>
    <row r="509" spans="1:5" x14ac:dyDescent="0.25">
      <c r="A509">
        <v>6.5999999999988201</v>
      </c>
      <c r="B509" s="4">
        <f t="shared" si="30"/>
        <v>27.792599999995033</v>
      </c>
      <c r="E509" s="121">
        <f t="shared" si="32"/>
        <v>2.6708529519659495E-4</v>
      </c>
    </row>
    <row r="510" spans="1:5" x14ac:dyDescent="0.25">
      <c r="A510">
        <v>6.6199999999988099</v>
      </c>
      <c r="B510" s="4">
        <f t="shared" si="30"/>
        <v>27.876819999994989</v>
      </c>
      <c r="E510" s="121">
        <f t="shared" si="32"/>
        <v>2.5483366783366379E-4</v>
      </c>
    </row>
    <row r="511" spans="1:5" x14ac:dyDescent="0.25">
      <c r="A511">
        <v>6.6399999999987998</v>
      </c>
      <c r="B511" s="4">
        <f t="shared" si="30"/>
        <v>27.961039999994949</v>
      </c>
      <c r="E511" s="121">
        <f t="shared" si="32"/>
        <v>2.4314435703008303E-4</v>
      </c>
    </row>
    <row r="512" spans="1:5" x14ac:dyDescent="0.25">
      <c r="A512">
        <v>6.6599999999987904</v>
      </c>
      <c r="B512" s="4">
        <f t="shared" si="30"/>
        <v>28.045259999994908</v>
      </c>
      <c r="E512" s="121">
        <f t="shared" si="32"/>
        <v>2.319917519306425E-4</v>
      </c>
    </row>
    <row r="513" spans="1:5" x14ac:dyDescent="0.25">
      <c r="A513">
        <v>6.6799999999987802</v>
      </c>
      <c r="B513" s="4">
        <f t="shared" si="30"/>
        <v>28.129479999994867</v>
      </c>
      <c r="E513" s="121">
        <f t="shared" si="32"/>
        <v>2.2135138652655618E-4</v>
      </c>
    </row>
    <row r="514" spans="1:5" x14ac:dyDescent="0.25">
      <c r="A514">
        <v>6.6999999999987701</v>
      </c>
      <c r="B514" s="4">
        <f t="shared" ref="B514:B527" si="33">A514*$J$2+L$2</f>
        <v>28.213699999994823</v>
      </c>
      <c r="E514" s="121">
        <f t="shared" si="32"/>
        <v>2.1119989022803796E-4</v>
      </c>
    </row>
    <row r="515" spans="1:5" x14ac:dyDescent="0.25">
      <c r="A515">
        <v>6.7199999999987696</v>
      </c>
      <c r="B515" s="4">
        <f t="shared" si="33"/>
        <v>28.297919999994821</v>
      </c>
      <c r="E515" s="121">
        <f t="shared" si="32"/>
        <v>2.0151494044373157E-4</v>
      </c>
    </row>
    <row r="516" spans="1:5" x14ac:dyDescent="0.25">
      <c r="A516">
        <v>6.7399999999987603</v>
      </c>
      <c r="B516" s="4">
        <f t="shared" si="33"/>
        <v>28.382139999994781</v>
      </c>
      <c r="E516" s="121">
        <f t="shared" si="32"/>
        <v>1.9227521709432231E-4</v>
      </c>
    </row>
    <row r="517" spans="1:5" x14ac:dyDescent="0.25">
      <c r="A517">
        <v>6.7599999999987501</v>
      </c>
      <c r="B517" s="4">
        <f t="shared" si="33"/>
        <v>28.46635999999474</v>
      </c>
      <c r="E517" s="121">
        <f t="shared" si="32"/>
        <v>1.8346035898971161E-4</v>
      </c>
    </row>
    <row r="518" spans="1:5" x14ac:dyDescent="0.25">
      <c r="A518">
        <v>6.7799999999987399</v>
      </c>
      <c r="B518" s="4">
        <f t="shared" si="33"/>
        <v>28.550579999994696</v>
      </c>
      <c r="E518" s="121">
        <f t="shared" si="32"/>
        <v>1.7505092200112145E-4</v>
      </c>
    </row>
    <row r="519" spans="1:5" x14ac:dyDescent="0.25">
      <c r="A519">
        <v>6.7999999999987297</v>
      </c>
      <c r="B519" s="4">
        <f t="shared" si="33"/>
        <v>28.634799999994652</v>
      </c>
      <c r="E519" s="121">
        <f t="shared" si="32"/>
        <v>1.6702833896150218E-4</v>
      </c>
    </row>
    <row r="520" spans="1:5" x14ac:dyDescent="0.25">
      <c r="A520">
        <v>6.8199999999987204</v>
      </c>
      <c r="B520" s="4">
        <f t="shared" si="33"/>
        <v>28.719019999994615</v>
      </c>
      <c r="E520" s="121">
        <f t="shared" si="32"/>
        <v>1.5937488122958591E-4</v>
      </c>
    </row>
    <row r="521" spans="1:5" x14ac:dyDescent="0.25">
      <c r="A521">
        <v>6.8399999999987102</v>
      </c>
      <c r="B521" s="4">
        <f t="shared" si="33"/>
        <v>28.80323999999457</v>
      </c>
      <c r="E521" s="121">
        <f t="shared" si="32"/>
        <v>1.520736218548764E-4</v>
      </c>
    </row>
    <row r="522" spans="1:5" x14ac:dyDescent="0.25">
      <c r="A522">
        <v>6.8599999999987</v>
      </c>
      <c r="B522" s="4">
        <f t="shared" si="33"/>
        <v>28.88745999999453</v>
      </c>
      <c r="E522" s="121">
        <f t="shared" si="32"/>
        <v>1.4510840028279852E-4</v>
      </c>
    </row>
    <row r="523" spans="1:5" x14ac:dyDescent="0.25">
      <c r="A523">
        <v>6.8799999999986898</v>
      </c>
      <c r="B523" s="4">
        <f t="shared" si="33"/>
        <v>28.971679999994485</v>
      </c>
      <c r="E523" s="121">
        <f t="shared" si="32"/>
        <v>1.3846378854112334E-4</v>
      </c>
    </row>
    <row r="524" spans="1:5" x14ac:dyDescent="0.25">
      <c r="A524">
        <v>6.8999999999986796</v>
      </c>
      <c r="B524" s="4">
        <f t="shared" si="33"/>
        <v>29.055899999994441</v>
      </c>
      <c r="E524" s="121">
        <f t="shared" si="32"/>
        <v>1.3212505885065558E-4</v>
      </c>
    </row>
    <row r="525" spans="1:5" x14ac:dyDescent="0.25">
      <c r="A525">
        <v>6.9199999999986703</v>
      </c>
      <c r="B525" s="4">
        <f t="shared" si="33"/>
        <v>29.140119999994404</v>
      </c>
      <c r="E525" s="121">
        <f t="shared" si="32"/>
        <v>1.2607815260500625E-4</v>
      </c>
    </row>
    <row r="526" spans="1:5" x14ac:dyDescent="0.25">
      <c r="A526">
        <v>6.9399999999986601</v>
      </c>
      <c r="B526" s="4">
        <f t="shared" si="33"/>
        <v>29.22433999999436</v>
      </c>
      <c r="E526" s="121">
        <f t="shared" si="32"/>
        <v>1.2030965066606156E-4</v>
      </c>
    </row>
    <row r="527" spans="1:5" x14ac:dyDescent="0.25">
      <c r="A527">
        <v>6.9599999999986499</v>
      </c>
      <c r="B527" s="4">
        <f t="shared" si="33"/>
        <v>29.308559999994316</v>
      </c>
      <c r="E527" s="121">
        <f t="shared" si="32"/>
        <v>1.1480674492358275E-4</v>
      </c>
    </row>
    <row r="528" spans="1:5" x14ac:dyDescent="0.25">
      <c r="E528" s="121">
        <f t="shared" si="32"/>
        <v>1.0955721106899969E-4</v>
      </c>
    </row>
    <row r="529" spans="5:5" x14ac:dyDescent="0.25">
      <c r="E529" s="121">
        <f t="shared" si="32"/>
        <v>1.0454938253526305E-4</v>
      </c>
    </row>
    <row r="530" spans="5:5" x14ac:dyDescent="0.25">
      <c r="E530" s="121">
        <f t="shared" si="32"/>
        <v>9.9772125556210183E-5</v>
      </c>
    </row>
    <row r="531" spans="5:5" x14ac:dyDescent="0.25">
      <c r="E531" s="121">
        <f t="shared" si="32"/>
        <v>9.5214815300536434E-5</v>
      </c>
    </row>
    <row r="532" spans="5:5" x14ac:dyDescent="0.25">
      <c r="E532" s="121">
        <f t="shared" si="32"/>
        <v>9.0867313037044903E-5</v>
      </c>
    </row>
    <row r="533" spans="5:5" x14ac:dyDescent="0.25">
      <c r="E533" s="121">
        <f t="shared" si="32"/>
        <v>8.6719944289374837E-5</v>
      </c>
    </row>
    <row r="534" spans="5:5" x14ac:dyDescent="0.25">
      <c r="E534" s="121">
        <f t="shared" si="32"/>
        <v>8.2763477939921777E-5</v>
      </c>
    </row>
    <row r="535" spans="5:5" x14ac:dyDescent="0.25">
      <c r="E535" s="121">
        <f t="shared" si="32"/>
        <v>7.8989106244107139E-5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"/>
  <sheetViews>
    <sheetView workbookViewId="0"/>
  </sheetViews>
  <sheetFormatPr defaultRowHeight="15" x14ac:dyDescent="0.25"/>
  <cols>
    <col min="4" max="4" width="3.140625" customWidth="1"/>
    <col min="5" max="5" width="28" customWidth="1"/>
    <col min="8" max="8" width="3.42578125" customWidth="1"/>
    <col min="9" max="9" width="28.140625" customWidth="1"/>
    <col min="10" max="10" width="9.140625" customWidth="1"/>
  </cols>
  <sheetData>
    <row r="1" spans="1:11" ht="30" x14ac:dyDescent="0.25">
      <c r="A1" s="5" t="s">
        <v>1</v>
      </c>
      <c r="B1" s="5" t="s">
        <v>19</v>
      </c>
      <c r="C1" s="5" t="s">
        <v>20</v>
      </c>
    </row>
    <row r="2" spans="1:11" x14ac:dyDescent="0.25">
      <c r="A2">
        <v>1</v>
      </c>
      <c r="B2" s="31">
        <v>27.191104244192484</v>
      </c>
      <c r="C2" s="31">
        <v>17.530015312171383</v>
      </c>
      <c r="E2" t="s">
        <v>33</v>
      </c>
      <c r="I2" t="s">
        <v>23</v>
      </c>
    </row>
    <row r="3" spans="1:11" ht="15.75" thickBot="1" x14ac:dyDescent="0.3">
      <c r="A3">
        <v>2</v>
      </c>
      <c r="B3" s="31">
        <v>30.649464440558486</v>
      </c>
      <c r="C3" s="31">
        <v>34.497326733769341</v>
      </c>
    </row>
    <row r="4" spans="1:11" x14ac:dyDescent="0.25">
      <c r="A4">
        <v>3</v>
      </c>
      <c r="B4" s="31">
        <v>37.028767376151428</v>
      </c>
      <c r="C4" s="31">
        <v>18.450182495958124</v>
      </c>
      <c r="E4" s="27"/>
      <c r="F4" s="27" t="s">
        <v>19</v>
      </c>
      <c r="G4" s="27" t="s">
        <v>20</v>
      </c>
      <c r="I4" s="27"/>
      <c r="J4" s="27" t="s">
        <v>19</v>
      </c>
      <c r="K4" s="27" t="s">
        <v>20</v>
      </c>
    </row>
    <row r="5" spans="1:11" x14ac:dyDescent="0.25">
      <c r="A5">
        <v>4</v>
      </c>
      <c r="B5" s="31">
        <v>34.743201807152687</v>
      </c>
      <c r="C5" s="31">
        <v>17.873271225622311</v>
      </c>
      <c r="E5" s="14" t="s">
        <v>0</v>
      </c>
      <c r="F5" s="16">
        <v>33.913692359004152</v>
      </c>
      <c r="G5" s="16">
        <v>25.486975299759425</v>
      </c>
      <c r="I5" s="14" t="s">
        <v>0</v>
      </c>
      <c r="J5" s="16">
        <v>33.913692359004152</v>
      </c>
      <c r="K5" s="16">
        <v>25.486975299759425</v>
      </c>
    </row>
    <row r="6" spans="1:11" x14ac:dyDescent="0.25">
      <c r="A6">
        <v>5</v>
      </c>
      <c r="B6" s="31">
        <v>20.399999999999999</v>
      </c>
      <c r="C6" s="31">
        <v>45.4</v>
      </c>
      <c r="E6" s="14" t="s">
        <v>4</v>
      </c>
      <c r="F6" s="16">
        <v>57.99594744195484</v>
      </c>
      <c r="G6" s="16">
        <v>93.628888300235502</v>
      </c>
      <c r="I6" s="14" t="s">
        <v>4</v>
      </c>
      <c r="J6" s="16">
        <v>57.99594744195484</v>
      </c>
      <c r="K6" s="16">
        <v>93.628888300235502</v>
      </c>
    </row>
    <row r="7" spans="1:11" x14ac:dyDescent="0.25">
      <c r="A7">
        <v>6</v>
      </c>
      <c r="B7" s="31">
        <v>33.001737719762644</v>
      </c>
      <c r="C7" s="31">
        <v>26.154146439407032</v>
      </c>
      <c r="E7" s="14" t="s">
        <v>24</v>
      </c>
      <c r="F7" s="14">
        <v>10</v>
      </c>
      <c r="G7" s="14">
        <v>10</v>
      </c>
      <c r="I7" s="14" t="s">
        <v>24</v>
      </c>
      <c r="J7" s="14">
        <v>10</v>
      </c>
      <c r="K7" s="14">
        <v>10</v>
      </c>
    </row>
    <row r="8" spans="1:11" x14ac:dyDescent="0.25">
      <c r="A8">
        <v>7</v>
      </c>
      <c r="B8" s="31">
        <v>35.073087530233131</v>
      </c>
      <c r="C8" s="31">
        <v>28.706021880960904</v>
      </c>
      <c r="E8" s="14" t="s">
        <v>34</v>
      </c>
      <c r="F8" s="16">
        <v>75.812417871095178</v>
      </c>
      <c r="G8" s="14"/>
      <c r="I8" s="14" t="s">
        <v>25</v>
      </c>
      <c r="J8" s="16">
        <v>-0.70000021616472952</v>
      </c>
      <c r="K8" s="14"/>
    </row>
    <row r="9" spans="1:11" x14ac:dyDescent="0.25">
      <c r="A9">
        <v>8</v>
      </c>
      <c r="B9" s="31">
        <v>49.702615894316828</v>
      </c>
      <c r="C9" s="31">
        <v>15.487541284463177</v>
      </c>
      <c r="E9" s="14" t="s">
        <v>26</v>
      </c>
      <c r="F9" s="14">
        <v>0</v>
      </c>
      <c r="G9" s="14"/>
      <c r="I9" s="14" t="s">
        <v>26</v>
      </c>
      <c r="J9" s="14">
        <v>0</v>
      </c>
      <c r="K9" s="14"/>
    </row>
    <row r="10" spans="1:11" x14ac:dyDescent="0.25">
      <c r="A10">
        <v>9</v>
      </c>
      <c r="B10" s="31">
        <v>38.452309907145882</v>
      </c>
      <c r="C10" s="31">
        <v>18.930770948556322</v>
      </c>
      <c r="E10" s="14" t="s">
        <v>27</v>
      </c>
      <c r="F10" s="14">
        <v>18</v>
      </c>
      <c r="G10" s="14"/>
      <c r="I10" s="14" t="s">
        <v>27</v>
      </c>
      <c r="J10" s="14">
        <v>9</v>
      </c>
      <c r="K10" s="14"/>
    </row>
    <row r="11" spans="1:11" x14ac:dyDescent="0.25">
      <c r="A11">
        <v>10</v>
      </c>
      <c r="B11" s="31">
        <v>32.89463467052795</v>
      </c>
      <c r="C11" s="31">
        <v>31.840476676685618</v>
      </c>
      <c r="E11" s="29" t="s">
        <v>37</v>
      </c>
      <c r="F11" s="37">
        <f>SQRT(F8*2/10)</f>
        <v>3.8939033853216025</v>
      </c>
      <c r="G11" s="29"/>
      <c r="H11" s="30"/>
      <c r="I11" s="29" t="s">
        <v>37</v>
      </c>
      <c r="J11" s="37">
        <f>SQRT(J6/10+K6/10-2*J8*SQRT(J6/J7)*SQRT(K6/K7))</f>
        <v>5.0476700322040582</v>
      </c>
    </row>
    <row r="12" spans="1:11" x14ac:dyDescent="0.25">
      <c r="E12" s="34" t="s">
        <v>28</v>
      </c>
      <c r="F12" s="35">
        <v>2.164079645892075</v>
      </c>
      <c r="G12" s="36"/>
      <c r="H12" s="36"/>
      <c r="I12" s="34" t="s">
        <v>28</v>
      </c>
      <c r="J12" s="35">
        <v>1.6694270832844473</v>
      </c>
    </row>
    <row r="13" spans="1:11" x14ac:dyDescent="0.25">
      <c r="B13" s="1"/>
      <c r="C13" s="1"/>
      <c r="E13" s="14" t="s">
        <v>29</v>
      </c>
      <c r="F13" s="16">
        <v>2.2074859159909716E-2</v>
      </c>
      <c r="G13" s="14"/>
      <c r="I13" s="14" t="s">
        <v>29</v>
      </c>
      <c r="J13" s="16">
        <v>6.4686890633963587E-2</v>
      </c>
      <c r="K13" s="14"/>
    </row>
    <row r="14" spans="1:11" x14ac:dyDescent="0.25">
      <c r="E14" s="14" t="s">
        <v>30</v>
      </c>
      <c r="F14" s="16">
        <v>1.7340636066175394</v>
      </c>
      <c r="G14" s="14"/>
      <c r="I14" s="14" t="s">
        <v>30</v>
      </c>
      <c r="J14" s="16">
        <v>1.8331129326562374</v>
      </c>
      <c r="K14" s="14"/>
    </row>
    <row r="15" spans="1:11" x14ac:dyDescent="0.25">
      <c r="E15" s="14" t="s">
        <v>31</v>
      </c>
      <c r="F15" s="16">
        <v>4.4149718319819432E-2</v>
      </c>
      <c r="G15" s="14"/>
      <c r="I15" s="14" t="s">
        <v>31</v>
      </c>
      <c r="J15" s="16">
        <v>0.12937378126792717</v>
      </c>
      <c r="K15" s="14"/>
    </row>
    <row r="16" spans="1:11" ht="15.75" thickBot="1" x14ac:dyDescent="0.3">
      <c r="E16" s="15" t="s">
        <v>32</v>
      </c>
      <c r="F16" s="33">
        <v>2.1009220402410378</v>
      </c>
      <c r="G16" s="15"/>
      <c r="I16" s="15" t="s">
        <v>32</v>
      </c>
      <c r="J16" s="33">
        <v>2.2621571627982053</v>
      </c>
      <c r="K1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26" sqref="F26"/>
    </sheetView>
  </sheetViews>
  <sheetFormatPr defaultRowHeight="15" x14ac:dyDescent="0.25"/>
  <sheetData>
    <row r="1" spans="1:2" x14ac:dyDescent="0.25">
      <c r="A1" s="19">
        <v>0.75493804797973474</v>
      </c>
      <c r="B1" s="19">
        <v>0.82171877162136253</v>
      </c>
    </row>
    <row r="2" spans="1:2" x14ac:dyDescent="0.25">
      <c r="A2" s="19">
        <v>6.8178897073225109E-2</v>
      </c>
      <c r="B2" s="19">
        <v>0.13251290127027904</v>
      </c>
    </row>
    <row r="3" spans="1:2" x14ac:dyDescent="0.25">
      <c r="A3" s="19">
        <v>0.5320783681426049</v>
      </c>
      <c r="B3" s="19">
        <v>0.5203070471339768</v>
      </c>
    </row>
    <row r="4" spans="1:2" x14ac:dyDescent="0.25">
      <c r="A4" s="19">
        <v>0.56412630810759956</v>
      </c>
      <c r="B4" s="19">
        <v>0.34469522842708689</v>
      </c>
    </row>
    <row r="5" spans="1:2" x14ac:dyDescent="0.25">
      <c r="A5" s="19">
        <v>0.3290449996165784</v>
      </c>
      <c r="B5" s="19">
        <v>0.67111090654334704</v>
      </c>
    </row>
    <row r="6" spans="1:2" x14ac:dyDescent="0.25">
      <c r="A6" s="19">
        <v>0.76559905087256075</v>
      </c>
      <c r="B6" s="19">
        <v>4.4656582801719469E-2</v>
      </c>
    </row>
    <row r="7" spans="1:2" x14ac:dyDescent="0.25">
      <c r="A7" s="19">
        <v>0.85096582560215572</v>
      </c>
      <c r="B7" s="19">
        <v>0.97181520136591937</v>
      </c>
    </row>
    <row r="8" spans="1:2" x14ac:dyDescent="0.25">
      <c r="A8" s="19">
        <v>0.3241305150766518</v>
      </c>
      <c r="B8" s="19">
        <v>0.14042949961491857</v>
      </c>
    </row>
    <row r="9" spans="1:2" x14ac:dyDescent="0.25">
      <c r="A9" s="19">
        <v>2.8524016790978823E-2</v>
      </c>
      <c r="B9" s="19">
        <v>0.78464767912050093</v>
      </c>
    </row>
    <row r="10" spans="1:2" x14ac:dyDescent="0.25">
      <c r="A10" s="19">
        <v>0.98741518804932538</v>
      </c>
      <c r="B10" s="19">
        <v>0.33611791765719046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sheetData>
    <row r="1" spans="1:2" x14ac:dyDescent="0.25">
      <c r="A1" s="70">
        <v>0.75493804797973474</v>
      </c>
      <c r="B1" s="70">
        <v>0.82171877162136253</v>
      </c>
    </row>
    <row r="2" spans="1:2" x14ac:dyDescent="0.25">
      <c r="A2" s="70">
        <v>6.8178897073225109E-2</v>
      </c>
      <c r="B2" s="70">
        <v>0.13251290127027904</v>
      </c>
    </row>
    <row r="3" spans="1:2" x14ac:dyDescent="0.25">
      <c r="A3" s="71">
        <v>0.5320783681426049</v>
      </c>
      <c r="B3" s="71">
        <v>0.5203070471339768</v>
      </c>
    </row>
    <row r="4" spans="1:2" x14ac:dyDescent="0.25">
      <c r="A4" s="19">
        <v>0.56412630810759956</v>
      </c>
      <c r="B4" s="19">
        <v>0.34469522842708689</v>
      </c>
    </row>
    <row r="5" spans="1:2" x14ac:dyDescent="0.25">
      <c r="A5" s="19">
        <v>0.3290449996165784</v>
      </c>
      <c r="B5" s="19">
        <v>0.67111090654334704</v>
      </c>
    </row>
    <row r="6" spans="1:2" x14ac:dyDescent="0.25">
      <c r="A6" s="19">
        <v>0.76559905087256075</v>
      </c>
      <c r="B6" s="19">
        <v>4.4656582801719469E-2</v>
      </c>
    </row>
    <row r="7" spans="1:2" x14ac:dyDescent="0.25">
      <c r="A7" s="71">
        <v>0.85096582560215572</v>
      </c>
      <c r="B7" s="71">
        <v>0.97181520136591937</v>
      </c>
    </row>
    <row r="8" spans="1:2" x14ac:dyDescent="0.25">
      <c r="A8" s="19">
        <v>0.3241305150766518</v>
      </c>
      <c r="B8" s="19">
        <v>0.14042949961491857</v>
      </c>
    </row>
    <row r="9" spans="1:2" x14ac:dyDescent="0.25">
      <c r="A9" s="19">
        <v>2.8524016790978823E-2</v>
      </c>
      <c r="B9" s="19">
        <v>0.78464767912050093</v>
      </c>
    </row>
    <row r="10" spans="1:2" x14ac:dyDescent="0.25">
      <c r="A10" s="19">
        <v>0.98741518804932538</v>
      </c>
      <c r="B10" s="19">
        <v>0.33611791765719046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sheetData>
    <row r="1" spans="1:2" x14ac:dyDescent="0.25">
      <c r="A1" s="70">
        <v>0.82</v>
      </c>
      <c r="B1" s="70">
        <v>0.92</v>
      </c>
    </row>
    <row r="2" spans="1:2" x14ac:dyDescent="0.25">
      <c r="A2" s="70">
        <v>0.48</v>
      </c>
      <c r="B2" s="70">
        <v>0.48</v>
      </c>
    </row>
    <row r="3" spans="1:2" x14ac:dyDescent="0.25">
      <c r="A3" s="71">
        <v>0.5320783681426049</v>
      </c>
      <c r="B3" s="71">
        <v>0.5203070471339768</v>
      </c>
    </row>
    <row r="4" spans="1:2" x14ac:dyDescent="0.25">
      <c r="A4" s="19">
        <v>0.56412630810759956</v>
      </c>
      <c r="B4" s="19">
        <v>0.34469522842708689</v>
      </c>
    </row>
    <row r="5" spans="1:2" x14ac:dyDescent="0.25">
      <c r="A5" s="19">
        <v>0.3290449996165784</v>
      </c>
      <c r="B5" s="19">
        <v>0.67111090654334704</v>
      </c>
    </row>
    <row r="6" spans="1:2" x14ac:dyDescent="0.25">
      <c r="A6" s="19">
        <v>0.76559905087256075</v>
      </c>
      <c r="B6" s="19">
        <v>4.4656582801719469E-2</v>
      </c>
    </row>
    <row r="7" spans="1:2" x14ac:dyDescent="0.25">
      <c r="A7" s="71">
        <v>0.85096582560215572</v>
      </c>
      <c r="B7" s="71">
        <v>0.97181520136591937</v>
      </c>
    </row>
    <row r="8" spans="1:2" x14ac:dyDescent="0.25">
      <c r="A8" s="19">
        <v>0.3241305150766518</v>
      </c>
      <c r="B8" s="19">
        <v>0.14042949961491857</v>
      </c>
    </row>
    <row r="9" spans="1:2" x14ac:dyDescent="0.25">
      <c r="A9" s="19">
        <v>2.8524016790978823E-2</v>
      </c>
      <c r="B9" s="19">
        <v>0.78464767912050093</v>
      </c>
    </row>
    <row r="10" spans="1:2" x14ac:dyDescent="0.25">
      <c r="A10" s="19">
        <v>0.98741518804932538</v>
      </c>
      <c r="B10" s="19">
        <v>0.33611791765719046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5:L7"/>
  <sheetViews>
    <sheetView workbookViewId="0">
      <selection activeCell="M20" sqref="M20"/>
    </sheetView>
  </sheetViews>
  <sheetFormatPr defaultRowHeight="15" x14ac:dyDescent="0.25"/>
  <sheetData>
    <row r="5" spans="12:12" ht="23.25" x14ac:dyDescent="0.35">
      <c r="L5" s="72"/>
    </row>
    <row r="6" spans="12:12" ht="23.25" x14ac:dyDescent="0.35">
      <c r="L6" s="72"/>
    </row>
    <row r="7" spans="12:12" ht="23.25" x14ac:dyDescent="0.35">
      <c r="L7" s="7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6" sqref="C16:C25"/>
    </sheetView>
  </sheetViews>
  <sheetFormatPr defaultRowHeight="15" x14ac:dyDescent="0.25"/>
  <cols>
    <col min="1" max="1" width="14.140625" customWidth="1"/>
    <col min="2" max="2" width="16" bestFit="1" customWidth="1"/>
    <col min="3" max="3" width="10.28515625" bestFit="1" customWidth="1"/>
    <col min="4" max="4" width="13.7109375" bestFit="1" customWidth="1"/>
    <col min="5" max="5" width="5.85546875" bestFit="1" customWidth="1"/>
  </cols>
  <sheetData>
    <row r="1" spans="1:9" x14ac:dyDescent="0.25">
      <c r="A1" s="64" t="s">
        <v>48</v>
      </c>
      <c r="B1" s="63"/>
      <c r="C1" s="63"/>
      <c r="D1" s="63"/>
      <c r="E1" s="63"/>
      <c r="G1" s="64" t="s">
        <v>91</v>
      </c>
      <c r="H1" s="64"/>
      <c r="I1" s="64"/>
    </row>
    <row r="2" spans="1:9" ht="15.75" thickBot="1" x14ac:dyDescent="0.3">
      <c r="A2" s="65" t="s">
        <v>49</v>
      </c>
      <c r="B2" s="65" t="s">
        <v>107</v>
      </c>
      <c r="C2" s="65" t="s">
        <v>76</v>
      </c>
      <c r="D2" s="65" t="s">
        <v>50</v>
      </c>
      <c r="E2" s="65" t="s">
        <v>76</v>
      </c>
      <c r="G2" s="69" t="s">
        <v>103</v>
      </c>
      <c r="H2" s="4" t="s">
        <v>101</v>
      </c>
      <c r="I2" s="4" t="s">
        <v>102</v>
      </c>
    </row>
    <row r="3" spans="1:9" x14ac:dyDescent="0.25">
      <c r="A3" s="6" t="s">
        <v>52</v>
      </c>
      <c r="B3" s="76" t="s">
        <v>53</v>
      </c>
      <c r="C3" s="22">
        <v>15</v>
      </c>
      <c r="D3" s="76" t="s">
        <v>78</v>
      </c>
      <c r="E3" s="22">
        <v>35</v>
      </c>
      <c r="G3" s="6" t="s">
        <v>92</v>
      </c>
      <c r="H3" s="76">
        <v>54</v>
      </c>
      <c r="I3" s="22">
        <v>42</v>
      </c>
    </row>
    <row r="4" spans="1:9" x14ac:dyDescent="0.25">
      <c r="A4" s="17" t="s">
        <v>70</v>
      </c>
      <c r="B4" s="77" t="s">
        <v>71</v>
      </c>
      <c r="C4" s="18">
        <v>75</v>
      </c>
      <c r="D4" s="77" t="s">
        <v>72</v>
      </c>
      <c r="E4" s="18">
        <v>33</v>
      </c>
      <c r="G4" s="17" t="s">
        <v>93</v>
      </c>
      <c r="H4" s="77">
        <v>79</v>
      </c>
      <c r="I4" s="18">
        <v>97</v>
      </c>
    </row>
    <row r="5" spans="1:9" x14ac:dyDescent="0.25">
      <c r="A5" s="17" t="s">
        <v>54</v>
      </c>
      <c r="B5" s="77" t="s">
        <v>104</v>
      </c>
      <c r="C5" s="18">
        <v>70</v>
      </c>
      <c r="D5" s="77" t="s">
        <v>77</v>
      </c>
      <c r="E5" s="18">
        <v>22</v>
      </c>
      <c r="G5" s="17" t="s">
        <v>94</v>
      </c>
      <c r="H5" s="77">
        <v>68</v>
      </c>
      <c r="I5" s="18">
        <v>90</v>
      </c>
    </row>
    <row r="6" spans="1:9" x14ac:dyDescent="0.25">
      <c r="A6" s="17" t="s">
        <v>64</v>
      </c>
      <c r="B6" s="77" t="s">
        <v>65</v>
      </c>
      <c r="C6" s="18">
        <v>55</v>
      </c>
      <c r="D6" s="77" t="s">
        <v>66</v>
      </c>
      <c r="E6" s="18">
        <v>26</v>
      </c>
      <c r="G6" s="17" t="s">
        <v>95</v>
      </c>
      <c r="H6" s="77">
        <v>63</v>
      </c>
      <c r="I6" s="18">
        <v>77</v>
      </c>
    </row>
    <row r="7" spans="1:9" x14ac:dyDescent="0.25">
      <c r="A7" s="17" t="s">
        <v>60</v>
      </c>
      <c r="B7" s="77" t="s">
        <v>105</v>
      </c>
      <c r="C7" s="18">
        <v>58</v>
      </c>
      <c r="D7" s="77" t="s">
        <v>106</v>
      </c>
      <c r="E7" s="18">
        <v>85</v>
      </c>
      <c r="G7" s="17" t="s">
        <v>96</v>
      </c>
      <c r="H7" s="77">
        <v>44</v>
      </c>
      <c r="I7" s="18">
        <v>53</v>
      </c>
    </row>
    <row r="8" spans="1:9" x14ac:dyDescent="0.25">
      <c r="A8" s="17" t="s">
        <v>69</v>
      </c>
      <c r="B8" s="77" t="s">
        <v>67</v>
      </c>
      <c r="C8" s="18">
        <v>48</v>
      </c>
      <c r="D8" s="77" t="s">
        <v>68</v>
      </c>
      <c r="E8" s="18">
        <v>65</v>
      </c>
      <c r="G8" s="17" t="s">
        <v>97</v>
      </c>
      <c r="H8" s="77">
        <v>76</v>
      </c>
      <c r="I8" s="18">
        <v>77</v>
      </c>
    </row>
    <row r="9" spans="1:9" x14ac:dyDescent="0.25">
      <c r="A9" s="17" t="s">
        <v>61</v>
      </c>
      <c r="B9" s="77" t="s">
        <v>62</v>
      </c>
      <c r="C9" s="18">
        <v>82</v>
      </c>
      <c r="D9" s="77" t="s">
        <v>63</v>
      </c>
      <c r="E9" s="18">
        <v>67</v>
      </c>
      <c r="G9" s="17" t="s">
        <v>98</v>
      </c>
      <c r="H9" s="77">
        <v>79</v>
      </c>
      <c r="I9" s="18">
        <v>51</v>
      </c>
    </row>
    <row r="10" spans="1:9" x14ac:dyDescent="0.25">
      <c r="A10" s="17" t="s">
        <v>58</v>
      </c>
      <c r="B10" s="77" t="s">
        <v>51</v>
      </c>
      <c r="C10" s="18">
        <v>80</v>
      </c>
      <c r="D10" s="77" t="s">
        <v>59</v>
      </c>
      <c r="E10" s="18">
        <v>69</v>
      </c>
      <c r="G10" s="17" t="s">
        <v>99</v>
      </c>
      <c r="H10" s="77">
        <v>78</v>
      </c>
      <c r="I10" s="18">
        <v>79</v>
      </c>
    </row>
    <row r="11" spans="1:9" x14ac:dyDescent="0.25">
      <c r="A11" s="17" t="s">
        <v>55</v>
      </c>
      <c r="B11" s="77" t="s">
        <v>56</v>
      </c>
      <c r="C11" s="18">
        <v>57</v>
      </c>
      <c r="D11" s="77" t="s">
        <v>57</v>
      </c>
      <c r="E11" s="18">
        <v>19</v>
      </c>
      <c r="G11" s="17" t="s">
        <v>100</v>
      </c>
      <c r="H11" s="77">
        <v>59</v>
      </c>
      <c r="I11" s="18">
        <v>48</v>
      </c>
    </row>
    <row r="12" spans="1:9" ht="15.75" thickBot="1" x14ac:dyDescent="0.3">
      <c r="A12" s="21" t="s">
        <v>73</v>
      </c>
      <c r="B12" s="78" t="s">
        <v>74</v>
      </c>
      <c r="C12" s="60">
        <v>71</v>
      </c>
      <c r="D12" s="78" t="s">
        <v>75</v>
      </c>
      <c r="E12" s="60">
        <v>96</v>
      </c>
      <c r="G12" s="21" t="s">
        <v>66</v>
      </c>
      <c r="H12" s="78">
        <v>86</v>
      </c>
      <c r="I12" s="60">
        <v>99</v>
      </c>
    </row>
    <row r="14" spans="1:9" x14ac:dyDescent="0.25">
      <c r="A14" s="64" t="s">
        <v>90</v>
      </c>
      <c r="B14" s="64"/>
      <c r="C14" s="64"/>
      <c r="D14" s="79"/>
    </row>
    <row r="15" spans="1:9" ht="15.75" thickBot="1" x14ac:dyDescent="0.3">
      <c r="A15" s="20" t="s">
        <v>89</v>
      </c>
      <c r="B15" s="20" t="s">
        <v>19</v>
      </c>
      <c r="C15" s="20" t="s">
        <v>20</v>
      </c>
    </row>
    <row r="16" spans="1:9" x14ac:dyDescent="0.25">
      <c r="A16" s="6" t="s">
        <v>79</v>
      </c>
      <c r="B16" s="66">
        <v>22.5</v>
      </c>
      <c r="C16" s="66">
        <v>28.4</v>
      </c>
    </row>
    <row r="17" spans="1:3" x14ac:dyDescent="0.25">
      <c r="A17" s="17" t="s">
        <v>80</v>
      </c>
      <c r="B17" s="67">
        <v>23.6</v>
      </c>
      <c r="C17" s="67">
        <v>28.2</v>
      </c>
    </row>
    <row r="18" spans="1:3" x14ac:dyDescent="0.25">
      <c r="A18" s="17" t="s">
        <v>81</v>
      </c>
      <c r="B18" s="67">
        <v>20.100000000000001</v>
      </c>
      <c r="C18" s="67">
        <v>20.100000000000001</v>
      </c>
    </row>
    <row r="19" spans="1:3" x14ac:dyDescent="0.25">
      <c r="A19" s="17" t="s">
        <v>82</v>
      </c>
      <c r="B19" s="67">
        <v>28.2</v>
      </c>
      <c r="C19" s="67">
        <v>25.5</v>
      </c>
    </row>
    <row r="20" spans="1:3" x14ac:dyDescent="0.25">
      <c r="A20" s="17" t="s">
        <v>83</v>
      </c>
      <c r="B20" s="67">
        <v>23.2</v>
      </c>
      <c r="C20" s="67">
        <v>20.100000000000001</v>
      </c>
    </row>
    <row r="21" spans="1:3" x14ac:dyDescent="0.25">
      <c r="A21" s="17" t="s">
        <v>84</v>
      </c>
      <c r="B21" s="67">
        <v>22.4</v>
      </c>
      <c r="C21" s="67">
        <v>21.7</v>
      </c>
    </row>
    <row r="22" spans="1:3" x14ac:dyDescent="0.25">
      <c r="A22" s="17" t="s">
        <v>85</v>
      </c>
      <c r="B22" s="67">
        <v>27.2</v>
      </c>
      <c r="C22" s="67">
        <v>26</v>
      </c>
    </row>
    <row r="23" spans="1:3" x14ac:dyDescent="0.25">
      <c r="A23" s="17" t="s">
        <v>86</v>
      </c>
      <c r="B23" s="67">
        <v>21.5</v>
      </c>
      <c r="C23" s="67">
        <v>24.3</v>
      </c>
    </row>
    <row r="24" spans="1:3" x14ac:dyDescent="0.25">
      <c r="A24" s="17" t="s">
        <v>87</v>
      </c>
      <c r="B24" s="67">
        <v>24</v>
      </c>
      <c r="C24" s="67">
        <v>22.4</v>
      </c>
    </row>
    <row r="25" spans="1:3" ht="15.75" thickBot="1" x14ac:dyDescent="0.3">
      <c r="A25" s="21" t="s">
        <v>88</v>
      </c>
      <c r="B25" s="68">
        <v>29.5</v>
      </c>
      <c r="C25" s="68">
        <v>24</v>
      </c>
    </row>
  </sheetData>
  <sortState ref="A3:C12">
    <sortCondition ref="A3:A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27"/>
  <sheetViews>
    <sheetView workbookViewId="0">
      <selection activeCell="F24" sqref="F24"/>
    </sheetView>
  </sheetViews>
  <sheetFormatPr defaultRowHeight="15" x14ac:dyDescent="0.25"/>
  <cols>
    <col min="1" max="1" width="6.7109375" bestFit="1" customWidth="1"/>
    <col min="2" max="2" width="6.140625" bestFit="1" customWidth="1"/>
    <col min="3" max="3" width="6" bestFit="1" customWidth="1"/>
    <col min="4" max="4" width="31.140625" customWidth="1"/>
    <col min="5" max="5" width="6.140625" bestFit="1" customWidth="1"/>
    <col min="6" max="6" width="48" customWidth="1"/>
    <col min="7" max="7" width="0.42578125" customWidth="1"/>
    <col min="8" max="8" width="6" bestFit="1" customWidth="1"/>
    <col min="9" max="9" width="26.7109375" bestFit="1" customWidth="1"/>
  </cols>
  <sheetData>
    <row r="1" spans="1:9" s="4" customFormat="1" ht="30.75" thickBot="1" x14ac:dyDescent="0.3">
      <c r="A1" s="5" t="s">
        <v>1</v>
      </c>
      <c r="B1" s="5" t="s">
        <v>19</v>
      </c>
      <c r="C1" s="5" t="s">
        <v>20</v>
      </c>
      <c r="D1" s="24" t="s">
        <v>14</v>
      </c>
      <c r="E1" s="5" t="s">
        <v>19</v>
      </c>
      <c r="H1" s="5" t="s">
        <v>20</v>
      </c>
    </row>
    <row r="2" spans="1:9" x14ac:dyDescent="0.25">
      <c r="A2">
        <v>1</v>
      </c>
      <c r="B2" s="1">
        <v>19</v>
      </c>
      <c r="C2">
        <v>15.4</v>
      </c>
      <c r="D2" s="25" t="s">
        <v>2</v>
      </c>
      <c r="E2" s="6">
        <f>AVERAGE(TireA)</f>
        <v>31.180000000000007</v>
      </c>
      <c r="F2" s="7" t="s">
        <v>8</v>
      </c>
      <c r="H2" s="6">
        <f>AVERAGE(TireB)</f>
        <v>26.75</v>
      </c>
      <c r="I2" s="7" t="s">
        <v>16</v>
      </c>
    </row>
    <row r="3" spans="1:9" x14ac:dyDescent="0.25">
      <c r="A3">
        <v>2</v>
      </c>
      <c r="B3">
        <v>38.700000000000003</v>
      </c>
      <c r="C3">
        <v>37.200000000000003</v>
      </c>
      <c r="D3" s="26" t="s">
        <v>4</v>
      </c>
      <c r="E3" s="8">
        <f>_xlfn.VAR.S(TireA)</f>
        <v>83.435111111110828</v>
      </c>
      <c r="F3" s="9" t="s">
        <v>9</v>
      </c>
      <c r="H3" s="8">
        <f>_xlfn.VAR.S(TireB)</f>
        <v>83.396111111111168</v>
      </c>
      <c r="I3" s="9" t="s">
        <v>17</v>
      </c>
    </row>
    <row r="4" spans="1:9" x14ac:dyDescent="0.25">
      <c r="A4">
        <v>3</v>
      </c>
      <c r="B4">
        <v>26.7</v>
      </c>
      <c r="C4">
        <v>18.399999999999999</v>
      </c>
      <c r="D4" s="26" t="s">
        <v>108</v>
      </c>
      <c r="E4" s="80">
        <f>COUNT(TireA)</f>
        <v>10</v>
      </c>
      <c r="F4" s="9" t="s">
        <v>109</v>
      </c>
      <c r="H4" s="17">
        <f>COUNT(TireB)</f>
        <v>10</v>
      </c>
      <c r="I4" s="9" t="s">
        <v>110</v>
      </c>
    </row>
    <row r="5" spans="1:9" x14ac:dyDescent="0.25">
      <c r="A5">
        <v>4</v>
      </c>
      <c r="B5">
        <v>24.7</v>
      </c>
      <c r="C5">
        <v>17.2</v>
      </c>
      <c r="D5" s="25" t="s">
        <v>5</v>
      </c>
      <c r="E5" s="8">
        <f>_xlfn.STDEV.S(TireA)</f>
        <v>9.1342821891548116</v>
      </c>
      <c r="F5" s="9" t="s">
        <v>10</v>
      </c>
      <c r="H5" s="8">
        <f>_xlfn.STDEV.S(TireB)</f>
        <v>9.1321471249159778</v>
      </c>
      <c r="I5" s="9" t="s">
        <v>18</v>
      </c>
    </row>
    <row r="6" spans="1:9" ht="15.75" thickBot="1" x14ac:dyDescent="0.3">
      <c r="A6">
        <v>5</v>
      </c>
      <c r="B6">
        <v>22.2</v>
      </c>
      <c r="C6">
        <v>34.1</v>
      </c>
      <c r="D6" s="25" t="s">
        <v>6</v>
      </c>
      <c r="E6" s="62">
        <f>SQRT(Variance_A/Count_A)</f>
        <v>2.8885136508438181</v>
      </c>
      <c r="F6" s="11" t="s">
        <v>111</v>
      </c>
      <c r="H6" s="62">
        <f>SQRT(Variance_B/Count_B)</f>
        <v>2.887838484249269</v>
      </c>
      <c r="I6" s="11" t="s">
        <v>112</v>
      </c>
    </row>
    <row r="7" spans="1:9" ht="15.75" thickBot="1" x14ac:dyDescent="0.3">
      <c r="A7">
        <v>6</v>
      </c>
      <c r="B7">
        <v>27.6</v>
      </c>
      <c r="C7">
        <v>24.6</v>
      </c>
      <c r="D7" s="25"/>
      <c r="F7" s="3"/>
    </row>
    <row r="8" spans="1:9" x14ac:dyDescent="0.25">
      <c r="A8">
        <v>7</v>
      </c>
      <c r="B8">
        <v>45.4</v>
      </c>
      <c r="C8">
        <v>40.700000000000003</v>
      </c>
      <c r="D8" s="25" t="s">
        <v>3</v>
      </c>
      <c r="E8" s="61">
        <f>CORREL(TireA,TireB)</f>
        <v>0.68283250205245594</v>
      </c>
      <c r="F8" s="7" t="s">
        <v>11</v>
      </c>
    </row>
    <row r="9" spans="1:9" ht="30" x14ac:dyDescent="0.25">
      <c r="A9">
        <v>8</v>
      </c>
      <c r="B9">
        <v>43.8</v>
      </c>
      <c r="C9">
        <v>27.1</v>
      </c>
      <c r="D9" s="75" t="s">
        <v>15</v>
      </c>
      <c r="E9" s="74">
        <f>SQRT((Variance_A/Count_A+Variance_B/Count_B)-2*(Correlation*StdError_1*StdError_2))</f>
        <v>2.3002922519637448</v>
      </c>
      <c r="F9" s="73" t="s">
        <v>113</v>
      </c>
      <c r="I9" s="19"/>
    </row>
    <row r="10" spans="1:9" x14ac:dyDescent="0.25">
      <c r="A10">
        <v>9</v>
      </c>
      <c r="B10">
        <v>28.1</v>
      </c>
      <c r="C10">
        <v>19.399999999999999</v>
      </c>
      <c r="D10" s="25" t="s">
        <v>7</v>
      </c>
      <c r="E10" s="8">
        <f>(AVERAGE(TireA)-AVERAGE(TireB))/E9</f>
        <v>1.9258422473136376</v>
      </c>
      <c r="F10" s="12" t="s">
        <v>38</v>
      </c>
    </row>
    <row r="11" spans="1:9" x14ac:dyDescent="0.25">
      <c r="A11">
        <v>10</v>
      </c>
      <c r="B11">
        <v>35.6</v>
      </c>
      <c r="C11">
        <v>33.4</v>
      </c>
      <c r="D11" s="25" t="s">
        <v>21</v>
      </c>
      <c r="E11" s="8">
        <f>1-_xlfn.T.DIST(E10,9,TRUE)</f>
        <v>4.312269055993867E-2</v>
      </c>
      <c r="F11" s="12" t="s">
        <v>12</v>
      </c>
    </row>
    <row r="12" spans="1:9" ht="15.75" thickBot="1" x14ac:dyDescent="0.3">
      <c r="D12" s="25" t="s">
        <v>22</v>
      </c>
      <c r="E12" s="10">
        <f>_xlfn.T.TEST(TireA,TireB,1,1)</f>
        <v>4.3122690559938677E-2</v>
      </c>
      <c r="F12" s="13" t="s">
        <v>13</v>
      </c>
    </row>
    <row r="13" spans="1:9" x14ac:dyDescent="0.25">
      <c r="D13" s="2"/>
      <c r="E13" s="2"/>
      <c r="F13" s="2"/>
    </row>
    <row r="27" spans="9:9" x14ac:dyDescent="0.25">
      <c r="I27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6"/>
  <sheetViews>
    <sheetView workbookViewId="0">
      <selection activeCell="C2" sqref="C2:C11"/>
    </sheetView>
  </sheetViews>
  <sheetFormatPr defaultRowHeight="15" x14ac:dyDescent="0.25"/>
  <cols>
    <col min="4" max="4" width="3.140625" customWidth="1"/>
    <col min="5" max="5" width="28" customWidth="1"/>
    <col min="8" max="8" width="3.42578125" customWidth="1"/>
    <col min="9" max="9" width="28.140625" customWidth="1"/>
    <col min="10" max="10" width="9.140625" customWidth="1"/>
  </cols>
  <sheetData>
    <row r="1" spans="1:11" ht="30" x14ac:dyDescent="0.25">
      <c r="A1" s="5" t="s">
        <v>1</v>
      </c>
      <c r="B1" s="5" t="s">
        <v>19</v>
      </c>
      <c r="C1" s="5" t="s">
        <v>20</v>
      </c>
    </row>
    <row r="2" spans="1:11" x14ac:dyDescent="0.25">
      <c r="A2">
        <v>1</v>
      </c>
      <c r="B2" s="1">
        <v>19</v>
      </c>
      <c r="C2" t="s">
        <v>165</v>
      </c>
      <c r="E2" t="s">
        <v>33</v>
      </c>
      <c r="I2" t="s">
        <v>23</v>
      </c>
    </row>
    <row r="3" spans="1:11" ht="15.75" thickBot="1" x14ac:dyDescent="0.3">
      <c r="A3">
        <v>2</v>
      </c>
      <c r="B3">
        <v>38.700000000000003</v>
      </c>
      <c r="C3">
        <v>37.200000000000003</v>
      </c>
    </row>
    <row r="4" spans="1:11" x14ac:dyDescent="0.25">
      <c r="A4">
        <v>3</v>
      </c>
      <c r="B4">
        <v>26.7</v>
      </c>
      <c r="C4">
        <v>18.399999999999999</v>
      </c>
      <c r="E4" s="27"/>
      <c r="F4" s="27" t="s">
        <v>19</v>
      </c>
      <c r="G4" s="27" t="s">
        <v>20</v>
      </c>
      <c r="I4" s="27"/>
      <c r="J4" s="27" t="s">
        <v>19</v>
      </c>
      <c r="K4" s="27" t="s">
        <v>20</v>
      </c>
    </row>
    <row r="5" spans="1:11" x14ac:dyDescent="0.25">
      <c r="A5">
        <v>4</v>
      </c>
      <c r="B5">
        <v>24.7</v>
      </c>
      <c r="C5">
        <v>17.2</v>
      </c>
      <c r="E5" s="14" t="s">
        <v>0</v>
      </c>
      <c r="F5" s="16">
        <v>31.180000000000007</v>
      </c>
      <c r="G5" s="16">
        <v>26.75</v>
      </c>
      <c r="I5" s="14" t="s">
        <v>0</v>
      </c>
      <c r="J5" s="16">
        <v>31.180000000000007</v>
      </c>
      <c r="K5" s="16">
        <v>26.75</v>
      </c>
    </row>
    <row r="6" spans="1:11" x14ac:dyDescent="0.25">
      <c r="A6">
        <v>5</v>
      </c>
      <c r="B6">
        <v>22.2</v>
      </c>
      <c r="C6">
        <v>34.1</v>
      </c>
      <c r="E6" s="14" t="s">
        <v>4</v>
      </c>
      <c r="F6" s="16">
        <v>83.435111111110828</v>
      </c>
      <c r="G6" s="16">
        <v>83.396111111111168</v>
      </c>
      <c r="I6" s="14" t="s">
        <v>4</v>
      </c>
      <c r="J6" s="16">
        <v>83.435111111110828</v>
      </c>
      <c r="K6" s="16">
        <v>83.396111111111168</v>
      </c>
    </row>
    <row r="7" spans="1:11" x14ac:dyDescent="0.25">
      <c r="A7">
        <v>6</v>
      </c>
      <c r="B7">
        <v>27.6</v>
      </c>
      <c r="C7">
        <v>24.6</v>
      </c>
      <c r="E7" s="14" t="s">
        <v>24</v>
      </c>
      <c r="F7" s="14">
        <v>10</v>
      </c>
      <c r="G7" s="14">
        <v>10</v>
      </c>
      <c r="I7" s="14" t="s">
        <v>24</v>
      </c>
      <c r="J7" s="14">
        <v>10</v>
      </c>
      <c r="K7" s="14">
        <v>10</v>
      </c>
    </row>
    <row r="8" spans="1:11" x14ac:dyDescent="0.25">
      <c r="A8">
        <v>7</v>
      </c>
      <c r="B8">
        <v>45.4</v>
      </c>
      <c r="C8">
        <v>40.700000000000003</v>
      </c>
      <c r="E8" s="14" t="s">
        <v>34</v>
      </c>
      <c r="F8" s="16">
        <v>83.415611111110991</v>
      </c>
      <c r="G8" s="14"/>
      <c r="I8" s="14" t="s">
        <v>25</v>
      </c>
      <c r="J8" s="16">
        <v>0.68283250205245594</v>
      </c>
      <c r="K8" s="14"/>
    </row>
    <row r="9" spans="1:11" x14ac:dyDescent="0.25">
      <c r="A9">
        <v>8</v>
      </c>
      <c r="B9">
        <v>43.8</v>
      </c>
      <c r="C9">
        <v>27.1</v>
      </c>
      <c r="E9" s="14" t="s">
        <v>26</v>
      </c>
      <c r="F9" s="14">
        <v>0</v>
      </c>
      <c r="G9" s="14"/>
      <c r="I9" s="14" t="s">
        <v>26</v>
      </c>
      <c r="J9" s="14">
        <v>0</v>
      </c>
      <c r="K9" s="14"/>
    </row>
    <row r="10" spans="1:11" x14ac:dyDescent="0.25">
      <c r="A10">
        <v>9</v>
      </c>
      <c r="B10">
        <v>28.1</v>
      </c>
      <c r="C10">
        <v>19.399999999999999</v>
      </c>
      <c r="E10" s="14" t="s">
        <v>27</v>
      </c>
      <c r="F10" s="14">
        <v>18</v>
      </c>
      <c r="G10" s="14"/>
      <c r="I10" s="14" t="s">
        <v>27</v>
      </c>
      <c r="J10" s="14">
        <v>9</v>
      </c>
      <c r="K10" s="14"/>
    </row>
    <row r="11" spans="1:11" x14ac:dyDescent="0.25">
      <c r="A11">
        <v>10</v>
      </c>
      <c r="B11">
        <v>35.6</v>
      </c>
      <c r="C11">
        <v>33.4</v>
      </c>
      <c r="E11" s="29" t="s">
        <v>37</v>
      </c>
      <c r="F11" s="32">
        <f>SQRT(F8*2/10)</f>
        <v>4.0844977931469373</v>
      </c>
      <c r="I11" s="29" t="s">
        <v>37</v>
      </c>
      <c r="J11" s="32">
        <f>SQRT(J6/10+K6/10-2*J8*SQRT(J6/J7)*SQRT(K6/K7))</f>
        <v>2.3002922519637448</v>
      </c>
    </row>
    <row r="12" spans="1:11" x14ac:dyDescent="0.25">
      <c r="E12" s="14" t="s">
        <v>28</v>
      </c>
      <c r="F12" s="16">
        <v>1.0845886628786434</v>
      </c>
      <c r="G12" s="14"/>
      <c r="I12" s="14" t="s">
        <v>28</v>
      </c>
      <c r="J12" s="16">
        <v>1.9258422473136336</v>
      </c>
      <c r="K12" s="14"/>
    </row>
    <row r="13" spans="1:11" x14ac:dyDescent="0.25">
      <c r="E13" s="14" t="s">
        <v>29</v>
      </c>
      <c r="F13" s="16">
        <v>0.14620880508198275</v>
      </c>
      <c r="G13" s="14"/>
      <c r="I13" s="14" t="s">
        <v>29</v>
      </c>
      <c r="J13" s="16">
        <v>4.312269055993885E-2</v>
      </c>
      <c r="K13" s="14"/>
    </row>
    <row r="14" spans="1:11" x14ac:dyDescent="0.25">
      <c r="E14" s="14" t="s">
        <v>30</v>
      </c>
      <c r="F14" s="16">
        <v>1.7340636066175394</v>
      </c>
      <c r="G14" s="14"/>
      <c r="I14" s="14" t="s">
        <v>30</v>
      </c>
      <c r="J14" s="16">
        <v>1.8331129326562374</v>
      </c>
      <c r="K14" s="14"/>
    </row>
    <row r="15" spans="1:11" x14ac:dyDescent="0.25">
      <c r="E15" s="14" t="s">
        <v>31</v>
      </c>
      <c r="F15" s="16">
        <v>0.2924176101639655</v>
      </c>
      <c r="G15" s="14"/>
      <c r="I15" s="14" t="s">
        <v>31</v>
      </c>
      <c r="J15" s="16">
        <v>8.6245381119877701E-2</v>
      </c>
      <c r="K15" s="14"/>
    </row>
    <row r="16" spans="1:11" ht="15.75" thickBot="1" x14ac:dyDescent="0.3">
      <c r="E16" s="15" t="s">
        <v>32</v>
      </c>
      <c r="F16" s="33">
        <v>2.1009220402410378</v>
      </c>
      <c r="G16" s="15"/>
      <c r="I16" s="15" t="s">
        <v>32</v>
      </c>
      <c r="J16" s="33">
        <v>2.2621571627982053</v>
      </c>
      <c r="K1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3" sqref="G23"/>
    </sheetView>
  </sheetViews>
  <sheetFormatPr defaultRowHeight="15" x14ac:dyDescent="0.25"/>
  <cols>
    <col min="1" max="1" width="15" style="84" bestFit="1" customWidth="1"/>
    <col min="2" max="2" width="3.7109375" customWidth="1"/>
    <col min="3" max="3" width="10.7109375" style="85" bestFit="1" customWidth="1"/>
    <col min="4" max="4" width="5.140625" customWidth="1"/>
    <col min="5" max="5" width="11.140625" style="84" bestFit="1" customWidth="1"/>
    <col min="6" max="6" width="3.28515625" customWidth="1"/>
    <col min="7" max="7" width="47.42578125" style="85" bestFit="1" customWidth="1"/>
  </cols>
  <sheetData>
    <row r="1" spans="1:7" ht="15.75" thickBot="1" x14ac:dyDescent="0.3">
      <c r="A1" s="81" t="s">
        <v>114</v>
      </c>
      <c r="B1" s="4"/>
      <c r="C1" s="82" t="s">
        <v>115</v>
      </c>
      <c r="D1" s="83"/>
      <c r="E1" s="81"/>
      <c r="F1" s="4"/>
      <c r="G1" s="82" t="s">
        <v>116</v>
      </c>
    </row>
    <row r="2" spans="1:7" ht="15.75" thickBot="1" x14ac:dyDescent="0.3"/>
    <row r="3" spans="1:7" ht="15.75" thickBot="1" x14ac:dyDescent="0.3">
      <c r="A3" s="86" t="s">
        <v>117</v>
      </c>
      <c r="C3" s="87" t="s">
        <v>118</v>
      </c>
      <c r="D3" s="88" t="s">
        <v>27</v>
      </c>
      <c r="E3" s="89" t="s">
        <v>119</v>
      </c>
      <c r="G3" s="90" t="s">
        <v>120</v>
      </c>
    </row>
    <row r="4" spans="1:7" x14ac:dyDescent="0.25">
      <c r="G4" s="91" t="s">
        <v>121</v>
      </c>
    </row>
    <row r="5" spans="1:7" ht="15.75" thickBot="1" x14ac:dyDescent="0.3">
      <c r="G5" s="92" t="s">
        <v>122</v>
      </c>
    </row>
    <row r="7" spans="1:7" x14ac:dyDescent="0.25">
      <c r="G7" s="85" t="s">
        <v>161</v>
      </c>
    </row>
    <row r="8" spans="1:7" x14ac:dyDescent="0.25">
      <c r="A8" s="93"/>
      <c r="B8" s="94"/>
      <c r="C8" s="95"/>
      <c r="D8" s="94"/>
      <c r="E8" s="93"/>
      <c r="F8" s="94"/>
      <c r="G8" s="95"/>
    </row>
    <row r="11" spans="1:7" ht="15.75" thickBot="1" x14ac:dyDescent="0.3"/>
    <row r="12" spans="1:7" ht="15.75" thickBot="1" x14ac:dyDescent="0.3">
      <c r="A12" s="86" t="s">
        <v>123</v>
      </c>
      <c r="C12" s="87" t="s">
        <v>118</v>
      </c>
      <c r="D12" s="96" t="s">
        <v>27</v>
      </c>
      <c r="G12" s="97" t="s">
        <v>124</v>
      </c>
    </row>
    <row r="15" spans="1:7" x14ac:dyDescent="0.25">
      <c r="G15" s="85" t="s">
        <v>162</v>
      </c>
    </row>
    <row r="16" spans="1:7" x14ac:dyDescent="0.25">
      <c r="A16" s="93"/>
      <c r="B16" s="94"/>
      <c r="C16" s="95"/>
      <c r="D16" s="94"/>
      <c r="E16" s="93"/>
      <c r="F16" s="94"/>
      <c r="G16" s="95"/>
    </row>
    <row r="18" spans="1:11" ht="15.75" thickBot="1" x14ac:dyDescent="0.3"/>
    <row r="19" spans="1:11" ht="15.75" thickBot="1" x14ac:dyDescent="0.3">
      <c r="G19" s="90" t="s">
        <v>125</v>
      </c>
    </row>
    <row r="20" spans="1:11" ht="15.75" thickBot="1" x14ac:dyDescent="0.3">
      <c r="A20" s="86" t="s">
        <v>126</v>
      </c>
      <c r="C20" s="87" t="s">
        <v>118</v>
      </c>
      <c r="D20" s="96" t="s">
        <v>27</v>
      </c>
      <c r="G20" s="91" t="s">
        <v>127</v>
      </c>
    </row>
    <row r="21" spans="1:11" ht="15.75" thickBot="1" x14ac:dyDescent="0.3">
      <c r="G21" s="92" t="s">
        <v>128</v>
      </c>
    </row>
    <row r="23" spans="1:11" x14ac:dyDescent="0.25">
      <c r="G23" s="85" t="s">
        <v>163</v>
      </c>
    </row>
    <row r="24" spans="1:11" x14ac:dyDescent="0.25">
      <c r="G24" s="85" t="s">
        <v>164</v>
      </c>
      <c r="H24" s="94"/>
      <c r="I24" s="94"/>
      <c r="J24" s="94"/>
      <c r="K24" s="94"/>
    </row>
    <row r="25" spans="1:11" x14ac:dyDescent="0.25">
      <c r="A25" s="93"/>
      <c r="B25" s="94"/>
      <c r="C25" s="95"/>
      <c r="D25" s="94"/>
      <c r="E25" s="93"/>
      <c r="F25" s="94"/>
      <c r="G25" s="9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Overview</vt:lpstr>
      <vt:lpstr>Independent Observations</vt:lpstr>
      <vt:lpstr>Dependent Observations (1)</vt:lpstr>
      <vt:lpstr>Dependent Observations (2)</vt:lpstr>
      <vt:lpstr>Rationale for Dependent Obs</vt:lpstr>
      <vt:lpstr>Types of Dependent Groups</vt:lpstr>
      <vt:lpstr>Dependent Groups t test</vt:lpstr>
      <vt:lpstr>Comparison of t tests</vt:lpstr>
      <vt:lpstr>Overview, T.DIST()</vt:lpstr>
      <vt:lpstr>Overview, T.INV()</vt:lpstr>
      <vt:lpstr>Data Analysis Add-in Tools</vt:lpstr>
      <vt:lpstr>Dependent Groups t test (2)</vt:lpstr>
      <vt:lpstr>Data, Directional test chart</vt:lpstr>
      <vt:lpstr>Data, Nondirectional test chart</vt:lpstr>
      <vt:lpstr>Negative Correlation</vt:lpstr>
      <vt:lpstr>'Dependent Groups t test'!Correlation</vt:lpstr>
      <vt:lpstr>'Dependent Groups t test'!Count_A</vt:lpstr>
      <vt:lpstr>'Dependent Groups t test'!Count_B</vt:lpstr>
      <vt:lpstr>'Dependent Groups t test'!ExpGroup</vt:lpstr>
      <vt:lpstr>'Dependent Groups t test (2)'!ExpGroup</vt:lpstr>
      <vt:lpstr>'Dependent Groups t test'!StdError_1</vt:lpstr>
      <vt:lpstr>'Dependent Groups t test'!StdError_2</vt:lpstr>
      <vt:lpstr>'Comparison of t tests'!TireA</vt:lpstr>
      <vt:lpstr>'Dependent Groups t test'!TireA</vt:lpstr>
      <vt:lpstr>'Dependent Groups t test (2)'!TireA</vt:lpstr>
      <vt:lpstr>'Negative Correlation'!TireA</vt:lpstr>
      <vt:lpstr>'Comparison of t tests'!TireB</vt:lpstr>
      <vt:lpstr>'Dependent Groups t test'!TireB</vt:lpstr>
      <vt:lpstr>'Dependent Groups t test (2)'!TireB</vt:lpstr>
      <vt:lpstr>'Negative Correlation'!TireB</vt:lpstr>
      <vt:lpstr>'Dependent Groups t test'!Variance_A</vt:lpstr>
      <vt:lpstr>'Dependent Groups t test'!Variance_B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C^2</dc:creator>
  <cp:lastModifiedBy>C^2</cp:lastModifiedBy>
  <dcterms:created xsi:type="dcterms:W3CDTF">2010-07-29T22:02:01Z</dcterms:created>
  <dcterms:modified xsi:type="dcterms:W3CDTF">2012-07-17T20:55:54Z</dcterms:modified>
</cp:coreProperties>
</file>