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114"/>
  <workbookPr defaultThemeVersion="124226"/>
  <bookViews>
    <workbookView xWindow="600" yWindow="375" windowWidth="14115" windowHeight="7695"/>
  </bookViews>
  <sheets>
    <sheet name="Overview" sheetId="3" r:id="rId1"/>
    <sheet name="Reducing variance within groups" sheetId="4" r:id="rId2"/>
    <sheet name="Power and Variability" sheetId="1" r:id="rId3"/>
  </sheets>
  <definedNames>
    <definedName name="Sample_1" localSheetId="1">'Reducing variance within groups'!$I$4:$I$18</definedName>
    <definedName name="Sample_2">'Reducing variance within groups'!$J$4:$J$18</definedName>
  </definedNames>
  <calcPr calcId="144315"/>
</workbook>
</file>

<file path=xl/calcChain.xml><?xml version="1.0" encoding="utf-8"?>
<calcChain xmlns="http://schemas.openxmlformats.org/spreadsheetml/2006/main">
  <c r="L10" i="4" l="1"/>
  <c r="L4" i="4"/>
  <c r="L6" i="4" s="1"/>
  <c r="L7" i="4" s="1"/>
  <c r="L8" i="4" s="1"/>
  <c r="L5" i="4"/>
  <c r="L14" i="3"/>
  <c r="M14" i="3" s="1"/>
  <c r="L7" i="3"/>
  <c r="K21" i="3" l="1"/>
  <c r="AD142" i="1" l="1"/>
  <c r="X142" i="1"/>
  <c r="W142" i="1"/>
  <c r="AD141" i="1"/>
  <c r="X141" i="1"/>
  <c r="W141" i="1"/>
  <c r="AD140" i="1"/>
  <c r="X140" i="1"/>
  <c r="W140" i="1"/>
  <c r="AD139" i="1"/>
  <c r="X139" i="1"/>
  <c r="W139" i="1"/>
  <c r="AD138" i="1"/>
  <c r="X138" i="1"/>
  <c r="W138" i="1"/>
  <c r="AD137" i="1"/>
  <c r="X137" i="1"/>
  <c r="W137" i="1"/>
  <c r="AD136" i="1"/>
  <c r="X136" i="1"/>
  <c r="W136" i="1"/>
  <c r="AD135" i="1"/>
  <c r="X135" i="1"/>
  <c r="W135" i="1"/>
  <c r="AD134" i="1"/>
  <c r="X134" i="1"/>
  <c r="W134" i="1"/>
  <c r="AD133" i="1"/>
  <c r="X133" i="1"/>
  <c r="W133" i="1"/>
  <c r="AD132" i="1"/>
  <c r="X132" i="1"/>
  <c r="W132" i="1"/>
  <c r="AD131" i="1"/>
  <c r="X131" i="1"/>
  <c r="W131" i="1"/>
  <c r="AD130" i="1"/>
  <c r="X130" i="1"/>
  <c r="W130" i="1"/>
  <c r="AD129" i="1"/>
  <c r="X129" i="1"/>
  <c r="W129" i="1"/>
  <c r="AD128" i="1"/>
  <c r="X128" i="1"/>
  <c r="W128" i="1"/>
  <c r="AD127" i="1"/>
  <c r="X127" i="1"/>
  <c r="W127" i="1"/>
  <c r="AD126" i="1"/>
  <c r="X126" i="1"/>
  <c r="W126" i="1"/>
  <c r="AD125" i="1"/>
  <c r="X125" i="1"/>
  <c r="W125" i="1"/>
  <c r="AD124" i="1"/>
  <c r="X124" i="1"/>
  <c r="W124" i="1"/>
  <c r="AD123" i="1"/>
  <c r="X123" i="1"/>
  <c r="W123" i="1"/>
  <c r="AD122" i="1"/>
  <c r="X122" i="1"/>
  <c r="W122" i="1"/>
  <c r="AD121" i="1"/>
  <c r="X121" i="1"/>
  <c r="W121" i="1"/>
  <c r="AD120" i="1"/>
  <c r="X120" i="1"/>
  <c r="W120" i="1"/>
  <c r="AD119" i="1"/>
  <c r="X119" i="1"/>
  <c r="W119" i="1"/>
  <c r="AD118" i="1"/>
  <c r="X118" i="1"/>
  <c r="W118" i="1"/>
  <c r="AD117" i="1"/>
  <c r="X117" i="1"/>
  <c r="W117" i="1"/>
  <c r="AD116" i="1"/>
  <c r="X116" i="1"/>
  <c r="W116" i="1"/>
  <c r="AD115" i="1"/>
  <c r="X115" i="1"/>
  <c r="W115" i="1"/>
  <c r="AD114" i="1"/>
  <c r="X114" i="1"/>
  <c r="W114" i="1"/>
  <c r="AD113" i="1"/>
  <c r="X113" i="1"/>
  <c r="W113" i="1"/>
  <c r="AD112" i="1"/>
  <c r="X112" i="1"/>
  <c r="W112" i="1"/>
  <c r="AD111" i="1"/>
  <c r="X111" i="1"/>
  <c r="W111" i="1"/>
  <c r="AD110" i="1"/>
  <c r="X110" i="1"/>
  <c r="W110" i="1"/>
  <c r="AD109" i="1"/>
  <c r="X109" i="1"/>
  <c r="W109" i="1"/>
  <c r="AD108" i="1"/>
  <c r="X108" i="1"/>
  <c r="W108" i="1"/>
  <c r="AD107" i="1"/>
  <c r="X107" i="1"/>
  <c r="W107" i="1"/>
  <c r="AD106" i="1"/>
  <c r="X106" i="1"/>
  <c r="W106" i="1"/>
  <c r="AD105" i="1"/>
  <c r="X105" i="1"/>
  <c r="W105" i="1"/>
  <c r="AD104" i="1"/>
  <c r="X104" i="1"/>
  <c r="W104" i="1"/>
  <c r="AD103" i="1"/>
  <c r="X103" i="1"/>
  <c r="W103" i="1"/>
  <c r="AD102" i="1"/>
  <c r="X102" i="1"/>
  <c r="W102" i="1"/>
  <c r="AD101" i="1"/>
  <c r="X101" i="1"/>
  <c r="W101" i="1"/>
  <c r="AD100" i="1"/>
  <c r="X100" i="1"/>
  <c r="W100" i="1"/>
  <c r="AD99" i="1"/>
  <c r="X99" i="1"/>
  <c r="W99" i="1"/>
  <c r="AD98" i="1"/>
  <c r="X98" i="1"/>
  <c r="W98" i="1"/>
  <c r="AD97" i="1"/>
  <c r="X97" i="1"/>
  <c r="W97" i="1"/>
  <c r="AD96" i="1"/>
  <c r="X96" i="1"/>
  <c r="W96" i="1"/>
  <c r="AD95" i="1"/>
  <c r="X95" i="1"/>
  <c r="W95" i="1"/>
  <c r="AD94" i="1"/>
  <c r="X94" i="1"/>
  <c r="W94" i="1"/>
  <c r="AD93" i="1"/>
  <c r="X93" i="1"/>
  <c r="W93" i="1"/>
  <c r="AD92" i="1"/>
  <c r="X92" i="1"/>
  <c r="W92" i="1"/>
  <c r="AD91" i="1"/>
  <c r="X91" i="1"/>
  <c r="W91" i="1"/>
  <c r="AD90" i="1"/>
  <c r="X90" i="1"/>
  <c r="W90" i="1"/>
  <c r="AD89" i="1"/>
  <c r="X89" i="1"/>
  <c r="W89" i="1"/>
  <c r="AD88" i="1"/>
  <c r="X88" i="1"/>
  <c r="W88" i="1"/>
  <c r="AD87" i="1"/>
  <c r="X87" i="1"/>
  <c r="W87" i="1"/>
  <c r="AD86" i="1"/>
  <c r="X86" i="1"/>
  <c r="W86" i="1"/>
  <c r="AD85" i="1"/>
  <c r="X85" i="1"/>
  <c r="W85" i="1"/>
  <c r="AD84" i="1"/>
  <c r="X84" i="1"/>
  <c r="W84" i="1"/>
  <c r="AD83" i="1"/>
  <c r="X83" i="1"/>
  <c r="W83" i="1"/>
  <c r="AD82" i="1"/>
  <c r="X82" i="1"/>
  <c r="W82" i="1"/>
  <c r="AD81" i="1"/>
  <c r="X81" i="1"/>
  <c r="W81" i="1"/>
  <c r="AD80" i="1"/>
  <c r="X80" i="1"/>
  <c r="W80" i="1"/>
  <c r="AD79" i="1"/>
  <c r="X79" i="1"/>
  <c r="W79" i="1"/>
  <c r="AD78" i="1"/>
  <c r="X78" i="1"/>
  <c r="W78" i="1"/>
  <c r="AD77" i="1"/>
  <c r="X77" i="1"/>
  <c r="W77" i="1"/>
  <c r="AD76" i="1"/>
  <c r="X76" i="1"/>
  <c r="W76" i="1"/>
  <c r="AD75" i="1"/>
  <c r="X75" i="1"/>
  <c r="W75" i="1"/>
  <c r="AD74" i="1"/>
  <c r="X74" i="1"/>
  <c r="W74" i="1"/>
  <c r="AD73" i="1"/>
  <c r="X73" i="1"/>
  <c r="W73" i="1"/>
  <c r="AD72" i="1"/>
  <c r="X72" i="1"/>
  <c r="W72" i="1"/>
  <c r="AD71" i="1"/>
  <c r="X71" i="1"/>
  <c r="W71" i="1"/>
  <c r="AD70" i="1"/>
  <c r="X70" i="1"/>
  <c r="W70" i="1"/>
  <c r="AD69" i="1"/>
  <c r="X69" i="1"/>
  <c r="W69" i="1"/>
  <c r="AD68" i="1"/>
  <c r="X68" i="1"/>
  <c r="W68" i="1"/>
  <c r="AD67" i="1"/>
  <c r="X67" i="1"/>
  <c r="W67" i="1"/>
  <c r="AD66" i="1"/>
  <c r="X66" i="1"/>
  <c r="W66" i="1"/>
  <c r="AA66" i="1" s="1"/>
  <c r="AD65" i="1"/>
  <c r="X65" i="1"/>
  <c r="W65" i="1"/>
  <c r="AD64" i="1"/>
  <c r="X64" i="1"/>
  <c r="W64" i="1"/>
  <c r="AD63" i="1"/>
  <c r="X63" i="1"/>
  <c r="W63" i="1"/>
  <c r="AD62" i="1"/>
  <c r="X62" i="1"/>
  <c r="W62" i="1"/>
  <c r="AD61" i="1"/>
  <c r="X61" i="1"/>
  <c r="W61" i="1"/>
  <c r="AD60" i="1"/>
  <c r="X60" i="1"/>
  <c r="W60" i="1"/>
  <c r="AD59" i="1"/>
  <c r="X59" i="1"/>
  <c r="W59" i="1"/>
  <c r="AD58" i="1"/>
  <c r="X58" i="1"/>
  <c r="W58" i="1"/>
  <c r="AD57" i="1"/>
  <c r="X57" i="1"/>
  <c r="W57" i="1"/>
  <c r="AD56" i="1"/>
  <c r="X56" i="1"/>
  <c r="W56" i="1"/>
  <c r="AD55" i="1"/>
  <c r="X55" i="1"/>
  <c r="W55" i="1"/>
  <c r="AD54" i="1"/>
  <c r="X54" i="1"/>
  <c r="W54" i="1"/>
  <c r="AD53" i="1"/>
  <c r="X53" i="1"/>
  <c r="W53" i="1"/>
  <c r="AD52" i="1"/>
  <c r="X52" i="1"/>
  <c r="W52" i="1"/>
  <c r="AD51" i="1"/>
  <c r="X51" i="1"/>
  <c r="W51" i="1"/>
  <c r="AD50" i="1"/>
  <c r="X50" i="1"/>
  <c r="W50" i="1"/>
  <c r="AD49" i="1"/>
  <c r="X49" i="1"/>
  <c r="W49" i="1"/>
  <c r="AD48" i="1"/>
  <c r="X48" i="1"/>
  <c r="W48" i="1"/>
  <c r="AD47" i="1"/>
  <c r="X47" i="1"/>
  <c r="W47" i="1"/>
  <c r="AD46" i="1"/>
  <c r="X46" i="1"/>
  <c r="W46" i="1"/>
  <c r="AD45" i="1"/>
  <c r="X45" i="1"/>
  <c r="W45" i="1"/>
  <c r="AD44" i="1"/>
  <c r="X44" i="1"/>
  <c r="W44" i="1"/>
  <c r="AD43" i="1"/>
  <c r="X43" i="1"/>
  <c r="W43" i="1"/>
  <c r="AD42" i="1"/>
  <c r="X42" i="1"/>
  <c r="W42" i="1"/>
  <c r="AD41" i="1"/>
  <c r="X41" i="1"/>
  <c r="W41" i="1"/>
  <c r="AD40" i="1"/>
  <c r="X40" i="1"/>
  <c r="W40" i="1"/>
  <c r="AD39" i="1"/>
  <c r="X39" i="1"/>
  <c r="W39" i="1"/>
  <c r="AD38" i="1"/>
  <c r="X38" i="1"/>
  <c r="W38" i="1"/>
  <c r="AD37" i="1"/>
  <c r="X37" i="1"/>
  <c r="W37" i="1"/>
  <c r="AD36" i="1"/>
  <c r="X36" i="1"/>
  <c r="W36" i="1"/>
  <c r="AD35" i="1"/>
  <c r="X35" i="1"/>
  <c r="W35" i="1"/>
  <c r="AD34" i="1"/>
  <c r="X34" i="1"/>
  <c r="W34" i="1"/>
  <c r="AD33" i="1"/>
  <c r="X33" i="1"/>
  <c r="W33" i="1"/>
  <c r="AD32" i="1"/>
  <c r="X32" i="1"/>
  <c r="W32" i="1"/>
  <c r="AD31" i="1"/>
  <c r="X31" i="1"/>
  <c r="W31" i="1"/>
  <c r="AD30" i="1"/>
  <c r="X30" i="1"/>
  <c r="W30" i="1"/>
  <c r="AD29" i="1"/>
  <c r="X29" i="1"/>
  <c r="W29" i="1"/>
  <c r="AD28" i="1"/>
  <c r="X28" i="1"/>
  <c r="W28" i="1"/>
  <c r="AD27" i="1"/>
  <c r="X27" i="1"/>
  <c r="W27" i="1"/>
  <c r="AD26" i="1"/>
  <c r="X26" i="1"/>
  <c r="W26" i="1"/>
  <c r="AD25" i="1"/>
  <c r="X25" i="1"/>
  <c r="W25" i="1"/>
  <c r="AD24" i="1"/>
  <c r="X24" i="1"/>
  <c r="W24" i="1"/>
  <c r="AD23" i="1"/>
  <c r="X23" i="1"/>
  <c r="W23" i="1"/>
  <c r="AD22" i="1"/>
  <c r="X22" i="1"/>
  <c r="W22" i="1"/>
  <c r="AD21" i="1"/>
  <c r="X21" i="1"/>
  <c r="W21" i="1"/>
  <c r="AD20" i="1"/>
  <c r="X20" i="1"/>
  <c r="W20" i="1"/>
  <c r="AD19" i="1"/>
  <c r="X19" i="1"/>
  <c r="W19" i="1"/>
  <c r="AD18" i="1"/>
  <c r="X18" i="1"/>
  <c r="W18" i="1"/>
  <c r="AD17" i="1"/>
  <c r="X17" i="1"/>
  <c r="W17" i="1"/>
  <c r="AD16" i="1"/>
  <c r="X16" i="1"/>
  <c r="W16" i="1"/>
  <c r="AD15" i="1"/>
  <c r="X15" i="1"/>
  <c r="W15" i="1"/>
  <c r="AD14" i="1"/>
  <c r="X14" i="1"/>
  <c r="W14" i="1"/>
  <c r="AD13" i="1"/>
  <c r="X13" i="1"/>
  <c r="W13" i="1"/>
  <c r="AD12" i="1"/>
  <c r="X12" i="1"/>
  <c r="W12" i="1"/>
  <c r="AD11" i="1"/>
  <c r="X11" i="1"/>
  <c r="W11" i="1"/>
  <c r="AD10" i="1"/>
  <c r="X10" i="1"/>
  <c r="W10" i="1"/>
  <c r="AD9" i="1"/>
  <c r="X9" i="1"/>
  <c r="W9" i="1"/>
  <c r="AD8" i="1"/>
  <c r="X8" i="1"/>
  <c r="W8" i="1"/>
  <c r="AD7" i="1"/>
  <c r="X7" i="1"/>
  <c r="W7" i="1"/>
  <c r="AD6" i="1"/>
  <c r="X6" i="1"/>
  <c r="W6" i="1"/>
  <c r="AD5" i="1"/>
  <c r="X5" i="1"/>
  <c r="W5" i="1"/>
  <c r="AD4" i="1"/>
  <c r="X4" i="1"/>
  <c r="W4" i="1"/>
  <c r="AD3" i="1"/>
  <c r="X3" i="1"/>
  <c r="W3" i="1"/>
  <c r="AD2" i="1"/>
  <c r="Z2" i="1" s="1"/>
  <c r="X2" i="1"/>
  <c r="W2" i="1"/>
  <c r="I4" i="1"/>
  <c r="Y89" i="1" l="1"/>
  <c r="Y91" i="1"/>
  <c r="Y93" i="1"/>
  <c r="Y95" i="1"/>
  <c r="Y97" i="1"/>
  <c r="Y99" i="1"/>
  <c r="Y101" i="1"/>
  <c r="Y103" i="1"/>
  <c r="Y105" i="1"/>
  <c r="Y107" i="1"/>
  <c r="Y109" i="1"/>
  <c r="Y111" i="1"/>
  <c r="Y113" i="1"/>
  <c r="Y115" i="1"/>
  <c r="Y117" i="1"/>
  <c r="Y119" i="1"/>
  <c r="Y121" i="1"/>
  <c r="Y123" i="1"/>
  <c r="Y125" i="1"/>
  <c r="Y127" i="1"/>
  <c r="Y129" i="1"/>
  <c r="Y131" i="1"/>
  <c r="Y133" i="1"/>
  <c r="Y135" i="1"/>
  <c r="Y137" i="1"/>
  <c r="Y139" i="1"/>
  <c r="Y141" i="1"/>
  <c r="Y88" i="1"/>
  <c r="Y90" i="1"/>
  <c r="Y92" i="1"/>
  <c r="Y94" i="1"/>
  <c r="Y96" i="1"/>
  <c r="Y98" i="1"/>
  <c r="Y100" i="1"/>
  <c r="Y102" i="1"/>
  <c r="Y104" i="1"/>
  <c r="Y106" i="1"/>
  <c r="Y108" i="1"/>
  <c r="Y110" i="1"/>
  <c r="Y112" i="1"/>
  <c r="Y114" i="1"/>
  <c r="Y116" i="1"/>
  <c r="Y118" i="1"/>
  <c r="Y120" i="1"/>
  <c r="Y122" i="1"/>
  <c r="Y124" i="1"/>
  <c r="Y126" i="1"/>
  <c r="Y128" i="1"/>
  <c r="Y130" i="1"/>
  <c r="Y132" i="1"/>
  <c r="Y134" i="1"/>
  <c r="Y136" i="1"/>
  <c r="Y138" i="1"/>
  <c r="Y140" i="1"/>
  <c r="Y142" i="1"/>
  <c r="Y3" i="1"/>
  <c r="Z3" i="1"/>
  <c r="Y9" i="1"/>
  <c r="Z9" i="1"/>
  <c r="Y11" i="1"/>
  <c r="Z11" i="1"/>
  <c r="Y13" i="1"/>
  <c r="Z13" i="1"/>
  <c r="Y15" i="1"/>
  <c r="Z15" i="1"/>
  <c r="Y17" i="1"/>
  <c r="Z17" i="1"/>
  <c r="Y19" i="1"/>
  <c r="Z19" i="1"/>
  <c r="Y21" i="1"/>
  <c r="Z21" i="1"/>
  <c r="Y23" i="1"/>
  <c r="Z23" i="1"/>
  <c r="Y25" i="1"/>
  <c r="Z25" i="1"/>
  <c r="Y27" i="1"/>
  <c r="Z27" i="1"/>
  <c r="Y29" i="1"/>
  <c r="Z29" i="1"/>
  <c r="Y31" i="1"/>
  <c r="Z31" i="1"/>
  <c r="Y33" i="1"/>
  <c r="Z33" i="1"/>
  <c r="Y35" i="1"/>
  <c r="Z35" i="1"/>
  <c r="Y37" i="1"/>
  <c r="Z37" i="1"/>
  <c r="Y39" i="1"/>
  <c r="Z39" i="1"/>
  <c r="Y41" i="1"/>
  <c r="Z41" i="1"/>
  <c r="Y43" i="1"/>
  <c r="Z43" i="1"/>
  <c r="Y45" i="1"/>
  <c r="Z45" i="1"/>
  <c r="Y47" i="1"/>
  <c r="Z47" i="1"/>
  <c r="Y49" i="1"/>
  <c r="Z49" i="1"/>
  <c r="Y51" i="1"/>
  <c r="Z51" i="1"/>
  <c r="Y53" i="1"/>
  <c r="Z53" i="1"/>
  <c r="Y55" i="1"/>
  <c r="Z55" i="1"/>
  <c r="Y57" i="1"/>
  <c r="Z57" i="1"/>
  <c r="Y59" i="1"/>
  <c r="Z59" i="1"/>
  <c r="Y61" i="1"/>
  <c r="Z61" i="1"/>
  <c r="Y63" i="1"/>
  <c r="Z63" i="1"/>
  <c r="Y65" i="1"/>
  <c r="Z65" i="1"/>
  <c r="Y67" i="1"/>
  <c r="Z67" i="1"/>
  <c r="Y69" i="1"/>
  <c r="Z69" i="1"/>
  <c r="Y71" i="1"/>
  <c r="Z71" i="1"/>
  <c r="Y73" i="1"/>
  <c r="Z73" i="1"/>
  <c r="Y75" i="1"/>
  <c r="Z75" i="1"/>
  <c r="Y77" i="1"/>
  <c r="Z77" i="1"/>
  <c r="Y79" i="1"/>
  <c r="Z79" i="1"/>
  <c r="Y81" i="1"/>
  <c r="Z81" i="1"/>
  <c r="Y83" i="1"/>
  <c r="Z83" i="1"/>
  <c r="Y85" i="1"/>
  <c r="Z85" i="1"/>
  <c r="Y87" i="1"/>
  <c r="Z87" i="1"/>
  <c r="Y2"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Y5" i="1"/>
  <c r="Z5" i="1"/>
  <c r="Y7" i="1"/>
  <c r="Z7" i="1"/>
  <c r="Y4" i="1"/>
  <c r="Z4" i="1"/>
  <c r="Y6" i="1"/>
  <c r="Z6" i="1"/>
  <c r="Y8" i="1"/>
  <c r="Z8" i="1"/>
  <c r="Y10" i="1"/>
  <c r="Z10" i="1"/>
  <c r="Y12" i="1"/>
  <c r="Z12" i="1"/>
  <c r="Y14" i="1"/>
  <c r="Z14" i="1"/>
  <c r="Y16" i="1"/>
  <c r="Z16" i="1"/>
  <c r="Y18" i="1"/>
  <c r="Z18" i="1"/>
  <c r="Y20" i="1"/>
  <c r="Z20" i="1"/>
  <c r="Y22" i="1"/>
  <c r="Z22" i="1"/>
  <c r="Y24" i="1"/>
  <c r="Z24" i="1"/>
  <c r="Y26" i="1"/>
  <c r="Z26" i="1"/>
  <c r="Y28" i="1"/>
  <c r="Z28" i="1"/>
  <c r="Y30" i="1"/>
  <c r="Z30" i="1"/>
  <c r="Y32" i="1"/>
  <c r="Z32" i="1"/>
  <c r="Y34" i="1"/>
  <c r="Z34" i="1"/>
  <c r="Y36" i="1"/>
  <c r="Z36" i="1"/>
  <c r="Y38" i="1"/>
  <c r="Z38" i="1"/>
  <c r="Y40" i="1"/>
  <c r="Z40" i="1"/>
  <c r="Y42" i="1"/>
  <c r="Z42" i="1"/>
  <c r="Y44" i="1"/>
  <c r="Z44" i="1"/>
  <c r="Y46" i="1"/>
  <c r="Z46" i="1"/>
  <c r="Y48" i="1"/>
  <c r="Z48" i="1"/>
  <c r="Y50" i="1"/>
  <c r="Z50" i="1"/>
  <c r="Y52" i="1"/>
  <c r="Z52" i="1"/>
  <c r="Y54" i="1"/>
  <c r="Z54" i="1"/>
  <c r="Y56" i="1"/>
  <c r="Z56" i="1"/>
  <c r="Y58" i="1"/>
  <c r="Z58" i="1"/>
  <c r="Y60" i="1"/>
  <c r="Z60" i="1"/>
  <c r="Y62" i="1"/>
  <c r="Z62" i="1"/>
  <c r="Y64" i="1"/>
  <c r="Z64" i="1"/>
  <c r="Y66" i="1"/>
  <c r="Z66" i="1"/>
  <c r="Y68" i="1"/>
  <c r="Z68" i="1"/>
  <c r="Y70" i="1"/>
  <c r="Z70" i="1"/>
  <c r="Y72" i="1"/>
  <c r="Z72" i="1"/>
  <c r="Y74" i="1"/>
  <c r="Z74" i="1"/>
  <c r="Y76" i="1"/>
  <c r="Z76" i="1"/>
  <c r="Y78" i="1"/>
  <c r="Z78" i="1"/>
  <c r="Y80" i="1"/>
  <c r="Z80" i="1"/>
  <c r="Y82" i="1"/>
  <c r="Z82" i="1"/>
  <c r="Y84" i="1"/>
  <c r="Z84" i="1"/>
  <c r="Y86" i="1"/>
  <c r="Z86" i="1"/>
  <c r="AB86" i="1"/>
  <c r="AB5" i="1"/>
  <c r="AB9" i="1"/>
  <c r="AB11" i="1"/>
  <c r="AB2" i="1"/>
  <c r="AB4" i="1"/>
  <c r="AB6" i="1"/>
  <c r="AB8" i="1"/>
  <c r="AB10" i="1"/>
  <c r="AB12" i="1"/>
  <c r="AB3" i="1"/>
  <c r="AB7" i="1"/>
  <c r="AB13" i="1"/>
  <c r="AB14" i="1"/>
  <c r="AB16" i="1"/>
  <c r="AB18" i="1"/>
  <c r="AB20" i="1"/>
  <c r="AB22" i="1"/>
  <c r="AB24" i="1"/>
  <c r="AB26" i="1"/>
  <c r="AB28" i="1"/>
  <c r="AB30" i="1"/>
  <c r="AB32" i="1"/>
  <c r="AB34" i="1"/>
  <c r="AB36" i="1"/>
  <c r="AB38" i="1"/>
  <c r="AB40" i="1"/>
  <c r="AB42" i="1"/>
  <c r="AB44" i="1"/>
  <c r="AB46" i="1"/>
  <c r="AB48" i="1"/>
  <c r="AB50" i="1"/>
  <c r="AB52" i="1"/>
  <c r="AB66" i="1"/>
  <c r="AB68" i="1"/>
  <c r="AB70" i="1"/>
  <c r="AB72" i="1"/>
  <c r="AB15" i="1"/>
  <c r="AB17" i="1"/>
  <c r="AB19" i="1"/>
  <c r="AB21" i="1"/>
  <c r="AB23" i="1"/>
  <c r="AB25" i="1"/>
  <c r="AB27" i="1"/>
  <c r="AB29" i="1"/>
  <c r="AB31" i="1"/>
  <c r="AB33" i="1"/>
  <c r="AB35" i="1"/>
  <c r="AB37" i="1"/>
  <c r="AB39" i="1"/>
  <c r="AB41" i="1"/>
  <c r="AB43" i="1"/>
  <c r="AB45" i="1"/>
  <c r="AB47" i="1"/>
  <c r="AB49" i="1"/>
  <c r="AB51" i="1"/>
  <c r="AB53" i="1"/>
  <c r="AB67" i="1"/>
  <c r="AB69" i="1"/>
  <c r="AB71" i="1"/>
  <c r="AB74" i="1"/>
  <c r="AB76" i="1"/>
  <c r="AB78" i="1"/>
  <c r="AB80" i="1"/>
  <c r="AB82" i="1"/>
  <c r="AB84" i="1"/>
  <c r="AB99" i="1"/>
  <c r="AB98" i="1"/>
  <c r="AB97" i="1"/>
  <c r="AB96" i="1"/>
  <c r="AB95" i="1"/>
  <c r="AB94" i="1"/>
  <c r="AB93" i="1"/>
  <c r="AB92" i="1"/>
  <c r="AB91" i="1"/>
  <c r="AB90" i="1"/>
  <c r="AB89" i="1"/>
  <c r="AB88" i="1"/>
  <c r="AB54" i="1"/>
  <c r="AB55" i="1"/>
  <c r="AB56" i="1"/>
  <c r="AB57" i="1"/>
  <c r="AB58" i="1"/>
  <c r="AB59" i="1"/>
  <c r="AB60" i="1"/>
  <c r="AB61" i="1"/>
  <c r="AB62" i="1"/>
  <c r="AB63" i="1"/>
  <c r="AB64" i="1"/>
  <c r="AB65" i="1"/>
  <c r="AB73" i="1"/>
  <c r="AB75" i="1"/>
  <c r="AB77" i="1"/>
  <c r="AB79" i="1"/>
  <c r="AB81" i="1"/>
  <c r="AB83" i="1"/>
  <c r="AB85" i="1"/>
  <c r="AB87" i="1"/>
  <c r="AB100" i="1"/>
  <c r="AB120" i="1"/>
  <c r="AB122" i="1"/>
  <c r="AB124" i="1"/>
  <c r="AB126" i="1"/>
  <c r="AB128" i="1"/>
  <c r="AB130" i="1"/>
  <c r="AB132" i="1"/>
  <c r="AB134" i="1"/>
  <c r="AB136" i="1"/>
  <c r="AB138" i="1"/>
  <c r="AB140" i="1"/>
  <c r="AB142" i="1"/>
  <c r="AB101" i="1"/>
  <c r="AB102" i="1"/>
  <c r="AB103" i="1"/>
  <c r="AB104" i="1"/>
  <c r="AB105" i="1"/>
  <c r="AB106" i="1"/>
  <c r="AB107" i="1"/>
  <c r="AB108" i="1"/>
  <c r="AB109" i="1"/>
  <c r="AB110" i="1"/>
  <c r="AB111" i="1"/>
  <c r="AB112" i="1"/>
  <c r="AB113" i="1"/>
  <c r="AB114" i="1"/>
  <c r="AB115" i="1"/>
  <c r="AB116" i="1"/>
  <c r="AB117" i="1"/>
  <c r="AB118" i="1"/>
  <c r="AB119" i="1"/>
  <c r="AB121" i="1"/>
  <c r="AB123" i="1"/>
  <c r="AB125" i="1"/>
  <c r="AB127" i="1"/>
  <c r="AB129" i="1"/>
  <c r="AB131" i="1"/>
  <c r="AB133" i="1"/>
  <c r="AB135" i="1"/>
  <c r="AB137" i="1"/>
  <c r="AB139" i="1"/>
  <c r="AB141" i="1"/>
</calcChain>
</file>

<file path=xl/sharedStrings.xml><?xml version="1.0" encoding="utf-8"?>
<sst xmlns="http://schemas.openxmlformats.org/spreadsheetml/2006/main" count="41" uniqueCount="38">
  <si>
    <t>Mean 1</t>
  </si>
  <si>
    <t>Mean 2</t>
  </si>
  <si>
    <t>Standard Deviation</t>
  </si>
  <si>
    <t>Sample Size</t>
  </si>
  <si>
    <t>Alpha</t>
  </si>
  <si>
    <t>Directionality</t>
  </si>
  <si>
    <t>Baseline</t>
  </si>
  <si>
    <t>Control</t>
  </si>
  <si>
    <t>Treatment</t>
  </si>
  <si>
    <t>Power</t>
  </si>
  <si>
    <t>Control Mean</t>
  </si>
  <si>
    <t>Treatment Mean</t>
  </si>
  <si>
    <t>Alpha * 100 (for spinner)</t>
  </si>
  <si>
    <r>
      <t>µ</t>
    </r>
    <r>
      <rPr>
        <vertAlign val="subscript"/>
        <sz val="12"/>
        <rFont val="Calibri"/>
        <family val="2"/>
      </rPr>
      <t>2</t>
    </r>
    <r>
      <rPr>
        <sz val="12"/>
        <rFont val="Calibri"/>
        <family val="2"/>
      </rPr>
      <t xml:space="preserve"> &gt; µ</t>
    </r>
    <r>
      <rPr>
        <vertAlign val="subscript"/>
        <sz val="12"/>
        <rFont val="Calibri"/>
        <family val="2"/>
      </rPr>
      <t>1</t>
    </r>
  </si>
  <si>
    <t>(Directional)</t>
  </si>
  <si>
    <t>Difference</t>
  </si>
  <si>
    <t xml:space="preserve">Sum of </t>
  </si>
  <si>
    <t>Pooled</t>
  </si>
  <si>
    <t>Std Err of</t>
  </si>
  <si>
    <t>squared deviations</t>
  </si>
  <si>
    <t>Variance</t>
  </si>
  <si>
    <t>(Mean 1 - Mean 2)</t>
  </si>
  <si>
    <t>Group 1</t>
  </si>
  <si>
    <t>Group 2</t>
  </si>
  <si>
    <t>t statistic</t>
  </si>
  <si>
    <t>= 7 / 5.44</t>
  </si>
  <si>
    <t>t test: single sample</t>
  </si>
  <si>
    <t>Test</t>
  </si>
  <si>
    <t>Denominator</t>
  </si>
  <si>
    <t>Standard error of the mean</t>
  </si>
  <si>
    <t>(Sample standard deviation) / (Square root of sample size)</t>
  </si>
  <si>
    <t>Definitional Formula</t>
  </si>
  <si>
    <t>Excel Formula</t>
  </si>
  <si>
    <t>t test: two samples</t>
  </si>
  <si>
    <t>Standard error of the difference between means</t>
  </si>
  <si>
    <t>=STDEV.S(Sample_1)/SQRT(COUNT(Sample_1))</t>
  </si>
  <si>
    <r>
      <rPr>
        <b/>
        <i/>
        <sz val="11"/>
        <color theme="1"/>
        <rFont val="Calibri"/>
        <family val="2"/>
        <scheme val="minor"/>
      </rPr>
      <t>If sample sizes are equal</t>
    </r>
    <r>
      <rPr>
        <sz val="11"/>
        <color theme="1"/>
        <rFont val="Calibri"/>
        <family val="2"/>
        <scheme val="minor"/>
      </rPr>
      <t>: Square root of sum of variances divided by n</t>
    </r>
  </si>
  <si>
    <t>=SQRT((VAR.S(Sample_1)+VAR.S(Sample_2))/COUNT(Sample_1))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</si>
</sst>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
  </numFmts>
  <fonts count="7" x14ac:knownFonts="1">
    <font>
      <sz val="11"/>
      <color theme="1"/>
      <name val="Calibri"/>
      <family val="2"/>
      <scheme val="minor"/>
    </font>
    <font>
      <sz val="10"/>
      <name val="Arial"/>
      <family val="2"/>
    </font>
    <font>
      <sz val="12"/>
      <name val="Calibri"/>
      <family val="2"/>
    </font>
    <font>
      <vertAlign val="subscript"/>
      <sz val="12"/>
      <name val="Calibri"/>
      <family val="2"/>
    </font>
    <font>
      <b/>
      <sz val="11"/>
      <color theme="1"/>
      <name val="Calibri"/>
      <family val="2"/>
      <scheme val="minor"/>
    </font>
    <font>
      <b/>
      <sz val="12"/>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indexed="65"/>
        <bgColor indexed="64"/>
      </patternFill>
    </fill>
  </fills>
  <borders count="1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49">
    <xf numFmtId="0" fontId="0" fillId="0" borderId="0" xfId="0"/>
    <xf numFmtId="0" fontId="1" fillId="0" borderId="0" xfId="1" applyFont="1" applyAlignment="1">
      <alignment horizontal="center"/>
    </xf>
    <xf numFmtId="0" fontId="1" fillId="0" borderId="0" xfId="1" applyFont="1" applyAlignment="1">
      <alignment horizontal="center" wrapText="1"/>
    </xf>
    <xf numFmtId="0" fontId="1" fillId="0" borderId="0" xfId="1"/>
    <xf numFmtId="0" fontId="1" fillId="0" borderId="0" xfId="1" applyAlignment="1">
      <alignment wrapText="1"/>
    </xf>
    <xf numFmtId="0" fontId="1" fillId="0" borderId="1" xfId="1" applyBorder="1" applyAlignment="1">
      <alignment wrapText="1"/>
    </xf>
    <xf numFmtId="0" fontId="1" fillId="0" borderId="0" xfId="1" applyAlignment="1">
      <alignment horizontal="center"/>
    </xf>
    <xf numFmtId="0" fontId="1" fillId="0" borderId="0" xfId="1" applyAlignment="1" applyProtection="1">
      <alignment horizontal="center"/>
      <protection locked="0"/>
    </xf>
    <xf numFmtId="0" fontId="2" fillId="0" borderId="0" xfId="1" applyFont="1"/>
    <xf numFmtId="0" fontId="1" fillId="0" borderId="2" xfId="1" applyBorder="1"/>
    <xf numFmtId="0" fontId="1" fillId="0" borderId="0" xfId="1" applyFont="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5" fillId="0" borderId="3" xfId="0" applyFont="1" applyBorder="1"/>
    <xf numFmtId="0" fontId="5" fillId="0" borderId="5" xfId="0" applyFont="1" applyBorder="1"/>
    <xf numFmtId="0" fontId="5" fillId="0" borderId="1" xfId="0" applyFont="1" applyBorder="1"/>
    <xf numFmtId="0" fontId="0" fillId="0" borderId="7" xfId="0" applyBorder="1"/>
    <xf numFmtId="0" fontId="5" fillId="0" borderId="8" xfId="0" applyFont="1" applyBorder="1"/>
    <xf numFmtId="0" fontId="5" fillId="0" borderId="9" xfId="0" applyFont="1" applyBorder="1"/>
    <xf numFmtId="0" fontId="5" fillId="0" borderId="2" xfId="0" applyFont="1" applyBorder="1"/>
    <xf numFmtId="0" fontId="0" fillId="0" borderId="8" xfId="0" applyBorder="1"/>
    <xf numFmtId="0" fontId="0" fillId="0" borderId="10" xfId="0" applyBorder="1"/>
    <xf numFmtId="0" fontId="0" fillId="0" borderId="9" xfId="0" applyBorder="1"/>
    <xf numFmtId="0" fontId="4" fillId="0" borderId="3" xfId="0" applyFont="1" applyBorder="1" applyAlignment="1">
      <alignment horizontal="centerContinuous"/>
    </xf>
    <xf numFmtId="0" fontId="4" fillId="0" borderId="5" xfId="0" applyFont="1" applyBorder="1" applyAlignment="1">
      <alignment horizontal="centerContinuous"/>
    </xf>
    <xf numFmtId="0" fontId="4" fillId="0" borderId="1" xfId="0" applyFont="1" applyBorder="1" applyAlignment="1">
      <alignment horizontal="center"/>
    </xf>
    <xf numFmtId="0" fontId="4" fillId="0" borderId="6" xfId="0" applyFont="1" applyBorder="1" applyAlignment="1">
      <alignment horizontal="centerContinuous"/>
    </xf>
    <xf numFmtId="0" fontId="4" fillId="0" borderId="7" xfId="0" applyFont="1" applyBorder="1" applyAlignment="1">
      <alignment horizontal="centerContinuous"/>
    </xf>
    <xf numFmtId="0" fontId="4" fillId="0" borderId="2" xfId="0" applyFont="1" applyBorder="1" applyAlignment="1">
      <alignment horizontal="center"/>
    </xf>
    <xf numFmtId="0" fontId="4" fillId="0" borderId="3" xfId="0" applyFont="1" applyBorder="1"/>
    <xf numFmtId="0" fontId="4" fillId="0" borderId="5" xfId="0" applyFont="1" applyBorder="1"/>
    <xf numFmtId="0" fontId="0" fillId="0" borderId="11" xfId="0" applyBorder="1"/>
    <xf numFmtId="0" fontId="4" fillId="0" borderId="8" xfId="0" applyFont="1" applyBorder="1"/>
    <xf numFmtId="0" fontId="4" fillId="0" borderId="9" xfId="0" applyFont="1" applyBorder="1"/>
    <xf numFmtId="2" fontId="4" fillId="0" borderId="2" xfId="0" applyNumberFormat="1" applyFont="1" applyBorder="1"/>
    <xf numFmtId="0" fontId="0" fillId="0" borderId="5" xfId="0" applyBorder="1" applyAlignment="1">
      <alignment horizontal="centerContinuous"/>
    </xf>
    <xf numFmtId="0" fontId="4" fillId="0" borderId="12" xfId="0" quotePrefix="1" applyFont="1" applyBorder="1"/>
    <xf numFmtId="2" fontId="4" fillId="0" borderId="13" xfId="0" applyNumberFormat="1" applyFont="1" applyBorder="1"/>
    <xf numFmtId="0" fontId="0" fillId="2" borderId="0" xfId="0" applyFill="1"/>
    <xf numFmtId="0" fontId="4" fillId="2" borderId="0" xfId="0" applyFont="1" applyFill="1"/>
    <xf numFmtId="0" fontId="0" fillId="2" borderId="13" xfId="0" applyFill="1" applyBorder="1" applyAlignment="1">
      <alignment vertical="center"/>
    </xf>
    <xf numFmtId="0" fontId="0" fillId="2" borderId="13" xfId="0" applyFill="1" applyBorder="1" applyAlignment="1">
      <alignment wrapText="1"/>
    </xf>
    <xf numFmtId="166" fontId="0" fillId="2" borderId="14" xfId="0" quotePrefix="1" applyNumberFormat="1" applyFill="1" applyBorder="1" applyAlignment="1">
      <alignment vertical="center"/>
    </xf>
    <xf numFmtId="0" fontId="0" fillId="2" borderId="0" xfId="0" applyFill="1" applyBorder="1"/>
    <xf numFmtId="0" fontId="0" fillId="2" borderId="13" xfId="0" applyFill="1" applyBorder="1" applyAlignment="1">
      <alignment vertical="center" wrapText="1"/>
    </xf>
    <xf numFmtId="0" fontId="0" fillId="2" borderId="14" xfId="0" quotePrefix="1" applyFill="1" applyBorder="1" applyAlignment="1">
      <alignment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29598554279079E-2"/>
          <c:y val="4.4086296194495195E-2"/>
          <c:w val="0.84200486209715586"/>
          <c:h val="0.93920591548233068"/>
        </c:manualLayout>
      </c:layout>
      <c:areaChart>
        <c:grouping val="standard"/>
        <c:varyColors val="0"/>
        <c:ser>
          <c:idx val="1"/>
          <c:order val="3"/>
          <c:tx>
            <c:v>Power</c:v>
          </c:tx>
          <c:spPr>
            <a:solidFill>
              <a:schemeClr val="accent1"/>
            </a:solidFill>
            <a:ln w="0"/>
          </c:spPr>
          <c:cat>
            <c:numRef>
              <c:f>'Power and Variability'!$V$2:$V$142</c:f>
              <c:numCache>
                <c:formatCode>General</c:formatCode>
                <c:ptCount val="141"/>
                <c:pt idx="0">
                  <c:v>84</c:v>
                </c:pt>
                <c:pt idx="1">
                  <c:v>84.25</c:v>
                </c:pt>
                <c:pt idx="2">
                  <c:v>84.5</c:v>
                </c:pt>
                <c:pt idx="3">
                  <c:v>84.75</c:v>
                </c:pt>
                <c:pt idx="4">
                  <c:v>85</c:v>
                </c:pt>
                <c:pt idx="5">
                  <c:v>85.25</c:v>
                </c:pt>
                <c:pt idx="6">
                  <c:v>85.5</c:v>
                </c:pt>
                <c:pt idx="7">
                  <c:v>85.75</c:v>
                </c:pt>
                <c:pt idx="8">
                  <c:v>86</c:v>
                </c:pt>
                <c:pt idx="9">
                  <c:v>86.25</c:v>
                </c:pt>
                <c:pt idx="10">
                  <c:v>86.5</c:v>
                </c:pt>
                <c:pt idx="11">
                  <c:v>86.75</c:v>
                </c:pt>
                <c:pt idx="12">
                  <c:v>87</c:v>
                </c:pt>
                <c:pt idx="13">
                  <c:v>87.25</c:v>
                </c:pt>
                <c:pt idx="14">
                  <c:v>87.5</c:v>
                </c:pt>
                <c:pt idx="15">
                  <c:v>87.75</c:v>
                </c:pt>
                <c:pt idx="16">
                  <c:v>88</c:v>
                </c:pt>
                <c:pt idx="17">
                  <c:v>88.25</c:v>
                </c:pt>
                <c:pt idx="18">
                  <c:v>88.5</c:v>
                </c:pt>
                <c:pt idx="19">
                  <c:v>88.75</c:v>
                </c:pt>
                <c:pt idx="20">
                  <c:v>89</c:v>
                </c:pt>
                <c:pt idx="21">
                  <c:v>89.25</c:v>
                </c:pt>
                <c:pt idx="22">
                  <c:v>89.5</c:v>
                </c:pt>
                <c:pt idx="23">
                  <c:v>89.75</c:v>
                </c:pt>
                <c:pt idx="24">
                  <c:v>90</c:v>
                </c:pt>
                <c:pt idx="25">
                  <c:v>90.25</c:v>
                </c:pt>
                <c:pt idx="26">
                  <c:v>90.5</c:v>
                </c:pt>
                <c:pt idx="27">
                  <c:v>90.75</c:v>
                </c:pt>
                <c:pt idx="28">
                  <c:v>91</c:v>
                </c:pt>
                <c:pt idx="29">
                  <c:v>91.25</c:v>
                </c:pt>
                <c:pt idx="30">
                  <c:v>91.5</c:v>
                </c:pt>
                <c:pt idx="31">
                  <c:v>91.75</c:v>
                </c:pt>
                <c:pt idx="32">
                  <c:v>92</c:v>
                </c:pt>
                <c:pt idx="33">
                  <c:v>92.25</c:v>
                </c:pt>
                <c:pt idx="34">
                  <c:v>92.5</c:v>
                </c:pt>
                <c:pt idx="35">
                  <c:v>92.75</c:v>
                </c:pt>
                <c:pt idx="36">
                  <c:v>93</c:v>
                </c:pt>
                <c:pt idx="37">
                  <c:v>93.25</c:v>
                </c:pt>
                <c:pt idx="38">
                  <c:v>93.5</c:v>
                </c:pt>
                <c:pt idx="39">
                  <c:v>93.75</c:v>
                </c:pt>
                <c:pt idx="40">
                  <c:v>94</c:v>
                </c:pt>
                <c:pt idx="41">
                  <c:v>94.25</c:v>
                </c:pt>
                <c:pt idx="42">
                  <c:v>94.5</c:v>
                </c:pt>
                <c:pt idx="43">
                  <c:v>94.75</c:v>
                </c:pt>
                <c:pt idx="44">
                  <c:v>95</c:v>
                </c:pt>
                <c:pt idx="45">
                  <c:v>95.25</c:v>
                </c:pt>
                <c:pt idx="46">
                  <c:v>95.5</c:v>
                </c:pt>
                <c:pt idx="47">
                  <c:v>95.75</c:v>
                </c:pt>
                <c:pt idx="48">
                  <c:v>96</c:v>
                </c:pt>
                <c:pt idx="49">
                  <c:v>96.25</c:v>
                </c:pt>
                <c:pt idx="50">
                  <c:v>96.5</c:v>
                </c:pt>
                <c:pt idx="51">
                  <c:v>96.75</c:v>
                </c:pt>
                <c:pt idx="52">
                  <c:v>97</c:v>
                </c:pt>
                <c:pt idx="53">
                  <c:v>97.25</c:v>
                </c:pt>
                <c:pt idx="54">
                  <c:v>97.5</c:v>
                </c:pt>
                <c:pt idx="55">
                  <c:v>97.75</c:v>
                </c:pt>
                <c:pt idx="56">
                  <c:v>98</c:v>
                </c:pt>
                <c:pt idx="57">
                  <c:v>98.25</c:v>
                </c:pt>
                <c:pt idx="58">
                  <c:v>98.5</c:v>
                </c:pt>
                <c:pt idx="59">
                  <c:v>98.75</c:v>
                </c:pt>
                <c:pt idx="60">
                  <c:v>99</c:v>
                </c:pt>
                <c:pt idx="61">
                  <c:v>99.25</c:v>
                </c:pt>
                <c:pt idx="62">
                  <c:v>99.5</c:v>
                </c:pt>
                <c:pt idx="63">
                  <c:v>99.75</c:v>
                </c:pt>
                <c:pt idx="64">
                  <c:v>100</c:v>
                </c:pt>
                <c:pt idx="65">
                  <c:v>100.25</c:v>
                </c:pt>
                <c:pt idx="66">
                  <c:v>100.5</c:v>
                </c:pt>
                <c:pt idx="67">
                  <c:v>100.75</c:v>
                </c:pt>
                <c:pt idx="68">
                  <c:v>101</c:v>
                </c:pt>
                <c:pt idx="69">
                  <c:v>101.25</c:v>
                </c:pt>
                <c:pt idx="70">
                  <c:v>101.5</c:v>
                </c:pt>
                <c:pt idx="71">
                  <c:v>101.75</c:v>
                </c:pt>
                <c:pt idx="72">
                  <c:v>102</c:v>
                </c:pt>
                <c:pt idx="73">
                  <c:v>102.25</c:v>
                </c:pt>
                <c:pt idx="74">
                  <c:v>102.5</c:v>
                </c:pt>
                <c:pt idx="75">
                  <c:v>102.75</c:v>
                </c:pt>
                <c:pt idx="76">
                  <c:v>103</c:v>
                </c:pt>
                <c:pt idx="77">
                  <c:v>103.25</c:v>
                </c:pt>
                <c:pt idx="78">
                  <c:v>103.5</c:v>
                </c:pt>
                <c:pt idx="79">
                  <c:v>103.75</c:v>
                </c:pt>
                <c:pt idx="80">
                  <c:v>104</c:v>
                </c:pt>
                <c:pt idx="81">
                  <c:v>104.25</c:v>
                </c:pt>
                <c:pt idx="82">
                  <c:v>104.5</c:v>
                </c:pt>
                <c:pt idx="83">
                  <c:v>104.75</c:v>
                </c:pt>
                <c:pt idx="84">
                  <c:v>105</c:v>
                </c:pt>
                <c:pt idx="85">
                  <c:v>105.25</c:v>
                </c:pt>
                <c:pt idx="86">
                  <c:v>105.5</c:v>
                </c:pt>
                <c:pt idx="87">
                  <c:v>105.75</c:v>
                </c:pt>
                <c:pt idx="88">
                  <c:v>106</c:v>
                </c:pt>
                <c:pt idx="89">
                  <c:v>106.25</c:v>
                </c:pt>
                <c:pt idx="90">
                  <c:v>106.5</c:v>
                </c:pt>
                <c:pt idx="91">
                  <c:v>106.75</c:v>
                </c:pt>
                <c:pt idx="92">
                  <c:v>107</c:v>
                </c:pt>
                <c:pt idx="93">
                  <c:v>107.25</c:v>
                </c:pt>
                <c:pt idx="94">
                  <c:v>107.5</c:v>
                </c:pt>
                <c:pt idx="95">
                  <c:v>107.75</c:v>
                </c:pt>
                <c:pt idx="96">
                  <c:v>108</c:v>
                </c:pt>
                <c:pt idx="97">
                  <c:v>108.25</c:v>
                </c:pt>
                <c:pt idx="98">
                  <c:v>108.5</c:v>
                </c:pt>
                <c:pt idx="99">
                  <c:v>108.75</c:v>
                </c:pt>
                <c:pt idx="100">
                  <c:v>109</c:v>
                </c:pt>
                <c:pt idx="101">
                  <c:v>109.25</c:v>
                </c:pt>
                <c:pt idx="102">
                  <c:v>109.5</c:v>
                </c:pt>
                <c:pt idx="103">
                  <c:v>109.75</c:v>
                </c:pt>
                <c:pt idx="104">
                  <c:v>110</c:v>
                </c:pt>
                <c:pt idx="105">
                  <c:v>110.25</c:v>
                </c:pt>
                <c:pt idx="106">
                  <c:v>110.5</c:v>
                </c:pt>
                <c:pt idx="107">
                  <c:v>110.75</c:v>
                </c:pt>
                <c:pt idx="108">
                  <c:v>111</c:v>
                </c:pt>
                <c:pt idx="109">
                  <c:v>111.25</c:v>
                </c:pt>
                <c:pt idx="110">
                  <c:v>111.5</c:v>
                </c:pt>
                <c:pt idx="111">
                  <c:v>111.75</c:v>
                </c:pt>
                <c:pt idx="112">
                  <c:v>112</c:v>
                </c:pt>
                <c:pt idx="113">
                  <c:v>112.25</c:v>
                </c:pt>
                <c:pt idx="114">
                  <c:v>112.5</c:v>
                </c:pt>
                <c:pt idx="115">
                  <c:v>112.75</c:v>
                </c:pt>
                <c:pt idx="116">
                  <c:v>113</c:v>
                </c:pt>
                <c:pt idx="117">
                  <c:v>113.25</c:v>
                </c:pt>
                <c:pt idx="118">
                  <c:v>113.5</c:v>
                </c:pt>
                <c:pt idx="119">
                  <c:v>113.75</c:v>
                </c:pt>
                <c:pt idx="120">
                  <c:v>114</c:v>
                </c:pt>
                <c:pt idx="121">
                  <c:v>114.25</c:v>
                </c:pt>
                <c:pt idx="122">
                  <c:v>114.5</c:v>
                </c:pt>
                <c:pt idx="123">
                  <c:v>114.75</c:v>
                </c:pt>
                <c:pt idx="124">
                  <c:v>115</c:v>
                </c:pt>
                <c:pt idx="125">
                  <c:v>115.25</c:v>
                </c:pt>
                <c:pt idx="126">
                  <c:v>115.5</c:v>
                </c:pt>
                <c:pt idx="127">
                  <c:v>115.75</c:v>
                </c:pt>
                <c:pt idx="128">
                  <c:v>116</c:v>
                </c:pt>
                <c:pt idx="129">
                  <c:v>116.25</c:v>
                </c:pt>
                <c:pt idx="130">
                  <c:v>116.5</c:v>
                </c:pt>
                <c:pt idx="131">
                  <c:v>116.75</c:v>
                </c:pt>
                <c:pt idx="132">
                  <c:v>117</c:v>
                </c:pt>
                <c:pt idx="133">
                  <c:v>117.25</c:v>
                </c:pt>
                <c:pt idx="134">
                  <c:v>117.5</c:v>
                </c:pt>
                <c:pt idx="135">
                  <c:v>117.75</c:v>
                </c:pt>
                <c:pt idx="136">
                  <c:v>118</c:v>
                </c:pt>
                <c:pt idx="137">
                  <c:v>118.25</c:v>
                </c:pt>
                <c:pt idx="138">
                  <c:v>118.5</c:v>
                </c:pt>
                <c:pt idx="139">
                  <c:v>118.75</c:v>
                </c:pt>
                <c:pt idx="140">
                  <c:v>119</c:v>
                </c:pt>
              </c:numCache>
            </c:numRef>
          </c:cat>
          <c:val>
            <c:numRef>
              <c:f>'Power and Variability'!$Z$2:$Z$142</c:f>
              <c:numCache>
                <c:formatCode>General</c:formatCode>
                <c:ptCount val="14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0.14611808872319437</c:v>
                </c:pt>
                <c:pt idx="83">
                  <c:v>0.14803310852397542</c:v>
                </c:pt>
                <c:pt idx="84">
                  <c:v>0.14867700967939759</c:v>
                </c:pt>
                <c:pt idx="85">
                  <c:v>0.14803310852397542</c:v>
                </c:pt>
                <c:pt idx="86">
                  <c:v>0.14611808872319437</c:v>
                </c:pt>
                <c:pt idx="87">
                  <c:v>0.14298128288347553</c:v>
                </c:pt>
                <c:pt idx="88">
                  <c:v>0.13870256056450569</c:v>
                </c:pt>
                <c:pt idx="89">
                  <c:v>0.13338894891349243</c:v>
                </c:pt>
                <c:pt idx="90">
                  <c:v>0.12717018550731315</c:v>
                </c:pt>
                <c:pt idx="91">
                  <c:v>0.12019346124427702</c:v>
                </c:pt>
                <c:pt idx="92">
                  <c:v>0.11261765022648193</c:v>
                </c:pt>
                <c:pt idx="93">
                  <c:v>0.10460734120439164</c:v>
                </c:pt>
                <c:pt idx="94">
                  <c:v>9.6326980893563008E-2</c:v>
                </c:pt>
                <c:pt idx="95">
                  <c:v>8.7935414743505552E-2</c:v>
                </c:pt>
                <c:pt idx="96">
                  <c:v>7.9581068588926093E-2</c:v>
                </c:pt>
                <c:pt idx="97">
                  <c:v>7.1397959344082565E-2</c:v>
                </c:pt>
                <c:pt idx="98">
                  <c:v>6.3502659589578583E-2</c:v>
                </c:pt>
                <c:pt idx="99">
                  <c:v>5.5992274886636099E-2</c:v>
                </c:pt>
                <c:pt idx="100">
                  <c:v>4.894342903470579E-2</c:v>
                </c:pt>
                <c:pt idx="101">
                  <c:v>4.2412195686244054E-2</c:v>
                </c:pt>
                <c:pt idx="102">
                  <c:v>3.6434868165445437E-2</c:v>
                </c:pt>
                <c:pt idx="103">
                  <c:v>3.1029425221999488E-2</c:v>
                </c:pt>
                <c:pt idx="104">
                  <c:v>2.6197529741734452E-2</c:v>
                </c:pt>
                <c:pt idx="105">
                  <c:v>2.1926889896040733E-2</c:v>
                </c:pt>
                <c:pt idx="106">
                  <c:v>1.8193816585794019E-2</c:v>
                </c:pt>
                <c:pt idx="107">
                  <c:v>1.4965825297870838E-2</c:v>
                </c:pt>
                <c:pt idx="108">
                  <c:v>1.2204152134938735E-2</c:v>
                </c:pt>
                <c:pt idx="109">
                  <c:v>9.8660801008381167E-3</c:v>
                </c:pt>
                <c:pt idx="110">
                  <c:v>7.9070000940924465E-3</c:v>
                </c:pt>
                <c:pt idx="111">
                  <c:v>6.2821591354408996E-3</c:v>
                </c:pt>
                <c:pt idx="112">
                  <c:v>4.948074222825052E-3</c:v>
                </c:pt>
                <c:pt idx="113">
                  <c:v>3.8636124807322056E-3</c:v>
                </c:pt>
                <c:pt idx="114">
                  <c:v>2.9907561032225228E-3</c:v>
                </c:pt>
                <c:pt idx="115">
                  <c:v>2.2950836423619747E-3</c:v>
                </c:pt>
                <c:pt idx="116">
                  <c:v>1.746007561775814E-3</c:v>
                </c:pt>
                <c:pt idx="117">
                  <c:v>1.316812090683708E-3</c:v>
                </c:pt>
                <c:pt idx="118">
                  <c:v>9.8453593742455197E-4</c:v>
                </c:pt>
                <c:pt idx="119">
                  <c:v>7.2974213642902316E-4</c:v>
                </c:pt>
                <c:pt idx="120">
                  <c:v>5.3621302228276885E-4</c:v>
                </c:pt>
                <c:pt idx="121">
                  <c:v>3.9060281839549876E-4</c:v>
                </c:pt>
                <c:pt idx="122">
                  <c:v>2.8207426875337784E-4</c:v>
                </c:pt>
                <c:pt idx="123">
                  <c:v>2.0193967450780133E-4</c:v>
                </c:pt>
                <c:pt idx="124">
                  <c:v>1.4332102830568469E-4</c:v>
                </c:pt>
                <c:pt idx="125">
                  <c:v>1.0083893765462614E-4</c:v>
                </c:pt>
                <c:pt idx="126">
                  <c:v>7.0335841952895515E-5</c:v>
                </c:pt>
                <c:pt idx="127">
                  <c:v>4.8635703477100219E-5</c:v>
                </c:pt>
                <c:pt idx="128">
                  <c:v>3.333986186093623E-5</c:v>
                </c:pt>
                <c:pt idx="129">
                  <c:v>2.2657003552465654E-5</c:v>
                </c:pt>
                <c:pt idx="130">
                  <c:v>1.5264101036793662E-5</c:v>
                </c:pt>
                <c:pt idx="131">
                  <c:v>1.0194597270904466E-5</c:v>
                </c:pt>
                <c:pt idx="132">
                  <c:v>6.7499257967409196E-6</c:v>
                </c:pt>
                <c:pt idx="133">
                  <c:v>4.4305537103862186E-6</c:v>
                </c:pt>
                <c:pt idx="134">
                  <c:v>2.8830162850978571E-6</c:v>
                </c:pt>
                <c:pt idx="135">
                  <c:v>1.8598001054258132E-6</c:v>
                </c:pt>
                <c:pt idx="136">
                  <c:v>1.1893660102253522E-6</c:v>
                </c:pt>
                <c:pt idx="137">
                  <c:v>7.5404082639379078E-7</c:v>
                </c:pt>
                <c:pt idx="138">
                  <c:v>4.7391917521466088E-7</c:v>
                </c:pt>
                <c:pt idx="139">
                  <c:v>2.9528663035983283E-7</c:v>
                </c:pt>
                <c:pt idx="140">
                  <c:v>1.8239518506459407E-7</c:v>
                </c:pt>
              </c:numCache>
            </c:numRef>
          </c:val>
        </c:ser>
        <c:ser>
          <c:idx val="0"/>
          <c:order val="4"/>
          <c:tx>
            <c:v>Alpha</c:v>
          </c:tx>
          <c:spPr>
            <a:solidFill>
              <a:srgbClr xmlns:mc="http://schemas.openxmlformats.org/markup-compatibility/2006" xmlns:a14="http://schemas.microsoft.com/office/drawing/2010/main" val="FF0000" mc:Ignorable=""/>
            </a:solidFill>
          </c:spPr>
          <c:cat>
            <c:numRef>
              <c:f>'Power and Variability'!$V$2:$V$142</c:f>
              <c:numCache>
                <c:formatCode>General</c:formatCode>
                <c:ptCount val="141"/>
                <c:pt idx="0">
                  <c:v>84</c:v>
                </c:pt>
                <c:pt idx="1">
                  <c:v>84.25</c:v>
                </c:pt>
                <c:pt idx="2">
                  <c:v>84.5</c:v>
                </c:pt>
                <c:pt idx="3">
                  <c:v>84.75</c:v>
                </c:pt>
                <c:pt idx="4">
                  <c:v>85</c:v>
                </c:pt>
                <c:pt idx="5">
                  <c:v>85.25</c:v>
                </c:pt>
                <c:pt idx="6">
                  <c:v>85.5</c:v>
                </c:pt>
                <c:pt idx="7">
                  <c:v>85.75</c:v>
                </c:pt>
                <c:pt idx="8">
                  <c:v>86</c:v>
                </c:pt>
                <c:pt idx="9">
                  <c:v>86.25</c:v>
                </c:pt>
                <c:pt idx="10">
                  <c:v>86.5</c:v>
                </c:pt>
                <c:pt idx="11">
                  <c:v>86.75</c:v>
                </c:pt>
                <c:pt idx="12">
                  <c:v>87</c:v>
                </c:pt>
                <c:pt idx="13">
                  <c:v>87.25</c:v>
                </c:pt>
                <c:pt idx="14">
                  <c:v>87.5</c:v>
                </c:pt>
                <c:pt idx="15">
                  <c:v>87.75</c:v>
                </c:pt>
                <c:pt idx="16">
                  <c:v>88</c:v>
                </c:pt>
                <c:pt idx="17">
                  <c:v>88.25</c:v>
                </c:pt>
                <c:pt idx="18">
                  <c:v>88.5</c:v>
                </c:pt>
                <c:pt idx="19">
                  <c:v>88.75</c:v>
                </c:pt>
                <c:pt idx="20">
                  <c:v>89</c:v>
                </c:pt>
                <c:pt idx="21">
                  <c:v>89.25</c:v>
                </c:pt>
                <c:pt idx="22">
                  <c:v>89.5</c:v>
                </c:pt>
                <c:pt idx="23">
                  <c:v>89.75</c:v>
                </c:pt>
                <c:pt idx="24">
                  <c:v>90</c:v>
                </c:pt>
                <c:pt idx="25">
                  <c:v>90.25</c:v>
                </c:pt>
                <c:pt idx="26">
                  <c:v>90.5</c:v>
                </c:pt>
                <c:pt idx="27">
                  <c:v>90.75</c:v>
                </c:pt>
                <c:pt idx="28">
                  <c:v>91</c:v>
                </c:pt>
                <c:pt idx="29">
                  <c:v>91.25</c:v>
                </c:pt>
                <c:pt idx="30">
                  <c:v>91.5</c:v>
                </c:pt>
                <c:pt idx="31">
                  <c:v>91.75</c:v>
                </c:pt>
                <c:pt idx="32">
                  <c:v>92</c:v>
                </c:pt>
                <c:pt idx="33">
                  <c:v>92.25</c:v>
                </c:pt>
                <c:pt idx="34">
                  <c:v>92.5</c:v>
                </c:pt>
                <c:pt idx="35">
                  <c:v>92.75</c:v>
                </c:pt>
                <c:pt idx="36">
                  <c:v>93</c:v>
                </c:pt>
                <c:pt idx="37">
                  <c:v>93.25</c:v>
                </c:pt>
                <c:pt idx="38">
                  <c:v>93.5</c:v>
                </c:pt>
                <c:pt idx="39">
                  <c:v>93.75</c:v>
                </c:pt>
                <c:pt idx="40">
                  <c:v>94</c:v>
                </c:pt>
                <c:pt idx="41">
                  <c:v>94.25</c:v>
                </c:pt>
                <c:pt idx="42">
                  <c:v>94.5</c:v>
                </c:pt>
                <c:pt idx="43">
                  <c:v>94.75</c:v>
                </c:pt>
                <c:pt idx="44">
                  <c:v>95</c:v>
                </c:pt>
                <c:pt idx="45">
                  <c:v>95.25</c:v>
                </c:pt>
                <c:pt idx="46">
                  <c:v>95.5</c:v>
                </c:pt>
                <c:pt idx="47">
                  <c:v>95.75</c:v>
                </c:pt>
                <c:pt idx="48">
                  <c:v>96</c:v>
                </c:pt>
                <c:pt idx="49">
                  <c:v>96.25</c:v>
                </c:pt>
                <c:pt idx="50">
                  <c:v>96.5</c:v>
                </c:pt>
                <c:pt idx="51">
                  <c:v>96.75</c:v>
                </c:pt>
                <c:pt idx="52">
                  <c:v>97</c:v>
                </c:pt>
                <c:pt idx="53">
                  <c:v>97.25</c:v>
                </c:pt>
                <c:pt idx="54">
                  <c:v>97.5</c:v>
                </c:pt>
                <c:pt idx="55">
                  <c:v>97.75</c:v>
                </c:pt>
                <c:pt idx="56">
                  <c:v>98</c:v>
                </c:pt>
                <c:pt idx="57">
                  <c:v>98.25</c:v>
                </c:pt>
                <c:pt idx="58">
                  <c:v>98.5</c:v>
                </c:pt>
                <c:pt idx="59">
                  <c:v>98.75</c:v>
                </c:pt>
                <c:pt idx="60">
                  <c:v>99</c:v>
                </c:pt>
                <c:pt idx="61">
                  <c:v>99.25</c:v>
                </c:pt>
                <c:pt idx="62">
                  <c:v>99.5</c:v>
                </c:pt>
                <c:pt idx="63">
                  <c:v>99.75</c:v>
                </c:pt>
                <c:pt idx="64">
                  <c:v>100</c:v>
                </c:pt>
                <c:pt idx="65">
                  <c:v>100.25</c:v>
                </c:pt>
                <c:pt idx="66">
                  <c:v>100.5</c:v>
                </c:pt>
                <c:pt idx="67">
                  <c:v>100.75</c:v>
                </c:pt>
                <c:pt idx="68">
                  <c:v>101</c:v>
                </c:pt>
                <c:pt idx="69">
                  <c:v>101.25</c:v>
                </c:pt>
                <c:pt idx="70">
                  <c:v>101.5</c:v>
                </c:pt>
                <c:pt idx="71">
                  <c:v>101.75</c:v>
                </c:pt>
                <c:pt idx="72">
                  <c:v>102</c:v>
                </c:pt>
                <c:pt idx="73">
                  <c:v>102.25</c:v>
                </c:pt>
                <c:pt idx="74">
                  <c:v>102.5</c:v>
                </c:pt>
                <c:pt idx="75">
                  <c:v>102.75</c:v>
                </c:pt>
                <c:pt idx="76">
                  <c:v>103</c:v>
                </c:pt>
                <c:pt idx="77">
                  <c:v>103.25</c:v>
                </c:pt>
                <c:pt idx="78">
                  <c:v>103.5</c:v>
                </c:pt>
                <c:pt idx="79">
                  <c:v>103.75</c:v>
                </c:pt>
                <c:pt idx="80">
                  <c:v>104</c:v>
                </c:pt>
                <c:pt idx="81">
                  <c:v>104.25</c:v>
                </c:pt>
                <c:pt idx="82">
                  <c:v>104.5</c:v>
                </c:pt>
                <c:pt idx="83">
                  <c:v>104.75</c:v>
                </c:pt>
                <c:pt idx="84">
                  <c:v>105</c:v>
                </c:pt>
                <c:pt idx="85">
                  <c:v>105.25</c:v>
                </c:pt>
                <c:pt idx="86">
                  <c:v>105.5</c:v>
                </c:pt>
                <c:pt idx="87">
                  <c:v>105.75</c:v>
                </c:pt>
                <c:pt idx="88">
                  <c:v>106</c:v>
                </c:pt>
                <c:pt idx="89">
                  <c:v>106.25</c:v>
                </c:pt>
                <c:pt idx="90">
                  <c:v>106.5</c:v>
                </c:pt>
                <c:pt idx="91">
                  <c:v>106.75</c:v>
                </c:pt>
                <c:pt idx="92">
                  <c:v>107</c:v>
                </c:pt>
                <c:pt idx="93">
                  <c:v>107.25</c:v>
                </c:pt>
                <c:pt idx="94">
                  <c:v>107.5</c:v>
                </c:pt>
                <c:pt idx="95">
                  <c:v>107.75</c:v>
                </c:pt>
                <c:pt idx="96">
                  <c:v>108</c:v>
                </c:pt>
                <c:pt idx="97">
                  <c:v>108.25</c:v>
                </c:pt>
                <c:pt idx="98">
                  <c:v>108.5</c:v>
                </c:pt>
                <c:pt idx="99">
                  <c:v>108.75</c:v>
                </c:pt>
                <c:pt idx="100">
                  <c:v>109</c:v>
                </c:pt>
                <c:pt idx="101">
                  <c:v>109.25</c:v>
                </c:pt>
                <c:pt idx="102">
                  <c:v>109.5</c:v>
                </c:pt>
                <c:pt idx="103">
                  <c:v>109.75</c:v>
                </c:pt>
                <c:pt idx="104">
                  <c:v>110</c:v>
                </c:pt>
                <c:pt idx="105">
                  <c:v>110.25</c:v>
                </c:pt>
                <c:pt idx="106">
                  <c:v>110.5</c:v>
                </c:pt>
                <c:pt idx="107">
                  <c:v>110.75</c:v>
                </c:pt>
                <c:pt idx="108">
                  <c:v>111</c:v>
                </c:pt>
                <c:pt idx="109">
                  <c:v>111.25</c:v>
                </c:pt>
                <c:pt idx="110">
                  <c:v>111.5</c:v>
                </c:pt>
                <c:pt idx="111">
                  <c:v>111.75</c:v>
                </c:pt>
                <c:pt idx="112">
                  <c:v>112</c:v>
                </c:pt>
                <c:pt idx="113">
                  <c:v>112.25</c:v>
                </c:pt>
                <c:pt idx="114">
                  <c:v>112.5</c:v>
                </c:pt>
                <c:pt idx="115">
                  <c:v>112.75</c:v>
                </c:pt>
                <c:pt idx="116">
                  <c:v>113</c:v>
                </c:pt>
                <c:pt idx="117">
                  <c:v>113.25</c:v>
                </c:pt>
                <c:pt idx="118">
                  <c:v>113.5</c:v>
                </c:pt>
                <c:pt idx="119">
                  <c:v>113.75</c:v>
                </c:pt>
                <c:pt idx="120">
                  <c:v>114</c:v>
                </c:pt>
                <c:pt idx="121">
                  <c:v>114.25</c:v>
                </c:pt>
                <c:pt idx="122">
                  <c:v>114.5</c:v>
                </c:pt>
                <c:pt idx="123">
                  <c:v>114.75</c:v>
                </c:pt>
                <c:pt idx="124">
                  <c:v>115</c:v>
                </c:pt>
                <c:pt idx="125">
                  <c:v>115.25</c:v>
                </c:pt>
                <c:pt idx="126">
                  <c:v>115.5</c:v>
                </c:pt>
                <c:pt idx="127">
                  <c:v>115.75</c:v>
                </c:pt>
                <c:pt idx="128">
                  <c:v>116</c:v>
                </c:pt>
                <c:pt idx="129">
                  <c:v>116.25</c:v>
                </c:pt>
                <c:pt idx="130">
                  <c:v>116.5</c:v>
                </c:pt>
                <c:pt idx="131">
                  <c:v>116.75</c:v>
                </c:pt>
                <c:pt idx="132">
                  <c:v>117</c:v>
                </c:pt>
                <c:pt idx="133">
                  <c:v>117.25</c:v>
                </c:pt>
                <c:pt idx="134">
                  <c:v>117.5</c:v>
                </c:pt>
                <c:pt idx="135">
                  <c:v>117.75</c:v>
                </c:pt>
                <c:pt idx="136">
                  <c:v>118</c:v>
                </c:pt>
                <c:pt idx="137">
                  <c:v>118.25</c:v>
                </c:pt>
                <c:pt idx="138">
                  <c:v>118.5</c:v>
                </c:pt>
                <c:pt idx="139">
                  <c:v>118.75</c:v>
                </c:pt>
                <c:pt idx="140">
                  <c:v>119</c:v>
                </c:pt>
              </c:numCache>
            </c:numRef>
          </c:cat>
          <c:val>
            <c:numRef>
              <c:f>'Power and Variability'!$Y$2:$Y$142</c:f>
              <c:numCache>
                <c:formatCode>General</c:formatCode>
                <c:ptCount val="14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3.6434868165445437E-2</c:v>
                </c:pt>
                <c:pt idx="83">
                  <c:v>3.1029425221999488E-2</c:v>
                </c:pt>
                <c:pt idx="84">
                  <c:v>2.6197529741734452E-2</c:v>
                </c:pt>
                <c:pt idx="85">
                  <c:v>2.1926889896040733E-2</c:v>
                </c:pt>
                <c:pt idx="86">
                  <c:v>1.8193816585794019E-2</c:v>
                </c:pt>
                <c:pt idx="87">
                  <c:v>1.4965825297870838E-2</c:v>
                </c:pt>
                <c:pt idx="88">
                  <c:v>1.2204152134938735E-2</c:v>
                </c:pt>
                <c:pt idx="89">
                  <c:v>9.8660801008381167E-3</c:v>
                </c:pt>
                <c:pt idx="90">
                  <c:v>7.9070000940924465E-3</c:v>
                </c:pt>
                <c:pt idx="91">
                  <c:v>6.2821591354408996E-3</c:v>
                </c:pt>
                <c:pt idx="92">
                  <c:v>4.948074222825052E-3</c:v>
                </c:pt>
                <c:pt idx="93">
                  <c:v>3.8636124807322056E-3</c:v>
                </c:pt>
                <c:pt idx="94">
                  <c:v>2.9907561032225228E-3</c:v>
                </c:pt>
                <c:pt idx="95">
                  <c:v>2.2950836423619747E-3</c:v>
                </c:pt>
                <c:pt idx="96">
                  <c:v>1.746007561775814E-3</c:v>
                </c:pt>
                <c:pt idx="97">
                  <c:v>1.316812090683708E-3</c:v>
                </c:pt>
                <c:pt idx="98">
                  <c:v>9.8453593742455197E-4</c:v>
                </c:pt>
                <c:pt idx="99">
                  <c:v>7.2974213642902316E-4</c:v>
                </c:pt>
                <c:pt idx="100">
                  <c:v>5.3621302228276885E-4</c:v>
                </c:pt>
                <c:pt idx="101">
                  <c:v>3.9060281839549876E-4</c:v>
                </c:pt>
                <c:pt idx="102">
                  <c:v>2.8207426875337784E-4</c:v>
                </c:pt>
                <c:pt idx="103">
                  <c:v>2.0193967450780133E-4</c:v>
                </c:pt>
                <c:pt idx="104">
                  <c:v>1.4332102830568469E-4</c:v>
                </c:pt>
                <c:pt idx="105">
                  <c:v>1.0083893765462614E-4</c:v>
                </c:pt>
                <c:pt idx="106">
                  <c:v>7.0335841952895515E-5</c:v>
                </c:pt>
                <c:pt idx="107">
                  <c:v>4.8635703477100219E-5</c:v>
                </c:pt>
                <c:pt idx="108">
                  <c:v>3.333986186093623E-5</c:v>
                </c:pt>
                <c:pt idx="109">
                  <c:v>2.2657003552465654E-5</c:v>
                </c:pt>
                <c:pt idx="110">
                  <c:v>1.5264101036793662E-5</c:v>
                </c:pt>
                <c:pt idx="111">
                  <c:v>1.0194597270904466E-5</c:v>
                </c:pt>
                <c:pt idx="112">
                  <c:v>6.7499257967409196E-6</c:v>
                </c:pt>
                <c:pt idx="113">
                  <c:v>4.4305537103862186E-6</c:v>
                </c:pt>
                <c:pt idx="114">
                  <c:v>2.8830162850978571E-6</c:v>
                </c:pt>
                <c:pt idx="115">
                  <c:v>1.8598001054258132E-6</c:v>
                </c:pt>
                <c:pt idx="116">
                  <c:v>1.1893660102253522E-6</c:v>
                </c:pt>
                <c:pt idx="117">
                  <c:v>7.5404082639379078E-7</c:v>
                </c:pt>
                <c:pt idx="118">
                  <c:v>4.7391917521466088E-7</c:v>
                </c:pt>
                <c:pt idx="119">
                  <c:v>2.9528663035983283E-7</c:v>
                </c:pt>
                <c:pt idx="120">
                  <c:v>1.8239518506459407E-7</c:v>
                </c:pt>
                <c:pt idx="121">
                  <c:v>1.1168967768300591E-7</c:v>
                </c:pt>
                <c:pt idx="122">
                  <c:v>6.7802044291666784E-8</c:v>
                </c:pt>
                <c:pt idx="123">
                  <c:v>4.0803989001936819E-8</c:v>
                </c:pt>
                <c:pt idx="124">
                  <c:v>2.4344033549367408E-8</c:v>
                </c:pt>
                <c:pt idx="125">
                  <c:v>1.4398343707003473E-8</c:v>
                </c:pt>
                <c:pt idx="126">
                  <c:v>8.4423357078079314E-9</c:v>
                </c:pt>
                <c:pt idx="127">
                  <c:v>4.9073019547779913E-9</c:v>
                </c:pt>
                <c:pt idx="128">
                  <c:v>2.8278282464056695E-9</c:v>
                </c:pt>
                <c:pt idx="129">
                  <c:v>1.6154493925689432E-9</c:v>
                </c:pt>
                <c:pt idx="130">
                  <c:v>9.1487923203076473E-10</c:v>
                </c:pt>
                <c:pt idx="131">
                  <c:v>5.1364641761509411E-10</c:v>
                </c:pt>
                <c:pt idx="132">
                  <c:v>2.8588728514903482E-10</c:v>
                </c:pt>
                <c:pt idx="133">
                  <c:v>1.5774496285341449E-10</c:v>
                </c:pt>
                <c:pt idx="134">
                  <c:v>8.6287173365513997E-11</c:v>
                </c:pt>
                <c:pt idx="135">
                  <c:v>4.6791510735783966E-11</c:v>
                </c:pt>
                <c:pt idx="136">
                  <c:v>2.5154632381720149E-11</c:v>
                </c:pt>
                <c:pt idx="137">
                  <c:v>1.3405992278137239E-11</c:v>
                </c:pt>
                <c:pt idx="138">
                  <c:v>7.0828825069683331E-12</c:v>
                </c:pt>
                <c:pt idx="139">
                  <c:v>3.7098059464521993E-12</c:v>
                </c:pt>
                <c:pt idx="140">
                  <c:v>1.9262933750466236E-12</c:v>
                </c:pt>
              </c:numCache>
            </c:numRef>
          </c:val>
        </c:ser>
        <c:dLbls>
          <c:showLegendKey val="0"/>
          <c:showVal val="0"/>
          <c:showCatName val="0"/>
          <c:showSerName val="0"/>
          <c:showPercent val="0"/>
          <c:showBubbleSize val="0"/>
        </c:dLbls>
        <c:axId val="151034112"/>
        <c:axId val="153425408"/>
      </c:areaChart>
      <c:barChart>
        <c:barDir val="col"/>
        <c:grouping val="clustered"/>
        <c:varyColors val="0"/>
        <c:ser>
          <c:idx val="4"/>
          <c:order val="2"/>
          <c:tx>
            <c:v>TreatmentMean</c:v>
          </c:tx>
          <c:spPr>
            <a:solidFill>
              <a:schemeClr val="tx1"/>
            </a:solidFill>
          </c:spPr>
          <c:invertIfNegative val="0"/>
          <c:dPt>
            <c:idx val="26"/>
            <c:invertIfNegative val="0"/>
            <c:bubble3D val="0"/>
            <c:spPr>
              <a:solidFill>
                <a:schemeClr val="tx1"/>
              </a:solidFill>
              <a:ln w="3175">
                <a:solidFill>
                  <a:schemeClr val="tx1"/>
                </a:solidFill>
              </a:ln>
            </c:spPr>
          </c:dPt>
          <c:cat>
            <c:numRef>
              <c:f>'Power and Variability'!$V$2:$V$142</c:f>
              <c:numCache>
                <c:formatCode>General</c:formatCode>
                <c:ptCount val="141"/>
                <c:pt idx="0">
                  <c:v>84</c:v>
                </c:pt>
                <c:pt idx="1">
                  <c:v>84.25</c:v>
                </c:pt>
                <c:pt idx="2">
                  <c:v>84.5</c:v>
                </c:pt>
                <c:pt idx="3">
                  <c:v>84.75</c:v>
                </c:pt>
                <c:pt idx="4">
                  <c:v>85</c:v>
                </c:pt>
                <c:pt idx="5">
                  <c:v>85.25</c:v>
                </c:pt>
                <c:pt idx="6">
                  <c:v>85.5</c:v>
                </c:pt>
                <c:pt idx="7">
                  <c:v>85.75</c:v>
                </c:pt>
                <c:pt idx="8">
                  <c:v>86</c:v>
                </c:pt>
                <c:pt idx="9">
                  <c:v>86.25</c:v>
                </c:pt>
                <c:pt idx="10">
                  <c:v>86.5</c:v>
                </c:pt>
                <c:pt idx="11">
                  <c:v>86.75</c:v>
                </c:pt>
                <c:pt idx="12">
                  <c:v>87</c:v>
                </c:pt>
                <c:pt idx="13">
                  <c:v>87.25</c:v>
                </c:pt>
                <c:pt idx="14">
                  <c:v>87.5</c:v>
                </c:pt>
                <c:pt idx="15">
                  <c:v>87.75</c:v>
                </c:pt>
                <c:pt idx="16">
                  <c:v>88</c:v>
                </c:pt>
                <c:pt idx="17">
                  <c:v>88.25</c:v>
                </c:pt>
                <c:pt idx="18">
                  <c:v>88.5</c:v>
                </c:pt>
                <c:pt idx="19">
                  <c:v>88.75</c:v>
                </c:pt>
                <c:pt idx="20">
                  <c:v>89</c:v>
                </c:pt>
                <c:pt idx="21">
                  <c:v>89.25</c:v>
                </c:pt>
                <c:pt idx="22">
                  <c:v>89.5</c:v>
                </c:pt>
                <c:pt idx="23">
                  <c:v>89.75</c:v>
                </c:pt>
                <c:pt idx="24">
                  <c:v>90</c:v>
                </c:pt>
                <c:pt idx="25">
                  <c:v>90.25</c:v>
                </c:pt>
                <c:pt idx="26">
                  <c:v>90.5</c:v>
                </c:pt>
                <c:pt idx="27">
                  <c:v>90.75</c:v>
                </c:pt>
                <c:pt idx="28">
                  <c:v>91</c:v>
                </c:pt>
                <c:pt idx="29">
                  <c:v>91.25</c:v>
                </c:pt>
                <c:pt idx="30">
                  <c:v>91.5</c:v>
                </c:pt>
                <c:pt idx="31">
                  <c:v>91.75</c:v>
                </c:pt>
                <c:pt idx="32">
                  <c:v>92</c:v>
                </c:pt>
                <c:pt idx="33">
                  <c:v>92.25</c:v>
                </c:pt>
                <c:pt idx="34">
                  <c:v>92.5</c:v>
                </c:pt>
                <c:pt idx="35">
                  <c:v>92.75</c:v>
                </c:pt>
                <c:pt idx="36">
                  <c:v>93</c:v>
                </c:pt>
                <c:pt idx="37">
                  <c:v>93.25</c:v>
                </c:pt>
                <c:pt idx="38">
                  <c:v>93.5</c:v>
                </c:pt>
                <c:pt idx="39">
                  <c:v>93.75</c:v>
                </c:pt>
                <c:pt idx="40">
                  <c:v>94</c:v>
                </c:pt>
                <c:pt idx="41">
                  <c:v>94.25</c:v>
                </c:pt>
                <c:pt idx="42">
                  <c:v>94.5</c:v>
                </c:pt>
                <c:pt idx="43">
                  <c:v>94.75</c:v>
                </c:pt>
                <c:pt idx="44">
                  <c:v>95</c:v>
                </c:pt>
                <c:pt idx="45">
                  <c:v>95.25</c:v>
                </c:pt>
                <c:pt idx="46">
                  <c:v>95.5</c:v>
                </c:pt>
                <c:pt idx="47">
                  <c:v>95.75</c:v>
                </c:pt>
                <c:pt idx="48">
                  <c:v>96</c:v>
                </c:pt>
                <c:pt idx="49">
                  <c:v>96.25</c:v>
                </c:pt>
                <c:pt idx="50">
                  <c:v>96.5</c:v>
                </c:pt>
                <c:pt idx="51">
                  <c:v>96.75</c:v>
                </c:pt>
                <c:pt idx="52">
                  <c:v>97</c:v>
                </c:pt>
                <c:pt idx="53">
                  <c:v>97.25</c:v>
                </c:pt>
                <c:pt idx="54">
                  <c:v>97.5</c:v>
                </c:pt>
                <c:pt idx="55">
                  <c:v>97.75</c:v>
                </c:pt>
                <c:pt idx="56">
                  <c:v>98</c:v>
                </c:pt>
                <c:pt idx="57">
                  <c:v>98.25</c:v>
                </c:pt>
                <c:pt idx="58">
                  <c:v>98.5</c:v>
                </c:pt>
                <c:pt idx="59">
                  <c:v>98.75</c:v>
                </c:pt>
                <c:pt idx="60">
                  <c:v>99</c:v>
                </c:pt>
                <c:pt idx="61">
                  <c:v>99.25</c:v>
                </c:pt>
                <c:pt idx="62">
                  <c:v>99.5</c:v>
                </c:pt>
                <c:pt idx="63">
                  <c:v>99.75</c:v>
                </c:pt>
                <c:pt idx="64">
                  <c:v>100</c:v>
                </c:pt>
                <c:pt idx="65">
                  <c:v>100.25</c:v>
                </c:pt>
                <c:pt idx="66">
                  <c:v>100.5</c:v>
                </c:pt>
                <c:pt idx="67">
                  <c:v>100.75</c:v>
                </c:pt>
                <c:pt idx="68">
                  <c:v>101</c:v>
                </c:pt>
                <c:pt idx="69">
                  <c:v>101.25</c:v>
                </c:pt>
                <c:pt idx="70">
                  <c:v>101.5</c:v>
                </c:pt>
                <c:pt idx="71">
                  <c:v>101.75</c:v>
                </c:pt>
                <c:pt idx="72">
                  <c:v>102</c:v>
                </c:pt>
                <c:pt idx="73">
                  <c:v>102.25</c:v>
                </c:pt>
                <c:pt idx="74">
                  <c:v>102.5</c:v>
                </c:pt>
                <c:pt idx="75">
                  <c:v>102.75</c:v>
                </c:pt>
                <c:pt idx="76">
                  <c:v>103</c:v>
                </c:pt>
                <c:pt idx="77">
                  <c:v>103.25</c:v>
                </c:pt>
                <c:pt idx="78">
                  <c:v>103.5</c:v>
                </c:pt>
                <c:pt idx="79">
                  <c:v>103.75</c:v>
                </c:pt>
                <c:pt idx="80">
                  <c:v>104</c:v>
                </c:pt>
                <c:pt idx="81">
                  <c:v>104.25</c:v>
                </c:pt>
                <c:pt idx="82">
                  <c:v>104.5</c:v>
                </c:pt>
                <c:pt idx="83">
                  <c:v>104.75</c:v>
                </c:pt>
                <c:pt idx="84">
                  <c:v>105</c:v>
                </c:pt>
                <c:pt idx="85">
                  <c:v>105.25</c:v>
                </c:pt>
                <c:pt idx="86">
                  <c:v>105.5</c:v>
                </c:pt>
                <c:pt idx="87">
                  <c:v>105.75</c:v>
                </c:pt>
                <c:pt idx="88">
                  <c:v>106</c:v>
                </c:pt>
                <c:pt idx="89">
                  <c:v>106.25</c:v>
                </c:pt>
                <c:pt idx="90">
                  <c:v>106.5</c:v>
                </c:pt>
                <c:pt idx="91">
                  <c:v>106.75</c:v>
                </c:pt>
                <c:pt idx="92">
                  <c:v>107</c:v>
                </c:pt>
                <c:pt idx="93">
                  <c:v>107.25</c:v>
                </c:pt>
                <c:pt idx="94">
                  <c:v>107.5</c:v>
                </c:pt>
                <c:pt idx="95">
                  <c:v>107.75</c:v>
                </c:pt>
                <c:pt idx="96">
                  <c:v>108</c:v>
                </c:pt>
                <c:pt idx="97">
                  <c:v>108.25</c:v>
                </c:pt>
                <c:pt idx="98">
                  <c:v>108.5</c:v>
                </c:pt>
                <c:pt idx="99">
                  <c:v>108.75</c:v>
                </c:pt>
                <c:pt idx="100">
                  <c:v>109</c:v>
                </c:pt>
                <c:pt idx="101">
                  <c:v>109.25</c:v>
                </c:pt>
                <c:pt idx="102">
                  <c:v>109.5</c:v>
                </c:pt>
                <c:pt idx="103">
                  <c:v>109.75</c:v>
                </c:pt>
                <c:pt idx="104">
                  <c:v>110</c:v>
                </c:pt>
                <c:pt idx="105">
                  <c:v>110.25</c:v>
                </c:pt>
                <c:pt idx="106">
                  <c:v>110.5</c:v>
                </c:pt>
                <c:pt idx="107">
                  <c:v>110.75</c:v>
                </c:pt>
                <c:pt idx="108">
                  <c:v>111</c:v>
                </c:pt>
                <c:pt idx="109">
                  <c:v>111.25</c:v>
                </c:pt>
                <c:pt idx="110">
                  <c:v>111.5</c:v>
                </c:pt>
                <c:pt idx="111">
                  <c:v>111.75</c:v>
                </c:pt>
                <c:pt idx="112">
                  <c:v>112</c:v>
                </c:pt>
                <c:pt idx="113">
                  <c:v>112.25</c:v>
                </c:pt>
                <c:pt idx="114">
                  <c:v>112.5</c:v>
                </c:pt>
                <c:pt idx="115">
                  <c:v>112.75</c:v>
                </c:pt>
                <c:pt idx="116">
                  <c:v>113</c:v>
                </c:pt>
                <c:pt idx="117">
                  <c:v>113.25</c:v>
                </c:pt>
                <c:pt idx="118">
                  <c:v>113.5</c:v>
                </c:pt>
                <c:pt idx="119">
                  <c:v>113.75</c:v>
                </c:pt>
                <c:pt idx="120">
                  <c:v>114</c:v>
                </c:pt>
                <c:pt idx="121">
                  <c:v>114.25</c:v>
                </c:pt>
                <c:pt idx="122">
                  <c:v>114.5</c:v>
                </c:pt>
                <c:pt idx="123">
                  <c:v>114.75</c:v>
                </c:pt>
                <c:pt idx="124">
                  <c:v>115</c:v>
                </c:pt>
                <c:pt idx="125">
                  <c:v>115.25</c:v>
                </c:pt>
                <c:pt idx="126">
                  <c:v>115.5</c:v>
                </c:pt>
                <c:pt idx="127">
                  <c:v>115.75</c:v>
                </c:pt>
                <c:pt idx="128">
                  <c:v>116</c:v>
                </c:pt>
                <c:pt idx="129">
                  <c:v>116.25</c:v>
                </c:pt>
                <c:pt idx="130">
                  <c:v>116.5</c:v>
                </c:pt>
                <c:pt idx="131">
                  <c:v>116.75</c:v>
                </c:pt>
                <c:pt idx="132">
                  <c:v>117</c:v>
                </c:pt>
                <c:pt idx="133">
                  <c:v>117.25</c:v>
                </c:pt>
                <c:pt idx="134">
                  <c:v>117.5</c:v>
                </c:pt>
                <c:pt idx="135">
                  <c:v>117.75</c:v>
                </c:pt>
                <c:pt idx="136">
                  <c:v>118</c:v>
                </c:pt>
                <c:pt idx="137">
                  <c:v>118.25</c:v>
                </c:pt>
                <c:pt idx="138">
                  <c:v>118.5</c:v>
                </c:pt>
                <c:pt idx="139">
                  <c:v>118.75</c:v>
                </c:pt>
                <c:pt idx="140">
                  <c:v>119</c:v>
                </c:pt>
              </c:numCache>
            </c:numRef>
          </c:cat>
          <c:val>
            <c:numRef>
              <c:f>'Power and Variability'!$AB$2:$AB$142</c:f>
              <c:numCache>
                <c:formatCode>General</c:formatCode>
                <c:ptCount val="1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0.14867700967939759</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numCache>
            </c:numRef>
          </c:val>
        </c:ser>
        <c:ser>
          <c:idx val="5"/>
          <c:order val="5"/>
          <c:tx>
            <c:v>ControlMean</c:v>
          </c:tx>
          <c:invertIfNegative val="0"/>
          <c:dPt>
            <c:idx val="64"/>
            <c:invertIfNegative val="0"/>
            <c:bubble3D val="0"/>
            <c:spPr>
              <a:solidFill>
                <a:schemeClr val="tx1"/>
              </a:solidFill>
            </c:spPr>
          </c:dPt>
          <c:cat>
            <c:numRef>
              <c:f>'Power and Variability'!$V$2:$V$142</c:f>
              <c:numCache>
                <c:formatCode>General</c:formatCode>
                <c:ptCount val="141"/>
                <c:pt idx="0">
                  <c:v>84</c:v>
                </c:pt>
                <c:pt idx="1">
                  <c:v>84.25</c:v>
                </c:pt>
                <c:pt idx="2">
                  <c:v>84.5</c:v>
                </c:pt>
                <c:pt idx="3">
                  <c:v>84.75</c:v>
                </c:pt>
                <c:pt idx="4">
                  <c:v>85</c:v>
                </c:pt>
                <c:pt idx="5">
                  <c:v>85.25</c:v>
                </c:pt>
                <c:pt idx="6">
                  <c:v>85.5</c:v>
                </c:pt>
                <c:pt idx="7">
                  <c:v>85.75</c:v>
                </c:pt>
                <c:pt idx="8">
                  <c:v>86</c:v>
                </c:pt>
                <c:pt idx="9">
                  <c:v>86.25</c:v>
                </c:pt>
                <c:pt idx="10">
                  <c:v>86.5</c:v>
                </c:pt>
                <c:pt idx="11">
                  <c:v>86.75</c:v>
                </c:pt>
                <c:pt idx="12">
                  <c:v>87</c:v>
                </c:pt>
                <c:pt idx="13">
                  <c:v>87.25</c:v>
                </c:pt>
                <c:pt idx="14">
                  <c:v>87.5</c:v>
                </c:pt>
                <c:pt idx="15">
                  <c:v>87.75</c:v>
                </c:pt>
                <c:pt idx="16">
                  <c:v>88</c:v>
                </c:pt>
                <c:pt idx="17">
                  <c:v>88.25</c:v>
                </c:pt>
                <c:pt idx="18">
                  <c:v>88.5</c:v>
                </c:pt>
                <c:pt idx="19">
                  <c:v>88.75</c:v>
                </c:pt>
                <c:pt idx="20">
                  <c:v>89</c:v>
                </c:pt>
                <c:pt idx="21">
                  <c:v>89.25</c:v>
                </c:pt>
                <c:pt idx="22">
                  <c:v>89.5</c:v>
                </c:pt>
                <c:pt idx="23">
                  <c:v>89.75</c:v>
                </c:pt>
                <c:pt idx="24">
                  <c:v>90</c:v>
                </c:pt>
                <c:pt idx="25">
                  <c:v>90.25</c:v>
                </c:pt>
                <c:pt idx="26">
                  <c:v>90.5</c:v>
                </c:pt>
                <c:pt idx="27">
                  <c:v>90.75</c:v>
                </c:pt>
                <c:pt idx="28">
                  <c:v>91</c:v>
                </c:pt>
                <c:pt idx="29">
                  <c:v>91.25</c:v>
                </c:pt>
                <c:pt idx="30">
                  <c:v>91.5</c:v>
                </c:pt>
                <c:pt idx="31">
                  <c:v>91.75</c:v>
                </c:pt>
                <c:pt idx="32">
                  <c:v>92</c:v>
                </c:pt>
                <c:pt idx="33">
                  <c:v>92.25</c:v>
                </c:pt>
                <c:pt idx="34">
                  <c:v>92.5</c:v>
                </c:pt>
                <c:pt idx="35">
                  <c:v>92.75</c:v>
                </c:pt>
                <c:pt idx="36">
                  <c:v>93</c:v>
                </c:pt>
                <c:pt idx="37">
                  <c:v>93.25</c:v>
                </c:pt>
                <c:pt idx="38">
                  <c:v>93.5</c:v>
                </c:pt>
                <c:pt idx="39">
                  <c:v>93.75</c:v>
                </c:pt>
                <c:pt idx="40">
                  <c:v>94</c:v>
                </c:pt>
                <c:pt idx="41">
                  <c:v>94.25</c:v>
                </c:pt>
                <c:pt idx="42">
                  <c:v>94.5</c:v>
                </c:pt>
                <c:pt idx="43">
                  <c:v>94.75</c:v>
                </c:pt>
                <c:pt idx="44">
                  <c:v>95</c:v>
                </c:pt>
                <c:pt idx="45">
                  <c:v>95.25</c:v>
                </c:pt>
                <c:pt idx="46">
                  <c:v>95.5</c:v>
                </c:pt>
                <c:pt idx="47">
                  <c:v>95.75</c:v>
                </c:pt>
                <c:pt idx="48">
                  <c:v>96</c:v>
                </c:pt>
                <c:pt idx="49">
                  <c:v>96.25</c:v>
                </c:pt>
                <c:pt idx="50">
                  <c:v>96.5</c:v>
                </c:pt>
                <c:pt idx="51">
                  <c:v>96.75</c:v>
                </c:pt>
                <c:pt idx="52">
                  <c:v>97</c:v>
                </c:pt>
                <c:pt idx="53">
                  <c:v>97.25</c:v>
                </c:pt>
                <c:pt idx="54">
                  <c:v>97.5</c:v>
                </c:pt>
                <c:pt idx="55">
                  <c:v>97.75</c:v>
                </c:pt>
                <c:pt idx="56">
                  <c:v>98</c:v>
                </c:pt>
                <c:pt idx="57">
                  <c:v>98.25</c:v>
                </c:pt>
                <c:pt idx="58">
                  <c:v>98.5</c:v>
                </c:pt>
                <c:pt idx="59">
                  <c:v>98.75</c:v>
                </c:pt>
                <c:pt idx="60">
                  <c:v>99</c:v>
                </c:pt>
                <c:pt idx="61">
                  <c:v>99.25</c:v>
                </c:pt>
                <c:pt idx="62">
                  <c:v>99.5</c:v>
                </c:pt>
                <c:pt idx="63">
                  <c:v>99.75</c:v>
                </c:pt>
                <c:pt idx="64">
                  <c:v>100</c:v>
                </c:pt>
                <c:pt idx="65">
                  <c:v>100.25</c:v>
                </c:pt>
                <c:pt idx="66">
                  <c:v>100.5</c:v>
                </c:pt>
                <c:pt idx="67">
                  <c:v>100.75</c:v>
                </c:pt>
                <c:pt idx="68">
                  <c:v>101</c:v>
                </c:pt>
                <c:pt idx="69">
                  <c:v>101.25</c:v>
                </c:pt>
                <c:pt idx="70">
                  <c:v>101.5</c:v>
                </c:pt>
                <c:pt idx="71">
                  <c:v>101.75</c:v>
                </c:pt>
                <c:pt idx="72">
                  <c:v>102</c:v>
                </c:pt>
                <c:pt idx="73">
                  <c:v>102.25</c:v>
                </c:pt>
                <c:pt idx="74">
                  <c:v>102.5</c:v>
                </c:pt>
                <c:pt idx="75">
                  <c:v>102.75</c:v>
                </c:pt>
                <c:pt idx="76">
                  <c:v>103</c:v>
                </c:pt>
                <c:pt idx="77">
                  <c:v>103.25</c:v>
                </c:pt>
                <c:pt idx="78">
                  <c:v>103.5</c:v>
                </c:pt>
                <c:pt idx="79">
                  <c:v>103.75</c:v>
                </c:pt>
                <c:pt idx="80">
                  <c:v>104</c:v>
                </c:pt>
                <c:pt idx="81">
                  <c:v>104.25</c:v>
                </c:pt>
                <c:pt idx="82">
                  <c:v>104.5</c:v>
                </c:pt>
                <c:pt idx="83">
                  <c:v>104.75</c:v>
                </c:pt>
                <c:pt idx="84">
                  <c:v>105</c:v>
                </c:pt>
                <c:pt idx="85">
                  <c:v>105.25</c:v>
                </c:pt>
                <c:pt idx="86">
                  <c:v>105.5</c:v>
                </c:pt>
                <c:pt idx="87">
                  <c:v>105.75</c:v>
                </c:pt>
                <c:pt idx="88">
                  <c:v>106</c:v>
                </c:pt>
                <c:pt idx="89">
                  <c:v>106.25</c:v>
                </c:pt>
                <c:pt idx="90">
                  <c:v>106.5</c:v>
                </c:pt>
                <c:pt idx="91">
                  <c:v>106.75</c:v>
                </c:pt>
                <c:pt idx="92">
                  <c:v>107</c:v>
                </c:pt>
                <c:pt idx="93">
                  <c:v>107.25</c:v>
                </c:pt>
                <c:pt idx="94">
                  <c:v>107.5</c:v>
                </c:pt>
                <c:pt idx="95">
                  <c:v>107.75</c:v>
                </c:pt>
                <c:pt idx="96">
                  <c:v>108</c:v>
                </c:pt>
                <c:pt idx="97">
                  <c:v>108.25</c:v>
                </c:pt>
                <c:pt idx="98">
                  <c:v>108.5</c:v>
                </c:pt>
                <c:pt idx="99">
                  <c:v>108.75</c:v>
                </c:pt>
                <c:pt idx="100">
                  <c:v>109</c:v>
                </c:pt>
                <c:pt idx="101">
                  <c:v>109.25</c:v>
                </c:pt>
                <c:pt idx="102">
                  <c:v>109.5</c:v>
                </c:pt>
                <c:pt idx="103">
                  <c:v>109.75</c:v>
                </c:pt>
                <c:pt idx="104">
                  <c:v>110</c:v>
                </c:pt>
                <c:pt idx="105">
                  <c:v>110.25</c:v>
                </c:pt>
                <c:pt idx="106">
                  <c:v>110.5</c:v>
                </c:pt>
                <c:pt idx="107">
                  <c:v>110.75</c:v>
                </c:pt>
                <c:pt idx="108">
                  <c:v>111</c:v>
                </c:pt>
                <c:pt idx="109">
                  <c:v>111.25</c:v>
                </c:pt>
                <c:pt idx="110">
                  <c:v>111.5</c:v>
                </c:pt>
                <c:pt idx="111">
                  <c:v>111.75</c:v>
                </c:pt>
                <c:pt idx="112">
                  <c:v>112</c:v>
                </c:pt>
                <c:pt idx="113">
                  <c:v>112.25</c:v>
                </c:pt>
                <c:pt idx="114">
                  <c:v>112.5</c:v>
                </c:pt>
                <c:pt idx="115">
                  <c:v>112.75</c:v>
                </c:pt>
                <c:pt idx="116">
                  <c:v>113</c:v>
                </c:pt>
                <c:pt idx="117">
                  <c:v>113.25</c:v>
                </c:pt>
                <c:pt idx="118">
                  <c:v>113.5</c:v>
                </c:pt>
                <c:pt idx="119">
                  <c:v>113.75</c:v>
                </c:pt>
                <c:pt idx="120">
                  <c:v>114</c:v>
                </c:pt>
                <c:pt idx="121">
                  <c:v>114.25</c:v>
                </c:pt>
                <c:pt idx="122">
                  <c:v>114.5</c:v>
                </c:pt>
                <c:pt idx="123">
                  <c:v>114.75</c:v>
                </c:pt>
                <c:pt idx="124">
                  <c:v>115</c:v>
                </c:pt>
                <c:pt idx="125">
                  <c:v>115.25</c:v>
                </c:pt>
                <c:pt idx="126">
                  <c:v>115.5</c:v>
                </c:pt>
                <c:pt idx="127">
                  <c:v>115.75</c:v>
                </c:pt>
                <c:pt idx="128">
                  <c:v>116</c:v>
                </c:pt>
                <c:pt idx="129">
                  <c:v>116.25</c:v>
                </c:pt>
                <c:pt idx="130">
                  <c:v>116.5</c:v>
                </c:pt>
                <c:pt idx="131">
                  <c:v>116.75</c:v>
                </c:pt>
                <c:pt idx="132">
                  <c:v>117</c:v>
                </c:pt>
                <c:pt idx="133">
                  <c:v>117.25</c:v>
                </c:pt>
                <c:pt idx="134">
                  <c:v>117.5</c:v>
                </c:pt>
                <c:pt idx="135">
                  <c:v>117.75</c:v>
                </c:pt>
                <c:pt idx="136">
                  <c:v>118</c:v>
                </c:pt>
                <c:pt idx="137">
                  <c:v>118.25</c:v>
                </c:pt>
                <c:pt idx="138">
                  <c:v>118.5</c:v>
                </c:pt>
                <c:pt idx="139">
                  <c:v>118.75</c:v>
                </c:pt>
                <c:pt idx="140">
                  <c:v>119</c:v>
                </c:pt>
              </c:numCache>
            </c:numRef>
          </c:cat>
          <c:val>
            <c:numRef>
              <c:f>'Power and Variability'!$AA$2:$AA$142</c:f>
              <c:numCache>
                <c:formatCode>General</c:formatCode>
                <c:ptCount val="14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0.14867700967939759</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numCache>
            </c:numRef>
          </c:val>
        </c:ser>
        <c:dLbls>
          <c:showLegendKey val="0"/>
          <c:showVal val="0"/>
          <c:showCatName val="0"/>
          <c:showSerName val="0"/>
          <c:showPercent val="0"/>
          <c:showBubbleSize val="0"/>
        </c:dLbls>
        <c:gapWidth val="150"/>
        <c:axId val="151034112"/>
        <c:axId val="153425408"/>
      </c:barChart>
      <c:lineChart>
        <c:grouping val="standard"/>
        <c:varyColors val="0"/>
        <c:ser>
          <c:idx val="2"/>
          <c:order val="0"/>
          <c:tx>
            <c:v>Control</c:v>
          </c:tx>
          <c:spPr>
            <a:ln w="28575">
              <a:solidFill>
                <a:schemeClr val="tx1"/>
              </a:solidFill>
            </a:ln>
          </c:spPr>
          <c:marker>
            <c:symbol val="none"/>
          </c:marker>
          <c:cat>
            <c:numRef>
              <c:f>'Power and Variability'!$V$2:$V$142</c:f>
              <c:numCache>
                <c:formatCode>General</c:formatCode>
                <c:ptCount val="141"/>
                <c:pt idx="0">
                  <c:v>84</c:v>
                </c:pt>
                <c:pt idx="1">
                  <c:v>84.25</c:v>
                </c:pt>
                <c:pt idx="2">
                  <c:v>84.5</c:v>
                </c:pt>
                <c:pt idx="3">
                  <c:v>84.75</c:v>
                </c:pt>
                <c:pt idx="4">
                  <c:v>85</c:v>
                </c:pt>
                <c:pt idx="5">
                  <c:v>85.25</c:v>
                </c:pt>
                <c:pt idx="6">
                  <c:v>85.5</c:v>
                </c:pt>
                <c:pt idx="7">
                  <c:v>85.75</c:v>
                </c:pt>
                <c:pt idx="8">
                  <c:v>86</c:v>
                </c:pt>
                <c:pt idx="9">
                  <c:v>86.25</c:v>
                </c:pt>
                <c:pt idx="10">
                  <c:v>86.5</c:v>
                </c:pt>
                <c:pt idx="11">
                  <c:v>86.75</c:v>
                </c:pt>
                <c:pt idx="12">
                  <c:v>87</c:v>
                </c:pt>
                <c:pt idx="13">
                  <c:v>87.25</c:v>
                </c:pt>
                <c:pt idx="14">
                  <c:v>87.5</c:v>
                </c:pt>
                <c:pt idx="15">
                  <c:v>87.75</c:v>
                </c:pt>
                <c:pt idx="16">
                  <c:v>88</c:v>
                </c:pt>
                <c:pt idx="17">
                  <c:v>88.25</c:v>
                </c:pt>
                <c:pt idx="18">
                  <c:v>88.5</c:v>
                </c:pt>
                <c:pt idx="19">
                  <c:v>88.75</c:v>
                </c:pt>
                <c:pt idx="20">
                  <c:v>89</c:v>
                </c:pt>
                <c:pt idx="21">
                  <c:v>89.25</c:v>
                </c:pt>
                <c:pt idx="22">
                  <c:v>89.5</c:v>
                </c:pt>
                <c:pt idx="23">
                  <c:v>89.75</c:v>
                </c:pt>
                <c:pt idx="24">
                  <c:v>90</c:v>
                </c:pt>
                <c:pt idx="25">
                  <c:v>90.25</c:v>
                </c:pt>
                <c:pt idx="26">
                  <c:v>90.5</c:v>
                </c:pt>
                <c:pt idx="27">
                  <c:v>90.75</c:v>
                </c:pt>
                <c:pt idx="28">
                  <c:v>91</c:v>
                </c:pt>
                <c:pt idx="29">
                  <c:v>91.25</c:v>
                </c:pt>
                <c:pt idx="30">
                  <c:v>91.5</c:v>
                </c:pt>
                <c:pt idx="31">
                  <c:v>91.75</c:v>
                </c:pt>
                <c:pt idx="32">
                  <c:v>92</c:v>
                </c:pt>
                <c:pt idx="33">
                  <c:v>92.25</c:v>
                </c:pt>
                <c:pt idx="34">
                  <c:v>92.5</c:v>
                </c:pt>
                <c:pt idx="35">
                  <c:v>92.75</c:v>
                </c:pt>
                <c:pt idx="36">
                  <c:v>93</c:v>
                </c:pt>
                <c:pt idx="37">
                  <c:v>93.25</c:v>
                </c:pt>
                <c:pt idx="38">
                  <c:v>93.5</c:v>
                </c:pt>
                <c:pt idx="39">
                  <c:v>93.75</c:v>
                </c:pt>
                <c:pt idx="40">
                  <c:v>94</c:v>
                </c:pt>
                <c:pt idx="41">
                  <c:v>94.25</c:v>
                </c:pt>
                <c:pt idx="42">
                  <c:v>94.5</c:v>
                </c:pt>
                <c:pt idx="43">
                  <c:v>94.75</c:v>
                </c:pt>
                <c:pt idx="44">
                  <c:v>95</c:v>
                </c:pt>
                <c:pt idx="45">
                  <c:v>95.25</c:v>
                </c:pt>
                <c:pt idx="46">
                  <c:v>95.5</c:v>
                </c:pt>
                <c:pt idx="47">
                  <c:v>95.75</c:v>
                </c:pt>
                <c:pt idx="48">
                  <c:v>96</c:v>
                </c:pt>
                <c:pt idx="49">
                  <c:v>96.25</c:v>
                </c:pt>
                <c:pt idx="50">
                  <c:v>96.5</c:v>
                </c:pt>
                <c:pt idx="51">
                  <c:v>96.75</c:v>
                </c:pt>
                <c:pt idx="52">
                  <c:v>97</c:v>
                </c:pt>
                <c:pt idx="53">
                  <c:v>97.25</c:v>
                </c:pt>
                <c:pt idx="54">
                  <c:v>97.5</c:v>
                </c:pt>
                <c:pt idx="55">
                  <c:v>97.75</c:v>
                </c:pt>
                <c:pt idx="56">
                  <c:v>98</c:v>
                </c:pt>
                <c:pt idx="57">
                  <c:v>98.25</c:v>
                </c:pt>
                <c:pt idx="58">
                  <c:v>98.5</c:v>
                </c:pt>
                <c:pt idx="59">
                  <c:v>98.75</c:v>
                </c:pt>
                <c:pt idx="60">
                  <c:v>99</c:v>
                </c:pt>
                <c:pt idx="61">
                  <c:v>99.25</c:v>
                </c:pt>
                <c:pt idx="62">
                  <c:v>99.5</c:v>
                </c:pt>
                <c:pt idx="63">
                  <c:v>99.75</c:v>
                </c:pt>
                <c:pt idx="64">
                  <c:v>100</c:v>
                </c:pt>
                <c:pt idx="65">
                  <c:v>100.25</c:v>
                </c:pt>
                <c:pt idx="66">
                  <c:v>100.5</c:v>
                </c:pt>
                <c:pt idx="67">
                  <c:v>100.75</c:v>
                </c:pt>
                <c:pt idx="68">
                  <c:v>101</c:v>
                </c:pt>
                <c:pt idx="69">
                  <c:v>101.25</c:v>
                </c:pt>
                <c:pt idx="70">
                  <c:v>101.5</c:v>
                </c:pt>
                <c:pt idx="71">
                  <c:v>101.75</c:v>
                </c:pt>
                <c:pt idx="72">
                  <c:v>102</c:v>
                </c:pt>
                <c:pt idx="73">
                  <c:v>102.25</c:v>
                </c:pt>
                <c:pt idx="74">
                  <c:v>102.5</c:v>
                </c:pt>
                <c:pt idx="75">
                  <c:v>102.75</c:v>
                </c:pt>
                <c:pt idx="76">
                  <c:v>103</c:v>
                </c:pt>
                <c:pt idx="77">
                  <c:v>103.25</c:v>
                </c:pt>
                <c:pt idx="78">
                  <c:v>103.5</c:v>
                </c:pt>
                <c:pt idx="79">
                  <c:v>103.75</c:v>
                </c:pt>
                <c:pt idx="80">
                  <c:v>104</c:v>
                </c:pt>
                <c:pt idx="81">
                  <c:v>104.25</c:v>
                </c:pt>
                <c:pt idx="82">
                  <c:v>104.5</c:v>
                </c:pt>
                <c:pt idx="83">
                  <c:v>104.75</c:v>
                </c:pt>
                <c:pt idx="84">
                  <c:v>105</c:v>
                </c:pt>
                <c:pt idx="85">
                  <c:v>105.25</c:v>
                </c:pt>
                <c:pt idx="86">
                  <c:v>105.5</c:v>
                </c:pt>
                <c:pt idx="87">
                  <c:v>105.75</c:v>
                </c:pt>
                <c:pt idx="88">
                  <c:v>106</c:v>
                </c:pt>
                <c:pt idx="89">
                  <c:v>106.25</c:v>
                </c:pt>
                <c:pt idx="90">
                  <c:v>106.5</c:v>
                </c:pt>
                <c:pt idx="91">
                  <c:v>106.75</c:v>
                </c:pt>
                <c:pt idx="92">
                  <c:v>107</c:v>
                </c:pt>
                <c:pt idx="93">
                  <c:v>107.25</c:v>
                </c:pt>
                <c:pt idx="94">
                  <c:v>107.5</c:v>
                </c:pt>
                <c:pt idx="95">
                  <c:v>107.75</c:v>
                </c:pt>
                <c:pt idx="96">
                  <c:v>108</c:v>
                </c:pt>
                <c:pt idx="97">
                  <c:v>108.25</c:v>
                </c:pt>
                <c:pt idx="98">
                  <c:v>108.5</c:v>
                </c:pt>
                <c:pt idx="99">
                  <c:v>108.75</c:v>
                </c:pt>
                <c:pt idx="100">
                  <c:v>109</c:v>
                </c:pt>
                <c:pt idx="101">
                  <c:v>109.25</c:v>
                </c:pt>
                <c:pt idx="102">
                  <c:v>109.5</c:v>
                </c:pt>
                <c:pt idx="103">
                  <c:v>109.75</c:v>
                </c:pt>
                <c:pt idx="104">
                  <c:v>110</c:v>
                </c:pt>
                <c:pt idx="105">
                  <c:v>110.25</c:v>
                </c:pt>
                <c:pt idx="106">
                  <c:v>110.5</c:v>
                </c:pt>
                <c:pt idx="107">
                  <c:v>110.75</c:v>
                </c:pt>
                <c:pt idx="108">
                  <c:v>111</c:v>
                </c:pt>
                <c:pt idx="109">
                  <c:v>111.25</c:v>
                </c:pt>
                <c:pt idx="110">
                  <c:v>111.5</c:v>
                </c:pt>
                <c:pt idx="111">
                  <c:v>111.75</c:v>
                </c:pt>
                <c:pt idx="112">
                  <c:v>112</c:v>
                </c:pt>
                <c:pt idx="113">
                  <c:v>112.25</c:v>
                </c:pt>
                <c:pt idx="114">
                  <c:v>112.5</c:v>
                </c:pt>
                <c:pt idx="115">
                  <c:v>112.75</c:v>
                </c:pt>
                <c:pt idx="116">
                  <c:v>113</c:v>
                </c:pt>
                <c:pt idx="117">
                  <c:v>113.25</c:v>
                </c:pt>
                <c:pt idx="118">
                  <c:v>113.5</c:v>
                </c:pt>
                <c:pt idx="119">
                  <c:v>113.75</c:v>
                </c:pt>
                <c:pt idx="120">
                  <c:v>114</c:v>
                </c:pt>
                <c:pt idx="121">
                  <c:v>114.25</c:v>
                </c:pt>
                <c:pt idx="122">
                  <c:v>114.5</c:v>
                </c:pt>
                <c:pt idx="123">
                  <c:v>114.75</c:v>
                </c:pt>
                <c:pt idx="124">
                  <c:v>115</c:v>
                </c:pt>
                <c:pt idx="125">
                  <c:v>115.25</c:v>
                </c:pt>
                <c:pt idx="126">
                  <c:v>115.5</c:v>
                </c:pt>
                <c:pt idx="127">
                  <c:v>115.75</c:v>
                </c:pt>
                <c:pt idx="128">
                  <c:v>116</c:v>
                </c:pt>
                <c:pt idx="129">
                  <c:v>116.25</c:v>
                </c:pt>
                <c:pt idx="130">
                  <c:v>116.5</c:v>
                </c:pt>
                <c:pt idx="131">
                  <c:v>116.75</c:v>
                </c:pt>
                <c:pt idx="132">
                  <c:v>117</c:v>
                </c:pt>
                <c:pt idx="133">
                  <c:v>117.25</c:v>
                </c:pt>
                <c:pt idx="134">
                  <c:v>117.5</c:v>
                </c:pt>
                <c:pt idx="135">
                  <c:v>117.75</c:v>
                </c:pt>
                <c:pt idx="136">
                  <c:v>118</c:v>
                </c:pt>
                <c:pt idx="137">
                  <c:v>118.25</c:v>
                </c:pt>
                <c:pt idx="138">
                  <c:v>118.5</c:v>
                </c:pt>
                <c:pt idx="139">
                  <c:v>118.75</c:v>
                </c:pt>
                <c:pt idx="140">
                  <c:v>119</c:v>
                </c:pt>
              </c:numCache>
            </c:numRef>
          </c:cat>
          <c:val>
            <c:numRef>
              <c:f>'Power and Variability'!$W$2:$W$142</c:f>
              <c:numCache>
                <c:formatCode>General</c:formatCode>
                <c:ptCount val="141"/>
                <c:pt idx="0">
                  <c:v>2.8278282464056695E-9</c:v>
                </c:pt>
                <c:pt idx="1">
                  <c:v>4.9073019547779913E-9</c:v>
                </c:pt>
                <c:pt idx="2">
                  <c:v>8.4423357078079314E-9</c:v>
                </c:pt>
                <c:pt idx="3">
                  <c:v>1.4398343707003473E-8</c:v>
                </c:pt>
                <c:pt idx="4">
                  <c:v>2.4344033549367408E-8</c:v>
                </c:pt>
                <c:pt idx="5">
                  <c:v>4.0803989001936819E-8</c:v>
                </c:pt>
                <c:pt idx="6">
                  <c:v>6.7802044291666784E-8</c:v>
                </c:pt>
                <c:pt idx="7">
                  <c:v>1.1168967768300591E-7</c:v>
                </c:pt>
                <c:pt idx="8">
                  <c:v>1.8239518506459407E-7</c:v>
                </c:pt>
                <c:pt idx="9">
                  <c:v>2.9528663035983283E-7</c:v>
                </c:pt>
                <c:pt idx="10">
                  <c:v>4.7391917521466088E-7</c:v>
                </c:pt>
                <c:pt idx="11">
                  <c:v>7.5404082639379078E-7</c:v>
                </c:pt>
                <c:pt idx="12">
                  <c:v>1.1893660102253522E-6</c:v>
                </c:pt>
                <c:pt idx="13">
                  <c:v>1.8598001054258132E-6</c:v>
                </c:pt>
                <c:pt idx="14">
                  <c:v>2.8830162850978571E-6</c:v>
                </c:pt>
                <c:pt idx="15">
                  <c:v>4.4305537103862186E-6</c:v>
                </c:pt>
                <c:pt idx="16">
                  <c:v>6.7499257967409196E-6</c:v>
                </c:pt>
                <c:pt idx="17">
                  <c:v>1.0194597270904466E-5</c:v>
                </c:pt>
                <c:pt idx="18">
                  <c:v>1.5264101036793662E-5</c:v>
                </c:pt>
                <c:pt idx="19">
                  <c:v>2.2657003552465654E-5</c:v>
                </c:pt>
                <c:pt idx="20">
                  <c:v>3.333986186093623E-5</c:v>
                </c:pt>
                <c:pt idx="21">
                  <c:v>4.8635703477100219E-5</c:v>
                </c:pt>
                <c:pt idx="22">
                  <c:v>7.0335841952895515E-5</c:v>
                </c:pt>
                <c:pt idx="23">
                  <c:v>1.0083893765462614E-4</c:v>
                </c:pt>
                <c:pt idx="24">
                  <c:v>1.4332102830568469E-4</c:v>
                </c:pt>
                <c:pt idx="25">
                  <c:v>2.0193967450780133E-4</c:v>
                </c:pt>
                <c:pt idx="26">
                  <c:v>2.8207426875337784E-4</c:v>
                </c:pt>
                <c:pt idx="27">
                  <c:v>3.9060281839549876E-4</c:v>
                </c:pt>
                <c:pt idx="28">
                  <c:v>5.3621302228276885E-4</c:v>
                </c:pt>
                <c:pt idx="29">
                  <c:v>7.2974213642902316E-4</c:v>
                </c:pt>
                <c:pt idx="30">
                  <c:v>9.8453593742455197E-4</c:v>
                </c:pt>
                <c:pt idx="31">
                  <c:v>1.316812090683708E-3</c:v>
                </c:pt>
                <c:pt idx="32">
                  <c:v>1.746007561775814E-3</c:v>
                </c:pt>
                <c:pt idx="33">
                  <c:v>2.2950836423619747E-3</c:v>
                </c:pt>
                <c:pt idx="34">
                  <c:v>2.9907561032225228E-3</c:v>
                </c:pt>
                <c:pt idx="35">
                  <c:v>3.8636124807322056E-3</c:v>
                </c:pt>
                <c:pt idx="36">
                  <c:v>4.948074222825052E-3</c:v>
                </c:pt>
                <c:pt idx="37">
                  <c:v>6.2821591354408996E-3</c:v>
                </c:pt>
                <c:pt idx="38">
                  <c:v>7.9070000940924465E-3</c:v>
                </c:pt>
                <c:pt idx="39">
                  <c:v>9.8660801008381167E-3</c:v>
                </c:pt>
                <c:pt idx="40">
                  <c:v>1.2204152134938735E-2</c:v>
                </c:pt>
                <c:pt idx="41">
                  <c:v>1.4965825297870838E-2</c:v>
                </c:pt>
                <c:pt idx="42">
                  <c:v>1.8193816585794019E-2</c:v>
                </c:pt>
                <c:pt idx="43">
                  <c:v>2.1926889896040733E-2</c:v>
                </c:pt>
                <c:pt idx="44">
                  <c:v>2.6197529741734452E-2</c:v>
                </c:pt>
                <c:pt idx="45">
                  <c:v>3.1029425221999488E-2</c:v>
                </c:pt>
                <c:pt idx="46">
                  <c:v>3.6434868165445437E-2</c:v>
                </c:pt>
                <c:pt idx="47">
                  <c:v>4.2412195686244054E-2</c:v>
                </c:pt>
                <c:pt idx="48">
                  <c:v>4.894342903470579E-2</c:v>
                </c:pt>
                <c:pt idx="49">
                  <c:v>5.5992274886636099E-2</c:v>
                </c:pt>
                <c:pt idx="50">
                  <c:v>6.3502659589578583E-2</c:v>
                </c:pt>
                <c:pt idx="51">
                  <c:v>7.1397959344082565E-2</c:v>
                </c:pt>
                <c:pt idx="52">
                  <c:v>7.9581068588926093E-2</c:v>
                </c:pt>
                <c:pt idx="53">
                  <c:v>8.7935414743505552E-2</c:v>
                </c:pt>
                <c:pt idx="54">
                  <c:v>9.6326980893563008E-2</c:v>
                </c:pt>
                <c:pt idx="55">
                  <c:v>0.10460734120439164</c:v>
                </c:pt>
                <c:pt idx="56">
                  <c:v>0.11261765022648193</c:v>
                </c:pt>
                <c:pt idx="57">
                  <c:v>0.12019346124427702</c:v>
                </c:pt>
                <c:pt idx="58">
                  <c:v>0.12717018550731315</c:v>
                </c:pt>
                <c:pt idx="59">
                  <c:v>0.13338894891349243</c:v>
                </c:pt>
                <c:pt idx="60">
                  <c:v>0.13870256056450569</c:v>
                </c:pt>
                <c:pt idx="61">
                  <c:v>0.14298128288347553</c:v>
                </c:pt>
                <c:pt idx="62">
                  <c:v>0.14611808872319437</c:v>
                </c:pt>
                <c:pt idx="63">
                  <c:v>0.14803310852397542</c:v>
                </c:pt>
                <c:pt idx="64">
                  <c:v>0.14867700967939759</c:v>
                </c:pt>
                <c:pt idx="65">
                  <c:v>0.14803310852397542</c:v>
                </c:pt>
                <c:pt idx="66">
                  <c:v>0.14611808872319437</c:v>
                </c:pt>
                <c:pt idx="67">
                  <c:v>0.14298128288347553</c:v>
                </c:pt>
                <c:pt idx="68">
                  <c:v>0.13870256056450569</c:v>
                </c:pt>
                <c:pt idx="69">
                  <c:v>0.13338894891349243</c:v>
                </c:pt>
                <c:pt idx="70">
                  <c:v>0.12717018550731315</c:v>
                </c:pt>
                <c:pt idx="71">
                  <c:v>0.12019346124427702</c:v>
                </c:pt>
                <c:pt idx="72">
                  <c:v>0.11261765022648193</c:v>
                </c:pt>
                <c:pt idx="73">
                  <c:v>0.10460734120439164</c:v>
                </c:pt>
                <c:pt idx="74">
                  <c:v>9.6326980893563008E-2</c:v>
                </c:pt>
                <c:pt idx="75">
                  <c:v>8.7935414743505552E-2</c:v>
                </c:pt>
                <c:pt idx="76">
                  <c:v>7.9581068588926093E-2</c:v>
                </c:pt>
                <c:pt idx="77">
                  <c:v>7.1397959344082565E-2</c:v>
                </c:pt>
                <c:pt idx="78">
                  <c:v>6.3502659589578583E-2</c:v>
                </c:pt>
                <c:pt idx="79">
                  <c:v>5.5992274886636099E-2</c:v>
                </c:pt>
                <c:pt idx="80">
                  <c:v>4.894342903470579E-2</c:v>
                </c:pt>
                <c:pt idx="81">
                  <c:v>4.2412195686244054E-2</c:v>
                </c:pt>
                <c:pt idx="82">
                  <c:v>3.6434868165445437E-2</c:v>
                </c:pt>
                <c:pt idx="83">
                  <c:v>3.1029425221999488E-2</c:v>
                </c:pt>
                <c:pt idx="84">
                  <c:v>2.6197529741734452E-2</c:v>
                </c:pt>
                <c:pt idx="85">
                  <c:v>2.1926889896040733E-2</c:v>
                </c:pt>
                <c:pt idx="86">
                  <c:v>1.8193816585794019E-2</c:v>
                </c:pt>
                <c:pt idx="87">
                  <c:v>1.4965825297870838E-2</c:v>
                </c:pt>
                <c:pt idx="88">
                  <c:v>1.2204152134938735E-2</c:v>
                </c:pt>
                <c:pt idx="89">
                  <c:v>9.8660801008381167E-3</c:v>
                </c:pt>
                <c:pt idx="90">
                  <c:v>7.9070000940924465E-3</c:v>
                </c:pt>
                <c:pt idx="91">
                  <c:v>6.2821591354408996E-3</c:v>
                </c:pt>
                <c:pt idx="92">
                  <c:v>4.948074222825052E-3</c:v>
                </c:pt>
                <c:pt idx="93">
                  <c:v>3.8636124807322056E-3</c:v>
                </c:pt>
                <c:pt idx="94">
                  <c:v>2.9907561032225228E-3</c:v>
                </c:pt>
                <c:pt idx="95">
                  <c:v>2.2950836423619747E-3</c:v>
                </c:pt>
                <c:pt idx="96">
                  <c:v>1.746007561775814E-3</c:v>
                </c:pt>
                <c:pt idx="97">
                  <c:v>1.316812090683708E-3</c:v>
                </c:pt>
                <c:pt idx="98">
                  <c:v>9.8453593742455197E-4</c:v>
                </c:pt>
                <c:pt idx="99">
                  <c:v>7.2974213642902316E-4</c:v>
                </c:pt>
                <c:pt idx="100">
                  <c:v>5.3621302228276885E-4</c:v>
                </c:pt>
                <c:pt idx="101">
                  <c:v>3.9060281839549876E-4</c:v>
                </c:pt>
                <c:pt idx="102">
                  <c:v>2.8207426875337784E-4</c:v>
                </c:pt>
                <c:pt idx="103">
                  <c:v>2.0193967450780133E-4</c:v>
                </c:pt>
                <c:pt idx="104">
                  <c:v>1.4332102830568469E-4</c:v>
                </c:pt>
                <c:pt idx="105">
                  <c:v>1.0083893765462614E-4</c:v>
                </c:pt>
                <c:pt idx="106">
                  <c:v>7.0335841952895515E-5</c:v>
                </c:pt>
                <c:pt idx="107">
                  <c:v>4.8635703477100219E-5</c:v>
                </c:pt>
                <c:pt idx="108">
                  <c:v>3.333986186093623E-5</c:v>
                </c:pt>
                <c:pt idx="109">
                  <c:v>2.2657003552465654E-5</c:v>
                </c:pt>
                <c:pt idx="110">
                  <c:v>1.5264101036793662E-5</c:v>
                </c:pt>
                <c:pt idx="111">
                  <c:v>1.0194597270904466E-5</c:v>
                </c:pt>
                <c:pt idx="112">
                  <c:v>6.7499257967409196E-6</c:v>
                </c:pt>
                <c:pt idx="113">
                  <c:v>4.4305537103862186E-6</c:v>
                </c:pt>
                <c:pt idx="114">
                  <c:v>2.8830162850978571E-6</c:v>
                </c:pt>
                <c:pt idx="115">
                  <c:v>1.8598001054258132E-6</c:v>
                </c:pt>
                <c:pt idx="116">
                  <c:v>1.1893660102253522E-6</c:v>
                </c:pt>
                <c:pt idx="117">
                  <c:v>7.5404082639379078E-7</c:v>
                </c:pt>
                <c:pt idx="118">
                  <c:v>4.7391917521466088E-7</c:v>
                </c:pt>
                <c:pt idx="119">
                  <c:v>2.9528663035983283E-7</c:v>
                </c:pt>
                <c:pt idx="120">
                  <c:v>1.8239518506459407E-7</c:v>
                </c:pt>
                <c:pt idx="121">
                  <c:v>1.1168967768300591E-7</c:v>
                </c:pt>
                <c:pt idx="122">
                  <c:v>6.7802044291666784E-8</c:v>
                </c:pt>
                <c:pt idx="123">
                  <c:v>4.0803989001936819E-8</c:v>
                </c:pt>
                <c:pt idx="124">
                  <c:v>2.4344033549367408E-8</c:v>
                </c:pt>
                <c:pt idx="125">
                  <c:v>1.4398343707003473E-8</c:v>
                </c:pt>
                <c:pt idx="126">
                  <c:v>8.4423357078079314E-9</c:v>
                </c:pt>
                <c:pt idx="127">
                  <c:v>4.9073019547779913E-9</c:v>
                </c:pt>
                <c:pt idx="128">
                  <c:v>2.8278282464056695E-9</c:v>
                </c:pt>
                <c:pt idx="129">
                  <c:v>1.6154493925689432E-9</c:v>
                </c:pt>
                <c:pt idx="130">
                  <c:v>9.1487923203076473E-10</c:v>
                </c:pt>
                <c:pt idx="131">
                  <c:v>5.1364641761509411E-10</c:v>
                </c:pt>
                <c:pt idx="132">
                  <c:v>2.8588728514903482E-10</c:v>
                </c:pt>
                <c:pt idx="133">
                  <c:v>1.5774496285341449E-10</c:v>
                </c:pt>
                <c:pt idx="134">
                  <c:v>8.6287173365513997E-11</c:v>
                </c:pt>
                <c:pt idx="135">
                  <c:v>4.6791510735783966E-11</c:v>
                </c:pt>
                <c:pt idx="136">
                  <c:v>2.5154632381720149E-11</c:v>
                </c:pt>
                <c:pt idx="137">
                  <c:v>1.3405992278137239E-11</c:v>
                </c:pt>
                <c:pt idx="138">
                  <c:v>7.0828825069683331E-12</c:v>
                </c:pt>
                <c:pt idx="139">
                  <c:v>3.7098059464521993E-12</c:v>
                </c:pt>
                <c:pt idx="140">
                  <c:v>1.9262933750466236E-12</c:v>
                </c:pt>
              </c:numCache>
            </c:numRef>
          </c:val>
          <c:smooth val="1"/>
        </c:ser>
        <c:ser>
          <c:idx val="3"/>
          <c:order val="1"/>
          <c:tx>
            <c:v>Treatment</c:v>
          </c:tx>
          <c:spPr>
            <a:ln w="28575">
              <a:solidFill>
                <a:schemeClr val="accent1"/>
              </a:solidFill>
            </a:ln>
          </c:spPr>
          <c:marker>
            <c:symbol val="none"/>
          </c:marker>
          <c:cat>
            <c:numRef>
              <c:f>'Power and Variability'!$V$2:$V$142</c:f>
              <c:numCache>
                <c:formatCode>General</c:formatCode>
                <c:ptCount val="141"/>
                <c:pt idx="0">
                  <c:v>84</c:v>
                </c:pt>
                <c:pt idx="1">
                  <c:v>84.25</c:v>
                </c:pt>
                <c:pt idx="2">
                  <c:v>84.5</c:v>
                </c:pt>
                <c:pt idx="3">
                  <c:v>84.75</c:v>
                </c:pt>
                <c:pt idx="4">
                  <c:v>85</c:v>
                </c:pt>
                <c:pt idx="5">
                  <c:v>85.25</c:v>
                </c:pt>
                <c:pt idx="6">
                  <c:v>85.5</c:v>
                </c:pt>
                <c:pt idx="7">
                  <c:v>85.75</c:v>
                </c:pt>
                <c:pt idx="8">
                  <c:v>86</c:v>
                </c:pt>
                <c:pt idx="9">
                  <c:v>86.25</c:v>
                </c:pt>
                <c:pt idx="10">
                  <c:v>86.5</c:v>
                </c:pt>
                <c:pt idx="11">
                  <c:v>86.75</c:v>
                </c:pt>
                <c:pt idx="12">
                  <c:v>87</c:v>
                </c:pt>
                <c:pt idx="13">
                  <c:v>87.25</c:v>
                </c:pt>
                <c:pt idx="14">
                  <c:v>87.5</c:v>
                </c:pt>
                <c:pt idx="15">
                  <c:v>87.75</c:v>
                </c:pt>
                <c:pt idx="16">
                  <c:v>88</c:v>
                </c:pt>
                <c:pt idx="17">
                  <c:v>88.25</c:v>
                </c:pt>
                <c:pt idx="18">
                  <c:v>88.5</c:v>
                </c:pt>
                <c:pt idx="19">
                  <c:v>88.75</c:v>
                </c:pt>
                <c:pt idx="20">
                  <c:v>89</c:v>
                </c:pt>
                <c:pt idx="21">
                  <c:v>89.25</c:v>
                </c:pt>
                <c:pt idx="22">
                  <c:v>89.5</c:v>
                </c:pt>
                <c:pt idx="23">
                  <c:v>89.75</c:v>
                </c:pt>
                <c:pt idx="24">
                  <c:v>90</c:v>
                </c:pt>
                <c:pt idx="25">
                  <c:v>90.25</c:v>
                </c:pt>
                <c:pt idx="26">
                  <c:v>90.5</c:v>
                </c:pt>
                <c:pt idx="27">
                  <c:v>90.75</c:v>
                </c:pt>
                <c:pt idx="28">
                  <c:v>91</c:v>
                </c:pt>
                <c:pt idx="29">
                  <c:v>91.25</c:v>
                </c:pt>
                <c:pt idx="30">
                  <c:v>91.5</c:v>
                </c:pt>
                <c:pt idx="31">
                  <c:v>91.75</c:v>
                </c:pt>
                <c:pt idx="32">
                  <c:v>92</c:v>
                </c:pt>
                <c:pt idx="33">
                  <c:v>92.25</c:v>
                </c:pt>
                <c:pt idx="34">
                  <c:v>92.5</c:v>
                </c:pt>
                <c:pt idx="35">
                  <c:v>92.75</c:v>
                </c:pt>
                <c:pt idx="36">
                  <c:v>93</c:v>
                </c:pt>
                <c:pt idx="37">
                  <c:v>93.25</c:v>
                </c:pt>
                <c:pt idx="38">
                  <c:v>93.5</c:v>
                </c:pt>
                <c:pt idx="39">
                  <c:v>93.75</c:v>
                </c:pt>
                <c:pt idx="40">
                  <c:v>94</c:v>
                </c:pt>
                <c:pt idx="41">
                  <c:v>94.25</c:v>
                </c:pt>
                <c:pt idx="42">
                  <c:v>94.5</c:v>
                </c:pt>
                <c:pt idx="43">
                  <c:v>94.75</c:v>
                </c:pt>
                <c:pt idx="44">
                  <c:v>95</c:v>
                </c:pt>
                <c:pt idx="45">
                  <c:v>95.25</c:v>
                </c:pt>
                <c:pt idx="46">
                  <c:v>95.5</c:v>
                </c:pt>
                <c:pt idx="47">
                  <c:v>95.75</c:v>
                </c:pt>
                <c:pt idx="48">
                  <c:v>96</c:v>
                </c:pt>
                <c:pt idx="49">
                  <c:v>96.25</c:v>
                </c:pt>
                <c:pt idx="50">
                  <c:v>96.5</c:v>
                </c:pt>
                <c:pt idx="51">
                  <c:v>96.75</c:v>
                </c:pt>
                <c:pt idx="52">
                  <c:v>97</c:v>
                </c:pt>
                <c:pt idx="53">
                  <c:v>97.25</c:v>
                </c:pt>
                <c:pt idx="54">
                  <c:v>97.5</c:v>
                </c:pt>
                <c:pt idx="55">
                  <c:v>97.75</c:v>
                </c:pt>
                <c:pt idx="56">
                  <c:v>98</c:v>
                </c:pt>
                <c:pt idx="57">
                  <c:v>98.25</c:v>
                </c:pt>
                <c:pt idx="58">
                  <c:v>98.5</c:v>
                </c:pt>
                <c:pt idx="59">
                  <c:v>98.75</c:v>
                </c:pt>
                <c:pt idx="60">
                  <c:v>99</c:v>
                </c:pt>
                <c:pt idx="61">
                  <c:v>99.25</c:v>
                </c:pt>
                <c:pt idx="62">
                  <c:v>99.5</c:v>
                </c:pt>
                <c:pt idx="63">
                  <c:v>99.75</c:v>
                </c:pt>
                <c:pt idx="64">
                  <c:v>100</c:v>
                </c:pt>
                <c:pt idx="65">
                  <c:v>100.25</c:v>
                </c:pt>
                <c:pt idx="66">
                  <c:v>100.5</c:v>
                </c:pt>
                <c:pt idx="67">
                  <c:v>100.75</c:v>
                </c:pt>
                <c:pt idx="68">
                  <c:v>101</c:v>
                </c:pt>
                <c:pt idx="69">
                  <c:v>101.25</c:v>
                </c:pt>
                <c:pt idx="70">
                  <c:v>101.5</c:v>
                </c:pt>
                <c:pt idx="71">
                  <c:v>101.75</c:v>
                </c:pt>
                <c:pt idx="72">
                  <c:v>102</c:v>
                </c:pt>
                <c:pt idx="73">
                  <c:v>102.25</c:v>
                </c:pt>
                <c:pt idx="74">
                  <c:v>102.5</c:v>
                </c:pt>
                <c:pt idx="75">
                  <c:v>102.75</c:v>
                </c:pt>
                <c:pt idx="76">
                  <c:v>103</c:v>
                </c:pt>
                <c:pt idx="77">
                  <c:v>103.25</c:v>
                </c:pt>
                <c:pt idx="78">
                  <c:v>103.5</c:v>
                </c:pt>
                <c:pt idx="79">
                  <c:v>103.75</c:v>
                </c:pt>
                <c:pt idx="80">
                  <c:v>104</c:v>
                </c:pt>
                <c:pt idx="81">
                  <c:v>104.25</c:v>
                </c:pt>
                <c:pt idx="82">
                  <c:v>104.5</c:v>
                </c:pt>
                <c:pt idx="83">
                  <c:v>104.75</c:v>
                </c:pt>
                <c:pt idx="84">
                  <c:v>105</c:v>
                </c:pt>
                <c:pt idx="85">
                  <c:v>105.25</c:v>
                </c:pt>
                <c:pt idx="86">
                  <c:v>105.5</c:v>
                </c:pt>
                <c:pt idx="87">
                  <c:v>105.75</c:v>
                </c:pt>
                <c:pt idx="88">
                  <c:v>106</c:v>
                </c:pt>
                <c:pt idx="89">
                  <c:v>106.25</c:v>
                </c:pt>
                <c:pt idx="90">
                  <c:v>106.5</c:v>
                </c:pt>
                <c:pt idx="91">
                  <c:v>106.75</c:v>
                </c:pt>
                <c:pt idx="92">
                  <c:v>107</c:v>
                </c:pt>
                <c:pt idx="93">
                  <c:v>107.25</c:v>
                </c:pt>
                <c:pt idx="94">
                  <c:v>107.5</c:v>
                </c:pt>
                <c:pt idx="95">
                  <c:v>107.75</c:v>
                </c:pt>
                <c:pt idx="96">
                  <c:v>108</c:v>
                </c:pt>
                <c:pt idx="97">
                  <c:v>108.25</c:v>
                </c:pt>
                <c:pt idx="98">
                  <c:v>108.5</c:v>
                </c:pt>
                <c:pt idx="99">
                  <c:v>108.75</c:v>
                </c:pt>
                <c:pt idx="100">
                  <c:v>109</c:v>
                </c:pt>
                <c:pt idx="101">
                  <c:v>109.25</c:v>
                </c:pt>
                <c:pt idx="102">
                  <c:v>109.5</c:v>
                </c:pt>
                <c:pt idx="103">
                  <c:v>109.75</c:v>
                </c:pt>
                <c:pt idx="104">
                  <c:v>110</c:v>
                </c:pt>
                <c:pt idx="105">
                  <c:v>110.25</c:v>
                </c:pt>
                <c:pt idx="106">
                  <c:v>110.5</c:v>
                </c:pt>
                <c:pt idx="107">
                  <c:v>110.75</c:v>
                </c:pt>
                <c:pt idx="108">
                  <c:v>111</c:v>
                </c:pt>
                <c:pt idx="109">
                  <c:v>111.25</c:v>
                </c:pt>
                <c:pt idx="110">
                  <c:v>111.5</c:v>
                </c:pt>
                <c:pt idx="111">
                  <c:v>111.75</c:v>
                </c:pt>
                <c:pt idx="112">
                  <c:v>112</c:v>
                </c:pt>
                <c:pt idx="113">
                  <c:v>112.25</c:v>
                </c:pt>
                <c:pt idx="114">
                  <c:v>112.5</c:v>
                </c:pt>
                <c:pt idx="115">
                  <c:v>112.75</c:v>
                </c:pt>
                <c:pt idx="116">
                  <c:v>113</c:v>
                </c:pt>
                <c:pt idx="117">
                  <c:v>113.25</c:v>
                </c:pt>
                <c:pt idx="118">
                  <c:v>113.5</c:v>
                </c:pt>
                <c:pt idx="119">
                  <c:v>113.75</c:v>
                </c:pt>
                <c:pt idx="120">
                  <c:v>114</c:v>
                </c:pt>
                <c:pt idx="121">
                  <c:v>114.25</c:v>
                </c:pt>
                <c:pt idx="122">
                  <c:v>114.5</c:v>
                </c:pt>
                <c:pt idx="123">
                  <c:v>114.75</c:v>
                </c:pt>
                <c:pt idx="124">
                  <c:v>115</c:v>
                </c:pt>
                <c:pt idx="125">
                  <c:v>115.25</c:v>
                </c:pt>
                <c:pt idx="126">
                  <c:v>115.5</c:v>
                </c:pt>
                <c:pt idx="127">
                  <c:v>115.75</c:v>
                </c:pt>
                <c:pt idx="128">
                  <c:v>116</c:v>
                </c:pt>
                <c:pt idx="129">
                  <c:v>116.25</c:v>
                </c:pt>
                <c:pt idx="130">
                  <c:v>116.5</c:v>
                </c:pt>
                <c:pt idx="131">
                  <c:v>116.75</c:v>
                </c:pt>
                <c:pt idx="132">
                  <c:v>117</c:v>
                </c:pt>
                <c:pt idx="133">
                  <c:v>117.25</c:v>
                </c:pt>
                <c:pt idx="134">
                  <c:v>117.5</c:v>
                </c:pt>
                <c:pt idx="135">
                  <c:v>117.75</c:v>
                </c:pt>
                <c:pt idx="136">
                  <c:v>118</c:v>
                </c:pt>
                <c:pt idx="137">
                  <c:v>118.25</c:v>
                </c:pt>
                <c:pt idx="138">
                  <c:v>118.5</c:v>
                </c:pt>
                <c:pt idx="139">
                  <c:v>118.75</c:v>
                </c:pt>
                <c:pt idx="140">
                  <c:v>119</c:v>
                </c:pt>
              </c:numCache>
            </c:numRef>
          </c:cat>
          <c:val>
            <c:numRef>
              <c:f>'Power and Variability'!$X$2:$X$142</c:f>
              <c:numCache>
                <c:formatCode>General</c:formatCode>
                <c:ptCount val="141"/>
                <c:pt idx="0">
                  <c:v>7.4468963531258292E-15</c:v>
                </c:pt>
                <c:pt idx="1">
                  <c:v>1.5373169313826576E-14</c:v>
                </c:pt>
                <c:pt idx="2">
                  <c:v>3.1461657145255348E-14</c:v>
                </c:pt>
                <c:pt idx="3">
                  <c:v>6.3830737204185214E-14</c:v>
                </c:pt>
                <c:pt idx="4">
                  <c:v>1.2838320376718855E-13</c:v>
                </c:pt>
                <c:pt idx="5">
                  <c:v>2.5598625140391105E-13</c:v>
                </c:pt>
                <c:pt idx="6">
                  <c:v>5.0600540380907287E-13</c:v>
                </c:pt>
                <c:pt idx="7">
                  <c:v>9.9157085144360028E-13</c:v>
                </c:pt>
                <c:pt idx="8">
                  <c:v>1.9262933750466236E-12</c:v>
                </c:pt>
                <c:pt idx="9">
                  <c:v>3.7098059464521993E-12</c:v>
                </c:pt>
                <c:pt idx="10">
                  <c:v>7.0828825069683331E-12</c:v>
                </c:pt>
                <c:pt idx="11">
                  <c:v>1.3405992278137239E-11</c:v>
                </c:pt>
                <c:pt idx="12">
                  <c:v>2.5154632381720149E-11</c:v>
                </c:pt>
                <c:pt idx="13">
                  <c:v>4.6791510735783966E-11</c:v>
                </c:pt>
                <c:pt idx="14">
                  <c:v>8.6287173365513997E-11</c:v>
                </c:pt>
                <c:pt idx="15">
                  <c:v>1.5774496285341449E-10</c:v>
                </c:pt>
                <c:pt idx="16">
                  <c:v>2.8588728514903482E-10</c:v>
                </c:pt>
                <c:pt idx="17">
                  <c:v>5.1364641761509411E-10</c:v>
                </c:pt>
                <c:pt idx="18">
                  <c:v>9.1487923203076473E-10</c:v>
                </c:pt>
                <c:pt idx="19">
                  <c:v>1.6154493925689432E-9</c:v>
                </c:pt>
                <c:pt idx="20">
                  <c:v>2.8278282464056695E-9</c:v>
                </c:pt>
                <c:pt idx="21">
                  <c:v>4.9073019547779913E-9</c:v>
                </c:pt>
                <c:pt idx="22">
                  <c:v>8.4423357078079314E-9</c:v>
                </c:pt>
                <c:pt idx="23">
                  <c:v>1.4398343707003473E-8</c:v>
                </c:pt>
                <c:pt idx="24">
                  <c:v>2.4344033549367408E-8</c:v>
                </c:pt>
                <c:pt idx="25">
                  <c:v>4.0803989001936819E-8</c:v>
                </c:pt>
                <c:pt idx="26">
                  <c:v>6.7802044291666784E-8</c:v>
                </c:pt>
                <c:pt idx="27">
                  <c:v>1.1168967768300591E-7</c:v>
                </c:pt>
                <c:pt idx="28">
                  <c:v>1.8239518506459407E-7</c:v>
                </c:pt>
                <c:pt idx="29">
                  <c:v>2.9528663035983283E-7</c:v>
                </c:pt>
                <c:pt idx="30">
                  <c:v>4.7391917521466088E-7</c:v>
                </c:pt>
                <c:pt idx="31">
                  <c:v>7.5404082639379078E-7</c:v>
                </c:pt>
                <c:pt idx="32">
                  <c:v>1.1893660102253522E-6</c:v>
                </c:pt>
                <c:pt idx="33">
                  <c:v>1.8598001054258132E-6</c:v>
                </c:pt>
                <c:pt idx="34">
                  <c:v>2.8830162850978571E-6</c:v>
                </c:pt>
                <c:pt idx="35">
                  <c:v>4.4305537103862186E-6</c:v>
                </c:pt>
                <c:pt idx="36">
                  <c:v>6.7499257967409196E-6</c:v>
                </c:pt>
                <c:pt idx="37">
                  <c:v>1.0194597270904466E-5</c:v>
                </c:pt>
                <c:pt idx="38">
                  <c:v>1.5264101036793662E-5</c:v>
                </c:pt>
                <c:pt idx="39">
                  <c:v>2.2657003552465654E-5</c:v>
                </c:pt>
                <c:pt idx="40">
                  <c:v>3.333986186093623E-5</c:v>
                </c:pt>
                <c:pt idx="41">
                  <c:v>4.8635703477100219E-5</c:v>
                </c:pt>
                <c:pt idx="42">
                  <c:v>7.0335841952895515E-5</c:v>
                </c:pt>
                <c:pt idx="43">
                  <c:v>1.0083893765462614E-4</c:v>
                </c:pt>
                <c:pt idx="44">
                  <c:v>1.4332102830568469E-4</c:v>
                </c:pt>
                <c:pt idx="45">
                  <c:v>2.0193967450780133E-4</c:v>
                </c:pt>
                <c:pt idx="46">
                  <c:v>2.8207426875337784E-4</c:v>
                </c:pt>
                <c:pt idx="47">
                  <c:v>3.9060281839549876E-4</c:v>
                </c:pt>
                <c:pt idx="48">
                  <c:v>5.3621302228276885E-4</c:v>
                </c:pt>
                <c:pt idx="49">
                  <c:v>7.2974213642902316E-4</c:v>
                </c:pt>
                <c:pt idx="50">
                  <c:v>9.8453593742455197E-4</c:v>
                </c:pt>
                <c:pt idx="51">
                  <c:v>1.316812090683708E-3</c:v>
                </c:pt>
                <c:pt idx="52">
                  <c:v>1.746007561775814E-3</c:v>
                </c:pt>
                <c:pt idx="53">
                  <c:v>2.2950836423619747E-3</c:v>
                </c:pt>
                <c:pt idx="54">
                  <c:v>2.9907561032225228E-3</c:v>
                </c:pt>
                <c:pt idx="55">
                  <c:v>3.8636124807322056E-3</c:v>
                </c:pt>
                <c:pt idx="56">
                  <c:v>4.948074222825052E-3</c:v>
                </c:pt>
                <c:pt idx="57">
                  <c:v>6.2821591354408996E-3</c:v>
                </c:pt>
                <c:pt idx="58">
                  <c:v>7.9070000940924465E-3</c:v>
                </c:pt>
                <c:pt idx="59">
                  <c:v>9.8660801008381167E-3</c:v>
                </c:pt>
                <c:pt idx="60">
                  <c:v>1.2204152134938735E-2</c:v>
                </c:pt>
                <c:pt idx="61">
                  <c:v>1.4965825297870838E-2</c:v>
                </c:pt>
                <c:pt idx="62">
                  <c:v>1.8193816585794019E-2</c:v>
                </c:pt>
                <c:pt idx="63">
                  <c:v>2.1926889896040733E-2</c:v>
                </c:pt>
                <c:pt idx="64">
                  <c:v>2.6197529741734452E-2</c:v>
                </c:pt>
                <c:pt idx="65">
                  <c:v>3.1029425221999488E-2</c:v>
                </c:pt>
                <c:pt idx="66">
                  <c:v>3.6434868165445437E-2</c:v>
                </c:pt>
                <c:pt idx="67">
                  <c:v>4.2412195686244054E-2</c:v>
                </c:pt>
                <c:pt idx="68">
                  <c:v>4.894342903470579E-2</c:v>
                </c:pt>
                <c:pt idx="69">
                  <c:v>5.5992274886636099E-2</c:v>
                </c:pt>
                <c:pt idx="70">
                  <c:v>6.3502659589578583E-2</c:v>
                </c:pt>
                <c:pt idx="71">
                  <c:v>7.1397959344082565E-2</c:v>
                </c:pt>
                <c:pt idx="72">
                  <c:v>7.9581068588926093E-2</c:v>
                </c:pt>
                <c:pt idx="73">
                  <c:v>8.7935414743505552E-2</c:v>
                </c:pt>
                <c:pt idx="74">
                  <c:v>9.6326980893563008E-2</c:v>
                </c:pt>
                <c:pt idx="75">
                  <c:v>0.10460734120439164</c:v>
                </c:pt>
                <c:pt idx="76">
                  <c:v>0.11261765022648193</c:v>
                </c:pt>
                <c:pt idx="77">
                  <c:v>0.12019346124427702</c:v>
                </c:pt>
                <c:pt idx="78">
                  <c:v>0.12717018550731315</c:v>
                </c:pt>
                <c:pt idx="79">
                  <c:v>0.13338894891349243</c:v>
                </c:pt>
                <c:pt idx="80">
                  <c:v>0.13870256056450569</c:v>
                </c:pt>
                <c:pt idx="81">
                  <c:v>0.14298128288347553</c:v>
                </c:pt>
                <c:pt idx="82">
                  <c:v>0.14611808872319437</c:v>
                </c:pt>
                <c:pt idx="83">
                  <c:v>0.14803310852397542</c:v>
                </c:pt>
                <c:pt idx="84">
                  <c:v>0.14867700967939759</c:v>
                </c:pt>
                <c:pt idx="85">
                  <c:v>0.14803310852397542</c:v>
                </c:pt>
                <c:pt idx="86">
                  <c:v>0.14611808872319437</c:v>
                </c:pt>
                <c:pt idx="87">
                  <c:v>0.14298128288347553</c:v>
                </c:pt>
                <c:pt idx="88">
                  <c:v>0.13870256056450569</c:v>
                </c:pt>
                <c:pt idx="89">
                  <c:v>0.13338894891349243</c:v>
                </c:pt>
                <c:pt idx="90">
                  <c:v>0.12717018550731315</c:v>
                </c:pt>
                <c:pt idx="91">
                  <c:v>0.12019346124427702</c:v>
                </c:pt>
                <c:pt idx="92">
                  <c:v>0.11261765022648193</c:v>
                </c:pt>
                <c:pt idx="93">
                  <c:v>0.10460734120439164</c:v>
                </c:pt>
                <c:pt idx="94">
                  <c:v>9.6326980893563008E-2</c:v>
                </c:pt>
                <c:pt idx="95">
                  <c:v>8.7935414743505552E-2</c:v>
                </c:pt>
                <c:pt idx="96">
                  <c:v>7.9581068588926093E-2</c:v>
                </c:pt>
                <c:pt idx="97">
                  <c:v>7.1397959344082565E-2</c:v>
                </c:pt>
                <c:pt idx="98">
                  <c:v>6.3502659589578583E-2</c:v>
                </c:pt>
                <c:pt idx="99">
                  <c:v>5.5992274886636099E-2</c:v>
                </c:pt>
                <c:pt idx="100">
                  <c:v>4.894342903470579E-2</c:v>
                </c:pt>
                <c:pt idx="101">
                  <c:v>4.2412195686244054E-2</c:v>
                </c:pt>
                <c:pt idx="102">
                  <c:v>3.6434868165445437E-2</c:v>
                </c:pt>
                <c:pt idx="103">
                  <c:v>3.1029425221999488E-2</c:v>
                </c:pt>
                <c:pt idx="104">
                  <c:v>2.6197529741734452E-2</c:v>
                </c:pt>
                <c:pt idx="105">
                  <c:v>2.1926889896040733E-2</c:v>
                </c:pt>
                <c:pt idx="106">
                  <c:v>1.8193816585794019E-2</c:v>
                </c:pt>
                <c:pt idx="107">
                  <c:v>1.4965825297870838E-2</c:v>
                </c:pt>
                <c:pt idx="108">
                  <c:v>1.2204152134938735E-2</c:v>
                </c:pt>
                <c:pt idx="109">
                  <c:v>9.8660801008381167E-3</c:v>
                </c:pt>
                <c:pt idx="110">
                  <c:v>7.9070000940924465E-3</c:v>
                </c:pt>
                <c:pt idx="111">
                  <c:v>6.2821591354408996E-3</c:v>
                </c:pt>
                <c:pt idx="112">
                  <c:v>4.948074222825052E-3</c:v>
                </c:pt>
                <c:pt idx="113">
                  <c:v>3.8636124807322056E-3</c:v>
                </c:pt>
                <c:pt idx="114">
                  <c:v>2.9907561032225228E-3</c:v>
                </c:pt>
                <c:pt idx="115">
                  <c:v>2.2950836423619747E-3</c:v>
                </c:pt>
                <c:pt idx="116">
                  <c:v>1.746007561775814E-3</c:v>
                </c:pt>
                <c:pt idx="117">
                  <c:v>1.316812090683708E-3</c:v>
                </c:pt>
                <c:pt idx="118">
                  <c:v>9.8453593742455197E-4</c:v>
                </c:pt>
                <c:pt idx="119">
                  <c:v>7.2974213642902316E-4</c:v>
                </c:pt>
                <c:pt idx="120">
                  <c:v>5.3621302228276885E-4</c:v>
                </c:pt>
                <c:pt idx="121">
                  <c:v>3.9060281839549876E-4</c:v>
                </c:pt>
                <c:pt idx="122">
                  <c:v>2.8207426875337784E-4</c:v>
                </c:pt>
                <c:pt idx="123">
                  <c:v>2.0193967450780133E-4</c:v>
                </c:pt>
                <c:pt idx="124">
                  <c:v>1.4332102830568469E-4</c:v>
                </c:pt>
                <c:pt idx="125">
                  <c:v>1.0083893765462614E-4</c:v>
                </c:pt>
                <c:pt idx="126">
                  <c:v>7.0335841952895515E-5</c:v>
                </c:pt>
                <c:pt idx="127">
                  <c:v>4.8635703477100219E-5</c:v>
                </c:pt>
                <c:pt idx="128">
                  <c:v>3.333986186093623E-5</c:v>
                </c:pt>
                <c:pt idx="129">
                  <c:v>2.2657003552465654E-5</c:v>
                </c:pt>
                <c:pt idx="130">
                  <c:v>1.5264101036793662E-5</c:v>
                </c:pt>
                <c:pt idx="131">
                  <c:v>1.0194597270904466E-5</c:v>
                </c:pt>
                <c:pt idx="132">
                  <c:v>6.7499257967409196E-6</c:v>
                </c:pt>
                <c:pt idx="133">
                  <c:v>4.4305537103862186E-6</c:v>
                </c:pt>
                <c:pt idx="134">
                  <c:v>2.8830162850978571E-6</c:v>
                </c:pt>
                <c:pt idx="135">
                  <c:v>1.8598001054258132E-6</c:v>
                </c:pt>
                <c:pt idx="136">
                  <c:v>1.1893660102253522E-6</c:v>
                </c:pt>
                <c:pt idx="137">
                  <c:v>7.5404082639379078E-7</c:v>
                </c:pt>
                <c:pt idx="138">
                  <c:v>4.7391917521466088E-7</c:v>
                </c:pt>
                <c:pt idx="139">
                  <c:v>2.9528663035983283E-7</c:v>
                </c:pt>
                <c:pt idx="140">
                  <c:v>1.8239518506459407E-7</c:v>
                </c:pt>
              </c:numCache>
            </c:numRef>
          </c:val>
          <c:smooth val="1"/>
        </c:ser>
        <c:dLbls>
          <c:showLegendKey val="0"/>
          <c:showVal val="0"/>
          <c:showCatName val="0"/>
          <c:showSerName val="0"/>
          <c:showPercent val="0"/>
          <c:showBubbleSize val="0"/>
        </c:dLbls>
        <c:marker val="1"/>
        <c:smooth val="0"/>
        <c:axId val="151034112"/>
        <c:axId val="153425408"/>
      </c:lineChart>
      <c:catAx>
        <c:axId val="151034112"/>
        <c:scaling>
          <c:orientation val="minMax"/>
        </c:scaling>
        <c:delete val="0"/>
        <c:axPos val="b"/>
        <c:numFmt formatCode="General" sourceLinked="1"/>
        <c:majorTickMark val="out"/>
        <c:minorTickMark val="none"/>
        <c:tickLblPos val="nextTo"/>
        <c:crossAx val="153425408"/>
        <c:crosses val="autoZero"/>
        <c:auto val="1"/>
        <c:lblAlgn val="ctr"/>
        <c:lblOffset val="100"/>
        <c:noMultiLvlLbl val="0"/>
      </c:catAx>
      <c:valAx>
        <c:axId val="153425408"/>
        <c:scaling>
          <c:orientation val="minMax"/>
        </c:scaling>
        <c:delete val="1"/>
        <c:axPos val="l"/>
        <c:numFmt formatCode="General" sourceLinked="1"/>
        <c:majorTickMark val="out"/>
        <c:minorTickMark val="none"/>
        <c:tickLblPos val="none"/>
        <c:crossAx val="151034112"/>
        <c:crosses val="autoZero"/>
        <c:crossBetween val="between"/>
      </c:valAx>
    </c:plotArea>
    <c:legend>
      <c:legendPos val="r"/>
      <c:legendEntry>
        <c:idx val="2"/>
        <c:delete val="1"/>
      </c:legendEntry>
      <c:legendEntry>
        <c:idx val="3"/>
        <c:delete val="1"/>
      </c:legendEntry>
      <c:layout/>
      <c:overlay val="0"/>
      <c:txPr>
        <a:bodyPr/>
        <a:lstStyle/>
        <a:p>
          <a:pPr>
            <a:defRPr sz="1400"/>
          </a:pPr>
          <a:endParaRPr lang="en-US"/>
        </a:p>
      </c:txPr>
    </c:legend>
    <c:plotVisOnly val="1"/>
    <c:dispBlanksAs val="gap"/>
    <c:showDLblsOverMax val="0"/>
  </c:chart>
  <c:txPr>
    <a:bodyPr/>
    <a:lstStyle/>
    <a:p>
      <a:pPr>
        <a:defRPr sz="1000" b="0" i="0" u="none" strike="noStrike" baseline="0">
          <a:solidFill>
            <a:srgbClr xmlns:mc="http://schemas.openxmlformats.org/markup-compatibility/2006" xmlns:a14="http://schemas.microsoft.com/office/drawing/2010/main" val="000000" mc:Ignorable=""/>
          </a:solidFill>
          <a:latin typeface="Calibri"/>
          <a:ea typeface="Calibri"/>
          <a:cs typeface="Calibri"/>
        </a:defRPr>
      </a:pPr>
      <a:endParaRPr lang="en-US"/>
    </a:p>
  </c:txPr>
  <c:printSettings>
    <c:headerFooter/>
    <c:pageMargins b="0.75" l="0.7" r="0.7" t="0.75" header="0.3" footer="0.3"/>
    <c:pageSetup/>
  </c:printSettings>
</c:chartSpace>
</file>

<file path=xl/ctrlProps/ctrlProp1.xml><?xml version="1.0" encoding="utf-8"?>
<formControlPr xmlns="http://schemas.microsoft.com/office/spreadsheetml/2009/9/main" objectType="Spin" dx="16" fmlaLink="$E$2" max="300" page="10" val="12"/>
</file>

<file path=xl/ctrlProps/ctrlProp2.xml><?xml version="1.0" encoding="utf-8"?>
<formControlPr xmlns="http://schemas.microsoft.com/office/spreadsheetml/2009/9/main" objectType="Spin" dx="16" fmlaLink="$F$2" inc="5" max="500" min="2" page="10" val="20"/>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304799</xdr:colOff>
      <xdr:row>0</xdr:row>
      <xdr:rowOff>85726</xdr:rowOff>
    </xdr:from>
    <xdr:to>
      <xdr:col>13</xdr:col>
      <xdr:colOff>400050</xdr:colOff>
      <xdr:row>2</xdr:row>
      <xdr:rowOff>104775</xdr:rowOff>
    </xdr:to>
    <xdr:sp macro="" textlink="">
      <xdr:nvSpPr>
        <xdr:cNvPr id="2" name="TextBox 1"/>
        <xdr:cNvSpPr txBox="1"/>
      </xdr:nvSpPr>
      <xdr:spPr>
        <a:xfrm>
          <a:off x="304799" y="85726"/>
          <a:ext cx="8715376" cy="400049"/>
        </a:xfrm>
        <a:prstGeom prst="rect">
          <a:avLst/>
        </a:prstGeom>
        <a:solidFill>
          <a:schemeClr val="lt1"/>
        </a:solidFill>
        <a:ln w="158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All statistical tests of differences between group means are based on the same approach:</a:t>
          </a:r>
        </a:p>
      </xdr:txBody>
    </xdr:sp>
    <xdr:clientData/>
  </xdr:twoCellAnchor>
  <xdr:twoCellAnchor>
    <xdr:from>
      <xdr:col>1</xdr:col>
      <xdr:colOff>76200</xdr:colOff>
      <xdr:row>4</xdr:row>
      <xdr:rowOff>38100</xdr:rowOff>
    </xdr:from>
    <xdr:to>
      <xdr:col>7</xdr:col>
      <xdr:colOff>95250</xdr:colOff>
      <xdr:row>7</xdr:row>
      <xdr:rowOff>161925</xdr:rowOff>
    </xdr:to>
    <xdr:sp macro="" textlink="">
      <xdr:nvSpPr>
        <xdr:cNvPr id="3" name="TextBox 2"/>
        <xdr:cNvSpPr txBox="1"/>
      </xdr:nvSpPr>
      <xdr:spPr>
        <a:xfrm>
          <a:off x="685800" y="809625"/>
          <a:ext cx="3676650" cy="733425"/>
        </a:xfrm>
        <a:prstGeom prst="rect">
          <a:avLst/>
        </a:prstGeom>
        <a:solidFill>
          <a:schemeClr val="lt1"/>
        </a:solidFill>
        <a:ln w="158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 Calculate the </a:t>
          </a:r>
          <a:r>
            <a:rPr lang="en-US" sz="1800" b="0" i="0" u="none" strike="noStrike" baseline="0">
              <a:solidFill>
                <a:srgbClr xmlns:mc="http://schemas.openxmlformats.org/markup-compatibility/2006" xmlns:a14="http://schemas.microsoft.com/office/drawing/2010/main" val="000000" mc:Ignorable=""/>
              </a:solidFill>
              <a:latin typeface="+mn-lt"/>
              <a:ea typeface="+mn-ea"/>
              <a:cs typeface="Calibri"/>
            </a:rPr>
            <a:t>difference</a:t>
          </a:r>
          <a:r>
            <a:rPr lang="en-US" sz="1800"/>
            <a:t> between the group means.</a:t>
          </a:r>
        </a:p>
      </xdr:txBody>
    </xdr:sp>
    <xdr:clientData/>
  </xdr:twoCellAnchor>
  <xdr:twoCellAnchor>
    <xdr:from>
      <xdr:col>1</xdr:col>
      <xdr:colOff>95248</xdr:colOff>
      <xdr:row>9</xdr:row>
      <xdr:rowOff>85725</xdr:rowOff>
    </xdr:from>
    <xdr:to>
      <xdr:col>8</xdr:col>
      <xdr:colOff>380999</xdr:colOff>
      <xdr:row>15</xdr:row>
      <xdr:rowOff>123825</xdr:rowOff>
    </xdr:to>
    <xdr:sp macro="" textlink="">
      <xdr:nvSpPr>
        <xdr:cNvPr id="4" name="Text Box 2"/>
        <xdr:cNvSpPr txBox="1">
          <a:spLocks noChangeArrowheads="1"/>
        </xdr:cNvSpPr>
      </xdr:nvSpPr>
      <xdr:spPr bwMode="auto">
        <a:xfrm>
          <a:off x="704848" y="1866900"/>
          <a:ext cx="4552951" cy="1209675"/>
        </a:xfrm>
        <a:prstGeom prst="rect">
          <a:avLst/>
        </a:prstGeom>
        <a:solidFill>
          <a:srgbClr xmlns:mc="http://schemas.openxmlformats.org/markup-compatibility/2006" xmlns:a14="http://schemas.microsoft.com/office/drawing/2010/main" val="FFFFFF" mc:Ignorable=""/>
        </a:solidFill>
        <a:ln w="15875">
          <a:solidFill>
            <a:schemeClr val="tx2"/>
          </a:solidFill>
          <a:miter lim="800000"/>
          <a:headEnd/>
          <a:tailEnd/>
        </a:ln>
      </xdr:spPr>
      <xdr:txBody>
        <a:bodyPr vertOverflow="clip" wrap="square" lIns="91440" tIns="27432" rIns="91440" bIns="0" anchor="t" upright="1"/>
        <a:lstStyle/>
        <a:p>
          <a:pPr algn="l" rtl="0">
            <a:defRPr sz="1000"/>
          </a:pPr>
          <a:r>
            <a:rPr lang="en-US" sz="1800" b="0" i="0" u="none" strike="noStrike" baseline="0">
              <a:solidFill>
                <a:srgbClr xmlns:mc="http://schemas.openxmlformats.org/markup-compatibility/2006" xmlns:a14="http://schemas.microsoft.com/office/drawing/2010/main" val="000000" mc:Ignorable=""/>
              </a:solidFill>
              <a:latin typeface="+mn-lt"/>
              <a:cs typeface="Calibri"/>
            </a:rPr>
            <a:t>2. Measure the remaining variability in the individual observations. In the standard t-test, that's based on the squared deviations of </a:t>
          </a:r>
          <a:r>
            <a:rPr lang="en-US" sz="1800">
              <a:solidFill>
                <a:schemeClr val="dk1"/>
              </a:solidFill>
              <a:latin typeface="+mn-lt"/>
              <a:ea typeface="+mn-ea"/>
              <a:cs typeface="+mn-cs"/>
            </a:rPr>
            <a:t>each</a:t>
          </a:r>
          <a:r>
            <a:rPr lang="en-US" sz="1800" b="0" i="0" u="none" strike="noStrike" baseline="0">
              <a:solidFill>
                <a:srgbClr xmlns:mc="http://schemas.openxmlformats.org/markup-compatibility/2006" xmlns:a14="http://schemas.microsoft.com/office/drawing/2010/main" val="000000" mc:Ignorable=""/>
              </a:solidFill>
              <a:latin typeface="+mn-lt"/>
              <a:cs typeface="Calibri"/>
            </a:rPr>
            <a:t> observation from the mean of its group.</a:t>
          </a:r>
        </a:p>
      </xdr:txBody>
    </xdr:sp>
    <xdr:clientData/>
  </xdr:twoCellAnchor>
  <xdr:twoCellAnchor>
    <xdr:from>
      <xdr:col>1</xdr:col>
      <xdr:colOff>104775</xdr:colOff>
      <xdr:row>17</xdr:row>
      <xdr:rowOff>66676</xdr:rowOff>
    </xdr:from>
    <xdr:to>
      <xdr:col>8</xdr:col>
      <xdr:colOff>238125</xdr:colOff>
      <xdr:row>24</xdr:row>
      <xdr:rowOff>85726</xdr:rowOff>
    </xdr:to>
    <xdr:sp macro="" textlink="">
      <xdr:nvSpPr>
        <xdr:cNvPr id="5" name="TextBox 4"/>
        <xdr:cNvSpPr txBox="1"/>
      </xdr:nvSpPr>
      <xdr:spPr>
        <a:xfrm>
          <a:off x="714375" y="3419476"/>
          <a:ext cx="4400550" cy="1381125"/>
        </a:xfrm>
        <a:prstGeom prst="rect">
          <a:avLst/>
        </a:prstGeom>
        <a:solidFill>
          <a:schemeClr val="lt1"/>
        </a:solidFill>
        <a:ln w="158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 Divide #1 by #2. In effect, this division tells us whether the variability between means is large or small, relative</a:t>
          </a:r>
          <a:r>
            <a:rPr lang="en-US" sz="1800" baseline="0"/>
            <a:t> to</a:t>
          </a:r>
          <a:r>
            <a:rPr lang="en-US" sz="1800"/>
            <a:t> the variability between individuals.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0</xdr:row>
      <xdr:rowOff>180976</xdr:rowOff>
    </xdr:from>
    <xdr:to>
      <xdr:col>6</xdr:col>
      <xdr:colOff>333375</xdr:colOff>
      <xdr:row>2</xdr:row>
      <xdr:rowOff>152400</xdr:rowOff>
    </xdr:to>
    <xdr:sp macro="" textlink="">
      <xdr:nvSpPr>
        <xdr:cNvPr id="2" name="TextBox 1"/>
        <xdr:cNvSpPr txBox="1"/>
      </xdr:nvSpPr>
      <xdr:spPr>
        <a:xfrm>
          <a:off x="57150" y="180976"/>
          <a:ext cx="8848725" cy="352424"/>
        </a:xfrm>
        <a:prstGeom prst="rect">
          <a:avLst/>
        </a:prstGeom>
        <a:solidFill>
          <a:schemeClr val="lt1"/>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If</a:t>
          </a:r>
          <a:r>
            <a:rPr lang="en-US" sz="1400" baseline="0"/>
            <a:t> </a:t>
          </a:r>
          <a:r>
            <a:rPr lang="en-US" sz="1400"/>
            <a:t>you</a:t>
          </a:r>
          <a:r>
            <a:rPr lang="en-US" sz="1400" baseline="0"/>
            <a:t> </a:t>
          </a:r>
          <a:r>
            <a:rPr lang="en-US" sz="1400">
              <a:solidFill>
                <a:schemeClr val="dk1"/>
              </a:solidFill>
              <a:latin typeface="+mn-lt"/>
              <a:ea typeface="+mn-ea"/>
              <a:cs typeface="+mn-cs"/>
            </a:rPr>
            <a:t>can</a:t>
          </a:r>
          <a:r>
            <a:rPr lang="en-US" sz="1400" baseline="0"/>
            <a:t> reduce the size of the denominator in the t test, you can increase the test's sensitivity to mean differences.</a:t>
          </a:r>
          <a:endParaRPr lang="en-US" sz="1400"/>
        </a:p>
      </xdr:txBody>
    </xdr:sp>
    <xdr:clientData/>
  </xdr:twoCellAnchor>
  <xdr:twoCellAnchor editAs="oneCell">
    <xdr:from>
      <xdr:col>1</xdr:col>
      <xdr:colOff>104776</xdr:colOff>
      <xdr:row>9</xdr:row>
      <xdr:rowOff>161924</xdr:rowOff>
    </xdr:from>
    <xdr:to>
      <xdr:col>4</xdr:col>
      <xdr:colOff>2819400</xdr:colOff>
      <xdr:row>14</xdr:row>
      <xdr:rowOff>19049</xdr:rowOff>
    </xdr:to>
    <xdr:sp macro="" textlink="">
      <xdr:nvSpPr>
        <xdr:cNvPr id="3" name="TextBox 2"/>
        <xdr:cNvSpPr txBox="1"/>
      </xdr:nvSpPr>
      <xdr:spPr>
        <a:xfrm>
          <a:off x="238126" y="2486024"/>
          <a:ext cx="7600949" cy="809625"/>
        </a:xfrm>
        <a:prstGeom prst="rect">
          <a:avLst/>
        </a:prstGeom>
        <a:solidFill>
          <a:schemeClr val="lt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dk1"/>
              </a:solidFill>
              <a:latin typeface="+mn-lt"/>
              <a:ea typeface="+mn-ea"/>
              <a:cs typeface="+mn-cs"/>
            </a:rPr>
            <a:t>The variance is the sum of squares divided by the degrees of freedom, so if you increase the sample size you tend to decrease the variance. That reduces the size of the denominator and increases the size of the t ratio.</a:t>
          </a:r>
        </a:p>
      </xdr:txBody>
    </xdr:sp>
    <xdr:clientData/>
  </xdr:twoCellAnchor>
  <xdr:twoCellAnchor editAs="oneCell">
    <xdr:from>
      <xdr:col>1</xdr:col>
      <xdr:colOff>95250</xdr:colOff>
      <xdr:row>14</xdr:row>
      <xdr:rowOff>123825</xdr:rowOff>
    </xdr:from>
    <xdr:to>
      <xdr:col>4</xdr:col>
      <xdr:colOff>2828924</xdr:colOff>
      <xdr:row>17</xdr:row>
      <xdr:rowOff>142875</xdr:rowOff>
    </xdr:to>
    <xdr:sp macro="" textlink="">
      <xdr:nvSpPr>
        <xdr:cNvPr id="4" name="TextBox 3"/>
        <xdr:cNvSpPr txBox="1"/>
      </xdr:nvSpPr>
      <xdr:spPr>
        <a:xfrm>
          <a:off x="228600" y="3781425"/>
          <a:ext cx="7619999" cy="590550"/>
        </a:xfrm>
        <a:prstGeom prst="rect">
          <a:avLst/>
        </a:prstGeom>
        <a:solidFill>
          <a:schemeClr val="lt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Similarly, if you can decrease the standard deviation</a:t>
          </a:r>
          <a:r>
            <a:rPr lang="en-US" sz="1400" baseline="0"/>
            <a:t> directly, that will also decrease the size of the denominator and increases the t ratio.</a:t>
          </a:r>
          <a:endParaRPr lang="en-US" sz="1400"/>
        </a:p>
      </xdr:txBody>
    </xdr:sp>
    <xdr:clientData/>
  </xdr:twoCellAnchor>
  <xdr:twoCellAnchor editAs="oneCell">
    <xdr:from>
      <xdr:col>1</xdr:col>
      <xdr:colOff>95250</xdr:colOff>
      <xdr:row>19</xdr:row>
      <xdr:rowOff>0</xdr:rowOff>
    </xdr:from>
    <xdr:to>
      <xdr:col>4</xdr:col>
      <xdr:colOff>2828924</xdr:colOff>
      <xdr:row>22</xdr:row>
      <xdr:rowOff>9525</xdr:rowOff>
    </xdr:to>
    <xdr:sp macro="" textlink="">
      <xdr:nvSpPr>
        <xdr:cNvPr id="5" name="TextBox 4"/>
        <xdr:cNvSpPr txBox="1"/>
      </xdr:nvSpPr>
      <xdr:spPr>
        <a:xfrm>
          <a:off x="228600" y="4229100"/>
          <a:ext cx="7619999" cy="581025"/>
        </a:xfrm>
        <a:prstGeom prst="rect">
          <a:avLst/>
        </a:prstGeom>
        <a:solidFill>
          <a:schemeClr val="lt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dk1"/>
              </a:solidFill>
              <a:latin typeface="+mn-lt"/>
              <a:ea typeface="+mn-ea"/>
              <a:cs typeface="+mn-cs"/>
            </a:rPr>
            <a:t>The larger the t ratio, the more likely</a:t>
          </a:r>
          <a:r>
            <a:rPr lang="en-US" sz="1400" baseline="0">
              <a:solidFill>
                <a:schemeClr val="dk1"/>
              </a:solidFill>
              <a:latin typeface="+mn-lt"/>
              <a:ea typeface="+mn-ea"/>
              <a:cs typeface="+mn-cs"/>
            </a:rPr>
            <a:t> it is that you have a reliable, replicable treatment effect (or, in more arcane statistical jargon, a "statistically significant result").</a:t>
          </a:r>
          <a:endParaRPr lang="en-US" sz="1400">
            <a:solidFill>
              <a:schemeClr val="dk1"/>
            </a:solidFill>
            <a:latin typeface="+mn-lt"/>
            <a:ea typeface="+mn-ea"/>
            <a:cs typeface="+mn-cs"/>
          </a:endParaRPr>
        </a:p>
      </xdr:txBody>
    </xdr:sp>
    <xdr:clientData/>
  </xdr:twoCellAnchor>
  <xdr:twoCellAnchor editAs="oneCell">
    <xdr:from>
      <xdr:col>1</xdr:col>
      <xdr:colOff>85725</xdr:colOff>
      <xdr:row>23</xdr:row>
      <xdr:rowOff>0</xdr:rowOff>
    </xdr:from>
    <xdr:to>
      <xdr:col>4</xdr:col>
      <xdr:colOff>2819399</xdr:colOff>
      <xdr:row>26</xdr:row>
      <xdr:rowOff>9525</xdr:rowOff>
    </xdr:to>
    <xdr:sp macro="" textlink="">
      <xdr:nvSpPr>
        <xdr:cNvPr id="6" name="TextBox 5"/>
        <xdr:cNvSpPr txBox="1"/>
      </xdr:nvSpPr>
      <xdr:spPr>
        <a:xfrm>
          <a:off x="219075" y="4991100"/>
          <a:ext cx="7619999" cy="581025"/>
        </a:xfrm>
        <a:prstGeom prst="rect">
          <a:avLst/>
        </a:prstGeom>
        <a:solidFill>
          <a:schemeClr val="lt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dk1"/>
              </a:solidFill>
              <a:latin typeface="+mn-lt"/>
              <a:ea typeface="+mn-ea"/>
              <a:cs typeface="+mn-cs"/>
            </a:rPr>
            <a:t>This effect</a:t>
          </a:r>
          <a:r>
            <a:rPr lang="en-US" sz="1400" baseline="0">
              <a:solidFill>
                <a:schemeClr val="dk1"/>
              </a:solidFill>
              <a:latin typeface="+mn-lt"/>
              <a:ea typeface="+mn-ea"/>
              <a:cs typeface="+mn-cs"/>
            </a:rPr>
            <a:t> also applies to more advanced techniques such as ANOVA and ANCOVA and regression analysis.</a:t>
          </a:r>
          <a:endParaRPr lang="en-US" sz="140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5</xdr:row>
      <xdr:rowOff>95250</xdr:rowOff>
    </xdr:from>
    <xdr:to>
      <xdr:col>11</xdr:col>
      <xdr:colOff>438150</xdr:colOff>
      <xdr:row>31</xdr:row>
      <xdr:rowOff>152400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4</xdr:col>
          <xdr:colOff>219075</xdr:colOff>
          <xdr:row>2</xdr:row>
          <xdr:rowOff>19050</xdr:rowOff>
        </xdr:from>
        <xdr:to>
          <xdr:col>4</xdr:col>
          <xdr:colOff>381000</xdr:colOff>
          <xdr:row>3</xdr:row>
          <xdr:rowOff>85725</xdr:rowOff>
        </xdr:to>
        <xdr:sp macro="" textlink="">
          <xdr:nvSpPr>
            <xdr:cNvPr id="1029" name="Spinner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209550</xdr:colOff>
          <xdr:row>2</xdr:row>
          <xdr:rowOff>19050</xdr:rowOff>
        </xdr:from>
        <xdr:to>
          <xdr:col>5</xdr:col>
          <xdr:colOff>371475</xdr:colOff>
          <xdr:row>3</xdr:row>
          <xdr:rowOff>85725</xdr:rowOff>
        </xdr:to>
        <xdr:sp macro="" textlink="">
          <xdr:nvSpPr>
            <xdr:cNvPr id="1030" name="Spinner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5"/>
  <sheetViews>
    <sheetView showGridLines="0" tabSelected="1" workbookViewId="0">
      <selection activeCell="W41" sqref="W41"/>
    </sheetView>
  </sheetViews>
  <sheetFormatPr defaultRowHeight="15" x14ac:dyDescent="0.25"/>
  <cols>
    <col min="12" max="12" width="11.28515625" customWidth="1"/>
    <col min="13" max="13" width="17.42578125" customWidth="1"/>
  </cols>
  <sheetData>
    <row r="4" spans="2:13" ht="15.75" thickBot="1" x14ac:dyDescent="0.3"/>
    <row r="5" spans="2:13" ht="15.75" thickBot="1" x14ac:dyDescent="0.3">
      <c r="B5" s="11"/>
      <c r="C5" s="12"/>
      <c r="D5" s="12"/>
      <c r="E5" s="12"/>
      <c r="F5" s="12"/>
      <c r="G5" s="12"/>
      <c r="H5" s="12"/>
      <c r="I5" s="12"/>
      <c r="J5" s="12"/>
      <c r="K5" s="12"/>
      <c r="L5" s="12"/>
      <c r="M5" s="13"/>
    </row>
    <row r="6" spans="2:13" ht="15.75" x14ac:dyDescent="0.25">
      <c r="B6" s="14"/>
      <c r="C6" s="15"/>
      <c r="D6" s="15"/>
      <c r="E6" s="15"/>
      <c r="F6" s="15"/>
      <c r="G6" s="15"/>
      <c r="H6" s="15"/>
      <c r="I6" s="15"/>
      <c r="J6" s="16" t="s">
        <v>0</v>
      </c>
      <c r="K6" s="17" t="s">
        <v>1</v>
      </c>
      <c r="L6" s="18" t="s">
        <v>15</v>
      </c>
      <c r="M6" s="19"/>
    </row>
    <row r="7" spans="2:13" ht="16.5" thickBot="1" x14ac:dyDescent="0.3">
      <c r="B7" s="14"/>
      <c r="C7" s="15"/>
      <c r="D7" s="15"/>
      <c r="E7" s="15"/>
      <c r="F7" s="15"/>
      <c r="G7" s="15"/>
      <c r="H7" s="15"/>
      <c r="I7" s="15"/>
      <c r="J7" s="20">
        <v>35</v>
      </c>
      <c r="K7" s="21">
        <v>28</v>
      </c>
      <c r="L7" s="22">
        <f>J7-K7</f>
        <v>7</v>
      </c>
      <c r="M7" s="19"/>
    </row>
    <row r="8" spans="2:13" ht="15.75" thickBot="1" x14ac:dyDescent="0.3">
      <c r="B8" s="23"/>
      <c r="C8" s="24"/>
      <c r="D8" s="24"/>
      <c r="E8" s="24"/>
      <c r="F8" s="24"/>
      <c r="G8" s="24"/>
      <c r="H8" s="24"/>
      <c r="I8" s="24"/>
      <c r="J8" s="24"/>
      <c r="K8" s="24"/>
      <c r="L8" s="24"/>
      <c r="M8" s="25"/>
    </row>
    <row r="9" spans="2:13" ht="15.75" thickBot="1" x14ac:dyDescent="0.3"/>
    <row r="10" spans="2:13" ht="15.75" thickBot="1" x14ac:dyDescent="0.3">
      <c r="B10" s="11"/>
      <c r="C10" s="12"/>
      <c r="D10" s="12"/>
      <c r="E10" s="12"/>
      <c r="F10" s="12"/>
      <c r="G10" s="12"/>
      <c r="H10" s="12"/>
      <c r="I10" s="12"/>
      <c r="J10" s="12"/>
      <c r="K10" s="12"/>
      <c r="L10" s="12"/>
      <c r="M10" s="13"/>
    </row>
    <row r="11" spans="2:13" x14ac:dyDescent="0.25">
      <c r="B11" s="14"/>
      <c r="C11" s="15"/>
      <c r="D11" s="15"/>
      <c r="E11" s="15"/>
      <c r="F11" s="15"/>
      <c r="G11" s="15"/>
      <c r="H11" s="15"/>
      <c r="I11" s="15"/>
      <c r="J11" s="26" t="s">
        <v>16</v>
      </c>
      <c r="K11" s="27"/>
      <c r="L11" s="28" t="s">
        <v>17</v>
      </c>
      <c r="M11" s="28" t="s">
        <v>18</v>
      </c>
    </row>
    <row r="12" spans="2:13" ht="15.75" thickBot="1" x14ac:dyDescent="0.3">
      <c r="B12" s="14"/>
      <c r="C12" s="15"/>
      <c r="D12" s="15"/>
      <c r="E12" s="15"/>
      <c r="F12" s="15"/>
      <c r="G12" s="15"/>
      <c r="H12" s="15"/>
      <c r="I12" s="15"/>
      <c r="J12" s="29" t="s">
        <v>19</v>
      </c>
      <c r="K12" s="30"/>
      <c r="L12" s="31" t="s">
        <v>20</v>
      </c>
      <c r="M12" s="31" t="s">
        <v>21</v>
      </c>
    </row>
    <row r="13" spans="2:13" x14ac:dyDescent="0.25">
      <c r="B13" s="14"/>
      <c r="C13" s="15"/>
      <c r="D13" s="15"/>
      <c r="E13" s="15"/>
      <c r="F13" s="15"/>
      <c r="G13" s="15"/>
      <c r="H13" s="15"/>
      <c r="I13" s="15"/>
      <c r="J13" s="32" t="s">
        <v>22</v>
      </c>
      <c r="K13" s="33" t="s">
        <v>23</v>
      </c>
      <c r="L13" s="34"/>
      <c r="M13" s="34"/>
    </row>
    <row r="14" spans="2:13" ht="15.75" thickBot="1" x14ac:dyDescent="0.3">
      <c r="B14" s="14"/>
      <c r="C14" s="15"/>
      <c r="D14" s="15"/>
      <c r="E14" s="15"/>
      <c r="F14" s="15"/>
      <c r="G14" s="15"/>
      <c r="H14" s="15"/>
      <c r="I14" s="15"/>
      <c r="J14" s="35">
        <v>1936</v>
      </c>
      <c r="K14" s="36">
        <v>1966</v>
      </c>
      <c r="L14" s="37">
        <f>(J14+K14)/22</f>
        <v>177.36363636363637</v>
      </c>
      <c r="M14" s="37">
        <f>SQRT(L14*(1/12+1/12))</f>
        <v>5.4369666230910472</v>
      </c>
    </row>
    <row r="15" spans="2:13" x14ac:dyDescent="0.25">
      <c r="B15" s="14"/>
      <c r="C15" s="15"/>
      <c r="D15" s="15"/>
      <c r="E15" s="15"/>
      <c r="F15" s="15"/>
      <c r="G15" s="15"/>
      <c r="H15" s="15"/>
      <c r="I15" s="15"/>
      <c r="J15" s="15"/>
      <c r="K15" s="15"/>
      <c r="L15" s="15"/>
      <c r="M15" s="19"/>
    </row>
    <row r="16" spans="2:13" ht="15.75" thickBot="1" x14ac:dyDescent="0.3">
      <c r="B16" s="23"/>
      <c r="C16" s="24"/>
      <c r="D16" s="24"/>
      <c r="E16" s="24"/>
      <c r="F16" s="24"/>
      <c r="G16" s="24"/>
      <c r="H16" s="24"/>
      <c r="I16" s="24"/>
      <c r="J16" s="24"/>
      <c r="K16" s="24"/>
      <c r="L16" s="24"/>
      <c r="M16" s="25"/>
    </row>
    <row r="17" spans="2:13" ht="15.75" thickBot="1" x14ac:dyDescent="0.3"/>
    <row r="18" spans="2:13" x14ac:dyDescent="0.25">
      <c r="B18" s="11"/>
      <c r="C18" s="12"/>
      <c r="D18" s="12"/>
      <c r="E18" s="12"/>
      <c r="F18" s="12"/>
      <c r="G18" s="12"/>
      <c r="H18" s="12"/>
      <c r="I18" s="12"/>
      <c r="J18" s="12"/>
      <c r="K18" s="12"/>
      <c r="L18" s="12"/>
      <c r="M18" s="13"/>
    </row>
    <row r="19" spans="2:13" ht="15.75" thickBot="1" x14ac:dyDescent="0.3">
      <c r="B19" s="14"/>
      <c r="C19" s="15"/>
      <c r="D19" s="15"/>
      <c r="E19" s="15"/>
      <c r="F19" s="15"/>
      <c r="G19" s="15"/>
      <c r="H19" s="15"/>
      <c r="I19" s="15"/>
      <c r="J19" s="15"/>
      <c r="K19" s="15"/>
      <c r="L19" s="15"/>
      <c r="M19" s="19"/>
    </row>
    <row r="20" spans="2:13" ht="15.75" thickBot="1" x14ac:dyDescent="0.3">
      <c r="B20" s="14"/>
      <c r="C20" s="15"/>
      <c r="D20" s="15"/>
      <c r="E20" s="15"/>
      <c r="F20" s="15"/>
      <c r="G20" s="15"/>
      <c r="H20" s="15"/>
      <c r="I20" s="15"/>
      <c r="J20" s="26" t="s">
        <v>24</v>
      </c>
      <c r="K20" s="38"/>
      <c r="L20" s="15"/>
      <c r="M20" s="19"/>
    </row>
    <row r="21" spans="2:13" ht="15.75" thickBot="1" x14ac:dyDescent="0.3">
      <c r="B21" s="14"/>
      <c r="C21" s="15"/>
      <c r="D21" s="15"/>
      <c r="E21" s="15"/>
      <c r="F21" s="15"/>
      <c r="G21" s="15"/>
      <c r="H21" s="15"/>
      <c r="I21" s="15"/>
      <c r="J21" s="39" t="s">
        <v>25</v>
      </c>
      <c r="K21" s="40">
        <f>L7/M14</f>
        <v>1.2874826139764548</v>
      </c>
      <c r="L21" s="15"/>
      <c r="M21" s="19"/>
    </row>
    <row r="22" spans="2:13" x14ac:dyDescent="0.25">
      <c r="B22" s="14"/>
      <c r="C22" s="15"/>
      <c r="D22" s="15"/>
      <c r="E22" s="15"/>
      <c r="F22" s="15"/>
      <c r="G22" s="15"/>
      <c r="H22" s="15"/>
      <c r="I22" s="15"/>
      <c r="J22" s="15"/>
      <c r="K22" s="15"/>
      <c r="L22" s="15"/>
      <c r="M22" s="19"/>
    </row>
    <row r="23" spans="2:13" x14ac:dyDescent="0.25">
      <c r="B23" s="14"/>
      <c r="C23" s="15"/>
      <c r="D23" s="15"/>
      <c r="E23" s="15"/>
      <c r="F23" s="15"/>
      <c r="G23" s="15"/>
      <c r="H23" s="15"/>
      <c r="I23" s="15"/>
      <c r="J23" s="15"/>
      <c r="K23" s="15"/>
      <c r="L23" s="15"/>
      <c r="M23" s="19"/>
    </row>
    <row r="24" spans="2:13" x14ac:dyDescent="0.25">
      <c r="B24" s="14"/>
      <c r="C24" s="15"/>
      <c r="D24" s="15"/>
      <c r="E24" s="15"/>
      <c r="F24" s="15"/>
      <c r="G24" s="15"/>
      <c r="H24" s="15"/>
      <c r="I24" s="15"/>
      <c r="J24" s="15"/>
      <c r="K24" s="15"/>
      <c r="L24" s="15"/>
      <c r="M24" s="19"/>
    </row>
    <row r="25" spans="2:13" ht="15.75" thickBot="1" x14ac:dyDescent="0.3">
      <c r="B25" s="23"/>
      <c r="C25" s="24"/>
      <c r="D25" s="24"/>
      <c r="E25" s="24"/>
      <c r="F25" s="24"/>
      <c r="G25" s="24"/>
      <c r="H25" s="24"/>
      <c r="I25" s="24"/>
      <c r="J25" s="24"/>
      <c r="K25" s="24"/>
      <c r="L25" s="24"/>
      <c r="M25" s="2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27"/>
  <sheetViews>
    <sheetView workbookViewId="0">
      <selection activeCell="P33" sqref="P33"/>
    </sheetView>
  </sheetViews>
  <sheetFormatPr defaultRowHeight="15" x14ac:dyDescent="0.25"/>
  <cols>
    <col min="1" max="1" width="2" style="41" customWidth="1"/>
    <col min="2" max="2" width="20" style="41" customWidth="1"/>
    <col min="3" max="3" width="25.28515625" style="41" bestFit="1" customWidth="1"/>
    <col min="4" max="4" width="28" style="41" customWidth="1"/>
    <col min="5" max="5" width="59.85546875" style="41" bestFit="1" customWidth="1"/>
    <col min="6" max="16384" width="9.140625" style="41"/>
  </cols>
  <sheetData>
    <row r="4" spans="2:12" s="41" customFormat="1" x14ac:dyDescent="0.25">
      <c r="I4" s="41">
        <v>62</v>
      </c>
      <c r="J4" s="41">
        <v>74</v>
      </c>
      <c r="L4" s="41">
        <f>_xlfn.VAR.S(Sample_1)*(COUNT(Sample_1)-1)+_xlfn.VAR.S(Sample_2)*(COUNT(Sample_2)-1)</f>
        <v>17697.199999999997</v>
      </c>
    </row>
    <row r="5" spans="2:12" s="41" customFormat="1" ht="15.75" thickBot="1" x14ac:dyDescent="0.3">
      <c r="B5" s="42" t="s">
        <v>27</v>
      </c>
      <c r="C5" s="42" t="s">
        <v>28</v>
      </c>
      <c r="D5" s="42" t="s">
        <v>31</v>
      </c>
      <c r="E5" s="42" t="s">
        <v>32</v>
      </c>
      <c r="I5" s="41">
        <v>80</v>
      </c>
      <c r="J5" s="41">
        <v>96</v>
      </c>
      <c r="L5" s="41">
        <f>COUNT(Sample_1)+COUNT(Sample_2)-2</f>
        <v>28</v>
      </c>
    </row>
    <row r="6" spans="2:12" s="41" customFormat="1" ht="30.75" thickBot="1" x14ac:dyDescent="0.3">
      <c r="B6" s="43" t="s">
        <v>26</v>
      </c>
      <c r="C6" s="43" t="s">
        <v>29</v>
      </c>
      <c r="D6" s="44" t="s">
        <v>30</v>
      </c>
      <c r="E6" s="45" t="s">
        <v>35</v>
      </c>
      <c r="I6" s="41">
        <v>69</v>
      </c>
      <c r="J6" s="41">
        <v>13</v>
      </c>
      <c r="L6" s="41">
        <f>L4/L5</f>
        <v>632.04285714285709</v>
      </c>
    </row>
    <row r="7" spans="2:12" s="41" customFormat="1" ht="15.75" thickBot="1" x14ac:dyDescent="0.3">
      <c r="B7" s="46"/>
      <c r="C7" s="46"/>
      <c r="D7" s="46"/>
      <c r="E7" s="46"/>
      <c r="I7" s="41">
        <v>49</v>
      </c>
      <c r="J7" s="41">
        <v>16</v>
      </c>
      <c r="L7" s="41">
        <f>L6*(1/COUNT(Sample_1)+1/COUNT(Sample_2))</f>
        <v>84.272380952380942</v>
      </c>
    </row>
    <row r="8" spans="2:12" s="41" customFormat="1" ht="45.75" thickBot="1" x14ac:dyDescent="0.3">
      <c r="B8" s="43" t="s">
        <v>33</v>
      </c>
      <c r="C8" s="47" t="s">
        <v>34</v>
      </c>
      <c r="D8" s="44" t="s">
        <v>36</v>
      </c>
      <c r="E8" s="48" t="s">
        <v>37</v>
      </c>
      <c r="I8" s="41">
        <v>87</v>
      </c>
      <c r="J8" s="41">
        <v>47</v>
      </c>
      <c r="L8" s="41">
        <f>SQRT(L7)</f>
        <v>9.1799989625479235</v>
      </c>
    </row>
    <row r="9" spans="2:12" s="41" customFormat="1" x14ac:dyDescent="0.25">
      <c r="I9" s="41">
        <v>61</v>
      </c>
      <c r="J9" s="41">
        <v>78</v>
      </c>
    </row>
    <row r="10" spans="2:12" s="41" customFormat="1" x14ac:dyDescent="0.25">
      <c r="I10" s="41">
        <v>37</v>
      </c>
      <c r="J10" s="41">
        <v>64</v>
      </c>
      <c r="L10" s="41">
        <f>SQRT((_xlfn.VAR.S(Sample_1)+_xlfn.VAR.S(Sample_2))/COUNT(Sample_1))</f>
        <v>9.1799989625479217</v>
      </c>
    </row>
    <row r="11" spans="2:12" s="41" customFormat="1" x14ac:dyDescent="0.25">
      <c r="I11" s="41">
        <v>56</v>
      </c>
      <c r="J11" s="41">
        <v>43</v>
      </c>
    </row>
    <row r="12" spans="2:12" s="41" customFormat="1" x14ac:dyDescent="0.25">
      <c r="I12" s="41">
        <v>94</v>
      </c>
      <c r="J12" s="41">
        <v>69</v>
      </c>
    </row>
    <row r="13" spans="2:12" s="41" customFormat="1" x14ac:dyDescent="0.25">
      <c r="I13" s="41">
        <v>32</v>
      </c>
      <c r="J13" s="41">
        <v>34</v>
      </c>
    </row>
    <row r="14" spans="2:12" s="41" customFormat="1" x14ac:dyDescent="0.25">
      <c r="I14" s="41">
        <v>50</v>
      </c>
      <c r="J14" s="41">
        <v>47</v>
      </c>
    </row>
    <row r="15" spans="2:12" s="41" customFormat="1" x14ac:dyDescent="0.25">
      <c r="I15" s="41">
        <v>79</v>
      </c>
      <c r="J15" s="41">
        <v>90</v>
      </c>
    </row>
    <row r="16" spans="2:12" s="41" customFormat="1" x14ac:dyDescent="0.25">
      <c r="I16" s="41">
        <v>23</v>
      </c>
      <c r="J16" s="41">
        <v>52</v>
      </c>
    </row>
    <row r="17" spans="9:10" s="41" customFormat="1" x14ac:dyDescent="0.25">
      <c r="I17" s="41">
        <v>12</v>
      </c>
      <c r="J17" s="41">
        <v>22</v>
      </c>
    </row>
    <row r="18" spans="9:10" s="41" customFormat="1" x14ac:dyDescent="0.25">
      <c r="I18" s="41">
        <v>28</v>
      </c>
      <c r="J18" s="41">
        <v>59</v>
      </c>
    </row>
    <row r="19" spans="9:10" s="41" customFormat="1" x14ac:dyDescent="0.25"/>
    <row r="20" spans="9:10" s="41" customFormat="1" x14ac:dyDescent="0.25"/>
    <row r="21" spans="9:10" s="41" customFormat="1" x14ac:dyDescent="0.25"/>
    <row r="22" spans="9:10" s="41" customFormat="1" x14ac:dyDescent="0.25"/>
    <row r="23" spans="9:10" s="41" customFormat="1" x14ac:dyDescent="0.25"/>
    <row r="24" spans="9:10" s="41" customFormat="1" x14ac:dyDescent="0.25"/>
    <row r="25" spans="9:10" s="41" customFormat="1" x14ac:dyDescent="0.25"/>
    <row r="26" spans="9:10" s="41" customFormat="1" x14ac:dyDescent="0.25"/>
    <row r="27" spans="9:10" s="41" customForma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AD142"/>
  <sheetViews>
    <sheetView workbookViewId="0">
      <selection activeCell="N14" sqref="N14"/>
    </sheetView>
  </sheetViews>
  <sheetFormatPr defaultRowHeight="12.75" x14ac:dyDescent="0.2"/>
  <cols>
    <col min="1" max="1" width="9.140625" style="3"/>
    <col min="2" max="2" width="11.42578125" style="3" bestFit="1" customWidth="1"/>
    <col min="3" max="7" width="9.140625" style="3"/>
    <col min="8" max="8" width="11.7109375" style="3" bestFit="1" customWidth="1"/>
    <col min="9" max="9" width="9.140625" style="3"/>
    <col min="10" max="10" width="14" style="3" bestFit="1" customWidth="1"/>
    <col min="11" max="22" width="9.140625" style="3"/>
    <col min="23" max="25" width="12.42578125" style="3" bestFit="1" customWidth="1"/>
    <col min="26" max="26" width="12.42578125" style="3" customWidth="1"/>
    <col min="27" max="27" width="9.85546875" style="3" customWidth="1"/>
    <col min="28" max="28" width="9.140625" style="3"/>
    <col min="29" max="29" width="12.42578125" style="3" customWidth="1"/>
    <col min="30" max="32" width="12.42578125" style="3" bestFit="1" customWidth="1"/>
    <col min="33" max="259" width="9.140625" style="3"/>
    <col min="260" max="260" width="11.42578125" style="3" bestFit="1" customWidth="1"/>
    <col min="261" max="265" width="9.140625" style="3"/>
    <col min="266" max="266" width="11.7109375" style="3" bestFit="1" customWidth="1"/>
    <col min="267" max="281" width="9.140625" style="3"/>
    <col min="282" max="283" width="12.42578125" style="3" bestFit="1" customWidth="1"/>
    <col min="284" max="285" width="9.140625" style="3"/>
    <col min="286" max="288" width="12.42578125" style="3" bestFit="1" customWidth="1"/>
    <col min="289" max="515" width="9.140625" style="3"/>
    <col min="516" max="516" width="11.42578125" style="3" bestFit="1" customWidth="1"/>
    <col min="517" max="521" width="9.140625" style="3"/>
    <col min="522" max="522" width="11.7109375" style="3" bestFit="1" customWidth="1"/>
    <col min="523" max="537" width="9.140625" style="3"/>
    <col min="538" max="539" width="12.42578125" style="3" bestFit="1" customWidth="1"/>
    <col min="540" max="541" width="9.140625" style="3"/>
    <col min="542" max="544" width="12.42578125" style="3" bestFit="1" customWidth="1"/>
    <col min="545" max="771" width="9.140625" style="3"/>
    <col min="772" max="772" width="11.42578125" style="3" bestFit="1" customWidth="1"/>
    <col min="773" max="777" width="9.140625" style="3"/>
    <col min="778" max="778" width="11.7109375" style="3" bestFit="1" customWidth="1"/>
    <col min="779" max="793" width="9.140625" style="3"/>
    <col min="794" max="795" width="12.42578125" style="3" bestFit="1" customWidth="1"/>
    <col min="796" max="797" width="9.140625" style="3"/>
    <col min="798" max="800" width="12.42578125" style="3" bestFit="1" customWidth="1"/>
    <col min="801" max="1027" width="9.140625" style="3"/>
    <col min="1028" max="1028" width="11.42578125" style="3" bestFit="1" customWidth="1"/>
    <col min="1029" max="1033" width="9.140625" style="3"/>
    <col min="1034" max="1034" width="11.7109375" style="3" bestFit="1" customWidth="1"/>
    <col min="1035" max="1049" width="9.140625" style="3"/>
    <col min="1050" max="1051" width="12.42578125" style="3" bestFit="1" customWidth="1"/>
    <col min="1052" max="1053" width="9.140625" style="3"/>
    <col min="1054" max="1056" width="12.42578125" style="3" bestFit="1" customWidth="1"/>
    <col min="1057" max="1283" width="9.140625" style="3"/>
    <col min="1284" max="1284" width="11.42578125" style="3" bestFit="1" customWidth="1"/>
    <col min="1285" max="1289" width="9.140625" style="3"/>
    <col min="1290" max="1290" width="11.7109375" style="3" bestFit="1" customWidth="1"/>
    <col min="1291" max="1305" width="9.140625" style="3"/>
    <col min="1306" max="1307" width="12.42578125" style="3" bestFit="1" customWidth="1"/>
    <col min="1308" max="1309" width="9.140625" style="3"/>
    <col min="1310" max="1312" width="12.42578125" style="3" bestFit="1" customWidth="1"/>
    <col min="1313" max="1539" width="9.140625" style="3"/>
    <col min="1540" max="1540" width="11.42578125" style="3" bestFit="1" customWidth="1"/>
    <col min="1541" max="1545" width="9.140625" style="3"/>
    <col min="1546" max="1546" width="11.7109375" style="3" bestFit="1" customWidth="1"/>
    <col min="1547" max="1561" width="9.140625" style="3"/>
    <col min="1562" max="1563" width="12.42578125" style="3" bestFit="1" customWidth="1"/>
    <col min="1564" max="1565" width="9.140625" style="3"/>
    <col min="1566" max="1568" width="12.42578125" style="3" bestFit="1" customWidth="1"/>
    <col min="1569" max="1795" width="9.140625" style="3"/>
    <col min="1796" max="1796" width="11.42578125" style="3" bestFit="1" customWidth="1"/>
    <col min="1797" max="1801" width="9.140625" style="3"/>
    <col min="1802" max="1802" width="11.7109375" style="3" bestFit="1" customWidth="1"/>
    <col min="1803" max="1817" width="9.140625" style="3"/>
    <col min="1818" max="1819" width="12.42578125" style="3" bestFit="1" customWidth="1"/>
    <col min="1820" max="1821" width="9.140625" style="3"/>
    <col min="1822" max="1824" width="12.42578125" style="3" bestFit="1" customWidth="1"/>
    <col min="1825" max="2051" width="9.140625" style="3"/>
    <col min="2052" max="2052" width="11.42578125" style="3" bestFit="1" customWidth="1"/>
    <col min="2053" max="2057" width="9.140625" style="3"/>
    <col min="2058" max="2058" width="11.7109375" style="3" bestFit="1" customWidth="1"/>
    <col min="2059" max="2073" width="9.140625" style="3"/>
    <col min="2074" max="2075" width="12.42578125" style="3" bestFit="1" customWidth="1"/>
    <col min="2076" max="2077" width="9.140625" style="3"/>
    <col min="2078" max="2080" width="12.42578125" style="3" bestFit="1" customWidth="1"/>
    <col min="2081" max="2307" width="9.140625" style="3"/>
    <col min="2308" max="2308" width="11.42578125" style="3" bestFit="1" customWidth="1"/>
    <col min="2309" max="2313" width="9.140625" style="3"/>
    <col min="2314" max="2314" width="11.7109375" style="3" bestFit="1" customWidth="1"/>
    <col min="2315" max="2329" width="9.140625" style="3"/>
    <col min="2330" max="2331" width="12.42578125" style="3" bestFit="1" customWidth="1"/>
    <col min="2332" max="2333" width="9.140625" style="3"/>
    <col min="2334" max="2336" width="12.42578125" style="3" bestFit="1" customWidth="1"/>
    <col min="2337" max="2563" width="9.140625" style="3"/>
    <col min="2564" max="2564" width="11.42578125" style="3" bestFit="1" customWidth="1"/>
    <col min="2565" max="2569" width="9.140625" style="3"/>
    <col min="2570" max="2570" width="11.7109375" style="3" bestFit="1" customWidth="1"/>
    <col min="2571" max="2585" width="9.140625" style="3"/>
    <col min="2586" max="2587" width="12.42578125" style="3" bestFit="1" customWidth="1"/>
    <col min="2588" max="2589" width="9.140625" style="3"/>
    <col min="2590" max="2592" width="12.42578125" style="3" bestFit="1" customWidth="1"/>
    <col min="2593" max="2819" width="9.140625" style="3"/>
    <col min="2820" max="2820" width="11.42578125" style="3" bestFit="1" customWidth="1"/>
    <col min="2821" max="2825" width="9.140625" style="3"/>
    <col min="2826" max="2826" width="11.7109375" style="3" bestFit="1" customWidth="1"/>
    <col min="2827" max="2841" width="9.140625" style="3"/>
    <col min="2842" max="2843" width="12.42578125" style="3" bestFit="1" customWidth="1"/>
    <col min="2844" max="2845" width="9.140625" style="3"/>
    <col min="2846" max="2848" width="12.42578125" style="3" bestFit="1" customWidth="1"/>
    <col min="2849" max="3075" width="9.140625" style="3"/>
    <col min="3076" max="3076" width="11.42578125" style="3" bestFit="1" customWidth="1"/>
    <col min="3077" max="3081" width="9.140625" style="3"/>
    <col min="3082" max="3082" width="11.7109375" style="3" bestFit="1" customWidth="1"/>
    <col min="3083" max="3097" width="9.140625" style="3"/>
    <col min="3098" max="3099" width="12.42578125" style="3" bestFit="1" customWidth="1"/>
    <col min="3100" max="3101" width="9.140625" style="3"/>
    <col min="3102" max="3104" width="12.42578125" style="3" bestFit="1" customWidth="1"/>
    <col min="3105" max="3331" width="9.140625" style="3"/>
    <col min="3332" max="3332" width="11.42578125" style="3" bestFit="1" customWidth="1"/>
    <col min="3333" max="3337" width="9.140625" style="3"/>
    <col min="3338" max="3338" width="11.7109375" style="3" bestFit="1" customWidth="1"/>
    <col min="3339" max="3353" width="9.140625" style="3"/>
    <col min="3354" max="3355" width="12.42578125" style="3" bestFit="1" customWidth="1"/>
    <col min="3356" max="3357" width="9.140625" style="3"/>
    <col min="3358" max="3360" width="12.42578125" style="3" bestFit="1" customWidth="1"/>
    <col min="3361" max="3587" width="9.140625" style="3"/>
    <col min="3588" max="3588" width="11.42578125" style="3" bestFit="1" customWidth="1"/>
    <col min="3589" max="3593" width="9.140625" style="3"/>
    <col min="3594" max="3594" width="11.7109375" style="3" bestFit="1" customWidth="1"/>
    <col min="3595" max="3609" width="9.140625" style="3"/>
    <col min="3610" max="3611" width="12.42578125" style="3" bestFit="1" customWidth="1"/>
    <col min="3612" max="3613" width="9.140625" style="3"/>
    <col min="3614" max="3616" width="12.42578125" style="3" bestFit="1" customWidth="1"/>
    <col min="3617" max="3843" width="9.140625" style="3"/>
    <col min="3844" max="3844" width="11.42578125" style="3" bestFit="1" customWidth="1"/>
    <col min="3845" max="3849" width="9.140625" style="3"/>
    <col min="3850" max="3850" width="11.7109375" style="3" bestFit="1" customWidth="1"/>
    <col min="3851" max="3865" width="9.140625" style="3"/>
    <col min="3866" max="3867" width="12.42578125" style="3" bestFit="1" customWidth="1"/>
    <col min="3868" max="3869" width="9.140625" style="3"/>
    <col min="3870" max="3872" width="12.42578125" style="3" bestFit="1" customWidth="1"/>
    <col min="3873" max="4099" width="9.140625" style="3"/>
    <col min="4100" max="4100" width="11.42578125" style="3" bestFit="1" customWidth="1"/>
    <col min="4101" max="4105" width="9.140625" style="3"/>
    <col min="4106" max="4106" width="11.7109375" style="3" bestFit="1" customWidth="1"/>
    <col min="4107" max="4121" width="9.140625" style="3"/>
    <col min="4122" max="4123" width="12.42578125" style="3" bestFit="1" customWidth="1"/>
    <col min="4124" max="4125" width="9.140625" style="3"/>
    <col min="4126" max="4128" width="12.42578125" style="3" bestFit="1" customWidth="1"/>
    <col min="4129" max="4355" width="9.140625" style="3"/>
    <col min="4356" max="4356" width="11.42578125" style="3" bestFit="1" customWidth="1"/>
    <col min="4357" max="4361" width="9.140625" style="3"/>
    <col min="4362" max="4362" width="11.7109375" style="3" bestFit="1" customWidth="1"/>
    <col min="4363" max="4377" width="9.140625" style="3"/>
    <col min="4378" max="4379" width="12.42578125" style="3" bestFit="1" customWidth="1"/>
    <col min="4380" max="4381" width="9.140625" style="3"/>
    <col min="4382" max="4384" width="12.42578125" style="3" bestFit="1" customWidth="1"/>
    <col min="4385" max="4611" width="9.140625" style="3"/>
    <col min="4612" max="4612" width="11.42578125" style="3" bestFit="1" customWidth="1"/>
    <col min="4613" max="4617" width="9.140625" style="3"/>
    <col min="4618" max="4618" width="11.7109375" style="3" bestFit="1" customWidth="1"/>
    <col min="4619" max="4633" width="9.140625" style="3"/>
    <col min="4634" max="4635" width="12.42578125" style="3" bestFit="1" customWidth="1"/>
    <col min="4636" max="4637" width="9.140625" style="3"/>
    <col min="4638" max="4640" width="12.42578125" style="3" bestFit="1" customWidth="1"/>
    <col min="4641" max="4867" width="9.140625" style="3"/>
    <col min="4868" max="4868" width="11.42578125" style="3" bestFit="1" customWidth="1"/>
    <col min="4869" max="4873" width="9.140625" style="3"/>
    <col min="4874" max="4874" width="11.7109375" style="3" bestFit="1" customWidth="1"/>
    <col min="4875" max="4889" width="9.140625" style="3"/>
    <col min="4890" max="4891" width="12.42578125" style="3" bestFit="1" customWidth="1"/>
    <col min="4892" max="4893" width="9.140625" style="3"/>
    <col min="4894" max="4896" width="12.42578125" style="3" bestFit="1" customWidth="1"/>
    <col min="4897" max="5123" width="9.140625" style="3"/>
    <col min="5124" max="5124" width="11.42578125" style="3" bestFit="1" customWidth="1"/>
    <col min="5125" max="5129" width="9.140625" style="3"/>
    <col min="5130" max="5130" width="11.7109375" style="3" bestFit="1" customWidth="1"/>
    <col min="5131" max="5145" width="9.140625" style="3"/>
    <col min="5146" max="5147" width="12.42578125" style="3" bestFit="1" customWidth="1"/>
    <col min="5148" max="5149" width="9.140625" style="3"/>
    <col min="5150" max="5152" width="12.42578125" style="3" bestFit="1" customWidth="1"/>
    <col min="5153" max="5379" width="9.140625" style="3"/>
    <col min="5380" max="5380" width="11.42578125" style="3" bestFit="1" customWidth="1"/>
    <col min="5381" max="5385" width="9.140625" style="3"/>
    <col min="5386" max="5386" width="11.7109375" style="3" bestFit="1" customWidth="1"/>
    <col min="5387" max="5401" width="9.140625" style="3"/>
    <col min="5402" max="5403" width="12.42578125" style="3" bestFit="1" customWidth="1"/>
    <col min="5404" max="5405" width="9.140625" style="3"/>
    <col min="5406" max="5408" width="12.42578125" style="3" bestFit="1" customWidth="1"/>
    <col min="5409" max="5635" width="9.140625" style="3"/>
    <col min="5636" max="5636" width="11.42578125" style="3" bestFit="1" customWidth="1"/>
    <col min="5637" max="5641" width="9.140625" style="3"/>
    <col min="5642" max="5642" width="11.7109375" style="3" bestFit="1" customWidth="1"/>
    <col min="5643" max="5657" width="9.140625" style="3"/>
    <col min="5658" max="5659" width="12.42578125" style="3" bestFit="1" customWidth="1"/>
    <col min="5660" max="5661" width="9.140625" style="3"/>
    <col min="5662" max="5664" width="12.42578125" style="3" bestFit="1" customWidth="1"/>
    <col min="5665" max="5891" width="9.140625" style="3"/>
    <col min="5892" max="5892" width="11.42578125" style="3" bestFit="1" customWidth="1"/>
    <col min="5893" max="5897" width="9.140625" style="3"/>
    <col min="5898" max="5898" width="11.7109375" style="3" bestFit="1" customWidth="1"/>
    <col min="5899" max="5913" width="9.140625" style="3"/>
    <col min="5914" max="5915" width="12.42578125" style="3" bestFit="1" customWidth="1"/>
    <col min="5916" max="5917" width="9.140625" style="3"/>
    <col min="5918" max="5920" width="12.42578125" style="3" bestFit="1" customWidth="1"/>
    <col min="5921" max="6147" width="9.140625" style="3"/>
    <col min="6148" max="6148" width="11.42578125" style="3" bestFit="1" customWidth="1"/>
    <col min="6149" max="6153" width="9.140625" style="3"/>
    <col min="6154" max="6154" width="11.7109375" style="3" bestFit="1" customWidth="1"/>
    <col min="6155" max="6169" width="9.140625" style="3"/>
    <col min="6170" max="6171" width="12.42578125" style="3" bestFit="1" customWidth="1"/>
    <col min="6172" max="6173" width="9.140625" style="3"/>
    <col min="6174" max="6176" width="12.42578125" style="3" bestFit="1" customWidth="1"/>
    <col min="6177" max="6403" width="9.140625" style="3"/>
    <col min="6404" max="6404" width="11.42578125" style="3" bestFit="1" customWidth="1"/>
    <col min="6405" max="6409" width="9.140625" style="3"/>
    <col min="6410" max="6410" width="11.7109375" style="3" bestFit="1" customWidth="1"/>
    <col min="6411" max="6425" width="9.140625" style="3"/>
    <col min="6426" max="6427" width="12.42578125" style="3" bestFit="1" customWidth="1"/>
    <col min="6428" max="6429" width="9.140625" style="3"/>
    <col min="6430" max="6432" width="12.42578125" style="3" bestFit="1" customWidth="1"/>
    <col min="6433" max="6659" width="9.140625" style="3"/>
    <col min="6660" max="6660" width="11.42578125" style="3" bestFit="1" customWidth="1"/>
    <col min="6661" max="6665" width="9.140625" style="3"/>
    <col min="6666" max="6666" width="11.7109375" style="3" bestFit="1" customWidth="1"/>
    <col min="6667" max="6681" width="9.140625" style="3"/>
    <col min="6682" max="6683" width="12.42578125" style="3" bestFit="1" customWidth="1"/>
    <col min="6684" max="6685" width="9.140625" style="3"/>
    <col min="6686" max="6688" width="12.42578125" style="3" bestFit="1" customWidth="1"/>
    <col min="6689" max="6915" width="9.140625" style="3"/>
    <col min="6916" max="6916" width="11.42578125" style="3" bestFit="1" customWidth="1"/>
    <col min="6917" max="6921" width="9.140625" style="3"/>
    <col min="6922" max="6922" width="11.7109375" style="3" bestFit="1" customWidth="1"/>
    <col min="6923" max="6937" width="9.140625" style="3"/>
    <col min="6938" max="6939" width="12.42578125" style="3" bestFit="1" customWidth="1"/>
    <col min="6940" max="6941" width="9.140625" style="3"/>
    <col min="6942" max="6944" width="12.42578125" style="3" bestFit="1" customWidth="1"/>
    <col min="6945" max="7171" width="9.140625" style="3"/>
    <col min="7172" max="7172" width="11.42578125" style="3" bestFit="1" customWidth="1"/>
    <col min="7173" max="7177" width="9.140625" style="3"/>
    <col min="7178" max="7178" width="11.7109375" style="3" bestFit="1" customWidth="1"/>
    <col min="7179" max="7193" width="9.140625" style="3"/>
    <col min="7194" max="7195" width="12.42578125" style="3" bestFit="1" customWidth="1"/>
    <col min="7196" max="7197" width="9.140625" style="3"/>
    <col min="7198" max="7200" width="12.42578125" style="3" bestFit="1" customWidth="1"/>
    <col min="7201" max="7427" width="9.140625" style="3"/>
    <col min="7428" max="7428" width="11.42578125" style="3" bestFit="1" customWidth="1"/>
    <col min="7429" max="7433" width="9.140625" style="3"/>
    <col min="7434" max="7434" width="11.7109375" style="3" bestFit="1" customWidth="1"/>
    <col min="7435" max="7449" width="9.140625" style="3"/>
    <col min="7450" max="7451" width="12.42578125" style="3" bestFit="1" customWidth="1"/>
    <col min="7452" max="7453" width="9.140625" style="3"/>
    <col min="7454" max="7456" width="12.42578125" style="3" bestFit="1" customWidth="1"/>
    <col min="7457" max="7683" width="9.140625" style="3"/>
    <col min="7684" max="7684" width="11.42578125" style="3" bestFit="1" customWidth="1"/>
    <col min="7685" max="7689" width="9.140625" style="3"/>
    <col min="7690" max="7690" width="11.7109375" style="3" bestFit="1" customWidth="1"/>
    <col min="7691" max="7705" width="9.140625" style="3"/>
    <col min="7706" max="7707" width="12.42578125" style="3" bestFit="1" customWidth="1"/>
    <col min="7708" max="7709" width="9.140625" style="3"/>
    <col min="7710" max="7712" width="12.42578125" style="3" bestFit="1" customWidth="1"/>
    <col min="7713" max="7939" width="9.140625" style="3"/>
    <col min="7940" max="7940" width="11.42578125" style="3" bestFit="1" customWidth="1"/>
    <col min="7941" max="7945" width="9.140625" style="3"/>
    <col min="7946" max="7946" width="11.7109375" style="3" bestFit="1" customWidth="1"/>
    <col min="7947" max="7961" width="9.140625" style="3"/>
    <col min="7962" max="7963" width="12.42578125" style="3" bestFit="1" customWidth="1"/>
    <col min="7964" max="7965" width="9.140625" style="3"/>
    <col min="7966" max="7968" width="12.42578125" style="3" bestFit="1" customWidth="1"/>
    <col min="7969" max="8195" width="9.140625" style="3"/>
    <col min="8196" max="8196" width="11.42578125" style="3" bestFit="1" customWidth="1"/>
    <col min="8197" max="8201" width="9.140625" style="3"/>
    <col min="8202" max="8202" width="11.7109375" style="3" bestFit="1" customWidth="1"/>
    <col min="8203" max="8217" width="9.140625" style="3"/>
    <col min="8218" max="8219" width="12.42578125" style="3" bestFit="1" customWidth="1"/>
    <col min="8220" max="8221" width="9.140625" style="3"/>
    <col min="8222" max="8224" width="12.42578125" style="3" bestFit="1" customWidth="1"/>
    <col min="8225" max="8451" width="9.140625" style="3"/>
    <col min="8452" max="8452" width="11.42578125" style="3" bestFit="1" customWidth="1"/>
    <col min="8453" max="8457" width="9.140625" style="3"/>
    <col min="8458" max="8458" width="11.7109375" style="3" bestFit="1" customWidth="1"/>
    <col min="8459" max="8473" width="9.140625" style="3"/>
    <col min="8474" max="8475" width="12.42578125" style="3" bestFit="1" customWidth="1"/>
    <col min="8476" max="8477" width="9.140625" style="3"/>
    <col min="8478" max="8480" width="12.42578125" style="3" bestFit="1" customWidth="1"/>
    <col min="8481" max="8707" width="9.140625" style="3"/>
    <col min="8708" max="8708" width="11.42578125" style="3" bestFit="1" customWidth="1"/>
    <col min="8709" max="8713" width="9.140625" style="3"/>
    <col min="8714" max="8714" width="11.7109375" style="3" bestFit="1" customWidth="1"/>
    <col min="8715" max="8729" width="9.140625" style="3"/>
    <col min="8730" max="8731" width="12.42578125" style="3" bestFit="1" customWidth="1"/>
    <col min="8732" max="8733" width="9.140625" style="3"/>
    <col min="8734" max="8736" width="12.42578125" style="3" bestFit="1" customWidth="1"/>
    <col min="8737" max="8963" width="9.140625" style="3"/>
    <col min="8964" max="8964" width="11.42578125" style="3" bestFit="1" customWidth="1"/>
    <col min="8965" max="8969" width="9.140625" style="3"/>
    <col min="8970" max="8970" width="11.7109375" style="3" bestFit="1" customWidth="1"/>
    <col min="8971" max="8985" width="9.140625" style="3"/>
    <col min="8986" max="8987" width="12.42578125" style="3" bestFit="1" customWidth="1"/>
    <col min="8988" max="8989" width="9.140625" style="3"/>
    <col min="8990" max="8992" width="12.42578125" style="3" bestFit="1" customWidth="1"/>
    <col min="8993" max="9219" width="9.140625" style="3"/>
    <col min="9220" max="9220" width="11.42578125" style="3" bestFit="1" customWidth="1"/>
    <col min="9221" max="9225" width="9.140625" style="3"/>
    <col min="9226" max="9226" width="11.7109375" style="3" bestFit="1" customWidth="1"/>
    <col min="9227" max="9241" width="9.140625" style="3"/>
    <col min="9242" max="9243" width="12.42578125" style="3" bestFit="1" customWidth="1"/>
    <col min="9244" max="9245" width="9.140625" style="3"/>
    <col min="9246" max="9248" width="12.42578125" style="3" bestFit="1" customWidth="1"/>
    <col min="9249" max="9475" width="9.140625" style="3"/>
    <col min="9476" max="9476" width="11.42578125" style="3" bestFit="1" customWidth="1"/>
    <col min="9477" max="9481" width="9.140625" style="3"/>
    <col min="9482" max="9482" width="11.7109375" style="3" bestFit="1" customWidth="1"/>
    <col min="9483" max="9497" width="9.140625" style="3"/>
    <col min="9498" max="9499" width="12.42578125" style="3" bestFit="1" customWidth="1"/>
    <col min="9500" max="9501" width="9.140625" style="3"/>
    <col min="9502" max="9504" width="12.42578125" style="3" bestFit="1" customWidth="1"/>
    <col min="9505" max="9731" width="9.140625" style="3"/>
    <col min="9732" max="9732" width="11.42578125" style="3" bestFit="1" customWidth="1"/>
    <col min="9733" max="9737" width="9.140625" style="3"/>
    <col min="9738" max="9738" width="11.7109375" style="3" bestFit="1" customWidth="1"/>
    <col min="9739" max="9753" width="9.140625" style="3"/>
    <col min="9754" max="9755" width="12.42578125" style="3" bestFit="1" customWidth="1"/>
    <col min="9756" max="9757" width="9.140625" style="3"/>
    <col min="9758" max="9760" width="12.42578125" style="3" bestFit="1" customWidth="1"/>
    <col min="9761" max="9987" width="9.140625" style="3"/>
    <col min="9988" max="9988" width="11.42578125" style="3" bestFit="1" customWidth="1"/>
    <col min="9989" max="9993" width="9.140625" style="3"/>
    <col min="9994" max="9994" width="11.7109375" style="3" bestFit="1" customWidth="1"/>
    <col min="9995" max="10009" width="9.140625" style="3"/>
    <col min="10010" max="10011" width="12.42578125" style="3" bestFit="1" customWidth="1"/>
    <col min="10012" max="10013" width="9.140625" style="3"/>
    <col min="10014" max="10016" width="12.42578125" style="3" bestFit="1" customWidth="1"/>
    <col min="10017" max="10243" width="9.140625" style="3"/>
    <col min="10244" max="10244" width="11.42578125" style="3" bestFit="1" customWidth="1"/>
    <col min="10245" max="10249" width="9.140625" style="3"/>
    <col min="10250" max="10250" width="11.7109375" style="3" bestFit="1" customWidth="1"/>
    <col min="10251" max="10265" width="9.140625" style="3"/>
    <col min="10266" max="10267" width="12.42578125" style="3" bestFit="1" customWidth="1"/>
    <col min="10268" max="10269" width="9.140625" style="3"/>
    <col min="10270" max="10272" width="12.42578125" style="3" bestFit="1" customWidth="1"/>
    <col min="10273" max="10499" width="9.140625" style="3"/>
    <col min="10500" max="10500" width="11.42578125" style="3" bestFit="1" customWidth="1"/>
    <col min="10501" max="10505" width="9.140625" style="3"/>
    <col min="10506" max="10506" width="11.7109375" style="3" bestFit="1" customWidth="1"/>
    <col min="10507" max="10521" width="9.140625" style="3"/>
    <col min="10522" max="10523" width="12.42578125" style="3" bestFit="1" customWidth="1"/>
    <col min="10524" max="10525" width="9.140625" style="3"/>
    <col min="10526" max="10528" width="12.42578125" style="3" bestFit="1" customWidth="1"/>
    <col min="10529" max="10755" width="9.140625" style="3"/>
    <col min="10756" max="10756" width="11.42578125" style="3" bestFit="1" customWidth="1"/>
    <col min="10757" max="10761" width="9.140625" style="3"/>
    <col min="10762" max="10762" width="11.7109375" style="3" bestFit="1" customWidth="1"/>
    <col min="10763" max="10777" width="9.140625" style="3"/>
    <col min="10778" max="10779" width="12.42578125" style="3" bestFit="1" customWidth="1"/>
    <col min="10780" max="10781" width="9.140625" style="3"/>
    <col min="10782" max="10784" width="12.42578125" style="3" bestFit="1" customWidth="1"/>
    <col min="10785" max="11011" width="9.140625" style="3"/>
    <col min="11012" max="11012" width="11.42578125" style="3" bestFit="1" customWidth="1"/>
    <col min="11013" max="11017" width="9.140625" style="3"/>
    <col min="11018" max="11018" width="11.7109375" style="3" bestFit="1" customWidth="1"/>
    <col min="11019" max="11033" width="9.140625" style="3"/>
    <col min="11034" max="11035" width="12.42578125" style="3" bestFit="1" customWidth="1"/>
    <col min="11036" max="11037" width="9.140625" style="3"/>
    <col min="11038" max="11040" width="12.42578125" style="3" bestFit="1" customWidth="1"/>
    <col min="11041" max="11267" width="9.140625" style="3"/>
    <col min="11268" max="11268" width="11.42578125" style="3" bestFit="1" customWidth="1"/>
    <col min="11269" max="11273" width="9.140625" style="3"/>
    <col min="11274" max="11274" width="11.7109375" style="3" bestFit="1" customWidth="1"/>
    <col min="11275" max="11289" width="9.140625" style="3"/>
    <col min="11290" max="11291" width="12.42578125" style="3" bestFit="1" customWidth="1"/>
    <col min="11292" max="11293" width="9.140625" style="3"/>
    <col min="11294" max="11296" width="12.42578125" style="3" bestFit="1" customWidth="1"/>
    <col min="11297" max="11523" width="9.140625" style="3"/>
    <col min="11524" max="11524" width="11.42578125" style="3" bestFit="1" customWidth="1"/>
    <col min="11525" max="11529" width="9.140625" style="3"/>
    <col min="11530" max="11530" width="11.7109375" style="3" bestFit="1" customWidth="1"/>
    <col min="11531" max="11545" width="9.140625" style="3"/>
    <col min="11546" max="11547" width="12.42578125" style="3" bestFit="1" customWidth="1"/>
    <col min="11548" max="11549" width="9.140625" style="3"/>
    <col min="11550" max="11552" width="12.42578125" style="3" bestFit="1" customWidth="1"/>
    <col min="11553" max="11779" width="9.140625" style="3"/>
    <col min="11780" max="11780" width="11.42578125" style="3" bestFit="1" customWidth="1"/>
    <col min="11781" max="11785" width="9.140625" style="3"/>
    <col min="11786" max="11786" width="11.7109375" style="3" bestFit="1" customWidth="1"/>
    <col min="11787" max="11801" width="9.140625" style="3"/>
    <col min="11802" max="11803" width="12.42578125" style="3" bestFit="1" customWidth="1"/>
    <col min="11804" max="11805" width="9.140625" style="3"/>
    <col min="11806" max="11808" width="12.42578125" style="3" bestFit="1" customWidth="1"/>
    <col min="11809" max="12035" width="9.140625" style="3"/>
    <col min="12036" max="12036" width="11.42578125" style="3" bestFit="1" customWidth="1"/>
    <col min="12037" max="12041" width="9.140625" style="3"/>
    <col min="12042" max="12042" width="11.7109375" style="3" bestFit="1" customWidth="1"/>
    <col min="12043" max="12057" width="9.140625" style="3"/>
    <col min="12058" max="12059" width="12.42578125" style="3" bestFit="1" customWidth="1"/>
    <col min="12060" max="12061" width="9.140625" style="3"/>
    <col min="12062" max="12064" width="12.42578125" style="3" bestFit="1" customWidth="1"/>
    <col min="12065" max="12291" width="9.140625" style="3"/>
    <col min="12292" max="12292" width="11.42578125" style="3" bestFit="1" customWidth="1"/>
    <col min="12293" max="12297" width="9.140625" style="3"/>
    <col min="12298" max="12298" width="11.7109375" style="3" bestFit="1" customWidth="1"/>
    <col min="12299" max="12313" width="9.140625" style="3"/>
    <col min="12314" max="12315" width="12.42578125" style="3" bestFit="1" customWidth="1"/>
    <col min="12316" max="12317" width="9.140625" style="3"/>
    <col min="12318" max="12320" width="12.42578125" style="3" bestFit="1" customWidth="1"/>
    <col min="12321" max="12547" width="9.140625" style="3"/>
    <col min="12548" max="12548" width="11.42578125" style="3" bestFit="1" customWidth="1"/>
    <col min="12549" max="12553" width="9.140625" style="3"/>
    <col min="12554" max="12554" width="11.7109375" style="3" bestFit="1" customWidth="1"/>
    <col min="12555" max="12569" width="9.140625" style="3"/>
    <col min="12570" max="12571" width="12.42578125" style="3" bestFit="1" customWidth="1"/>
    <col min="12572" max="12573" width="9.140625" style="3"/>
    <col min="12574" max="12576" width="12.42578125" style="3" bestFit="1" customWidth="1"/>
    <col min="12577" max="12803" width="9.140625" style="3"/>
    <col min="12804" max="12804" width="11.42578125" style="3" bestFit="1" customWidth="1"/>
    <col min="12805" max="12809" width="9.140625" style="3"/>
    <col min="12810" max="12810" width="11.7109375" style="3" bestFit="1" customWidth="1"/>
    <col min="12811" max="12825" width="9.140625" style="3"/>
    <col min="12826" max="12827" width="12.42578125" style="3" bestFit="1" customWidth="1"/>
    <col min="12828" max="12829" width="9.140625" style="3"/>
    <col min="12830" max="12832" width="12.42578125" style="3" bestFit="1" customWidth="1"/>
    <col min="12833" max="13059" width="9.140625" style="3"/>
    <col min="13060" max="13060" width="11.42578125" style="3" bestFit="1" customWidth="1"/>
    <col min="13061" max="13065" width="9.140625" style="3"/>
    <col min="13066" max="13066" width="11.7109375" style="3" bestFit="1" customWidth="1"/>
    <col min="13067" max="13081" width="9.140625" style="3"/>
    <col min="13082" max="13083" width="12.42578125" style="3" bestFit="1" customWidth="1"/>
    <col min="13084" max="13085" width="9.140625" style="3"/>
    <col min="13086" max="13088" width="12.42578125" style="3" bestFit="1" customWidth="1"/>
    <col min="13089" max="13315" width="9.140625" style="3"/>
    <col min="13316" max="13316" width="11.42578125" style="3" bestFit="1" customWidth="1"/>
    <col min="13317" max="13321" width="9.140625" style="3"/>
    <col min="13322" max="13322" width="11.7109375" style="3" bestFit="1" customWidth="1"/>
    <col min="13323" max="13337" width="9.140625" style="3"/>
    <col min="13338" max="13339" width="12.42578125" style="3" bestFit="1" customWidth="1"/>
    <col min="13340" max="13341" width="9.140625" style="3"/>
    <col min="13342" max="13344" width="12.42578125" style="3" bestFit="1" customWidth="1"/>
    <col min="13345" max="13571" width="9.140625" style="3"/>
    <col min="13572" max="13572" width="11.42578125" style="3" bestFit="1" customWidth="1"/>
    <col min="13573" max="13577" width="9.140625" style="3"/>
    <col min="13578" max="13578" width="11.7109375" style="3" bestFit="1" customWidth="1"/>
    <col min="13579" max="13593" width="9.140625" style="3"/>
    <col min="13594" max="13595" width="12.42578125" style="3" bestFit="1" customWidth="1"/>
    <col min="13596" max="13597" width="9.140625" style="3"/>
    <col min="13598" max="13600" width="12.42578125" style="3" bestFit="1" customWidth="1"/>
    <col min="13601" max="13827" width="9.140625" style="3"/>
    <col min="13828" max="13828" width="11.42578125" style="3" bestFit="1" customWidth="1"/>
    <col min="13829" max="13833" width="9.140625" style="3"/>
    <col min="13834" max="13834" width="11.7109375" style="3" bestFit="1" customWidth="1"/>
    <col min="13835" max="13849" width="9.140625" style="3"/>
    <col min="13850" max="13851" width="12.42578125" style="3" bestFit="1" customWidth="1"/>
    <col min="13852" max="13853" width="9.140625" style="3"/>
    <col min="13854" max="13856" width="12.42578125" style="3" bestFit="1" customWidth="1"/>
    <col min="13857" max="14083" width="9.140625" style="3"/>
    <col min="14084" max="14084" width="11.42578125" style="3" bestFit="1" customWidth="1"/>
    <col min="14085" max="14089" width="9.140625" style="3"/>
    <col min="14090" max="14090" width="11.7109375" style="3" bestFit="1" customWidth="1"/>
    <col min="14091" max="14105" width="9.140625" style="3"/>
    <col min="14106" max="14107" width="12.42578125" style="3" bestFit="1" customWidth="1"/>
    <col min="14108" max="14109" width="9.140625" style="3"/>
    <col min="14110" max="14112" width="12.42578125" style="3" bestFit="1" customWidth="1"/>
    <col min="14113" max="14339" width="9.140625" style="3"/>
    <col min="14340" max="14340" width="11.42578125" style="3" bestFit="1" customWidth="1"/>
    <col min="14341" max="14345" width="9.140625" style="3"/>
    <col min="14346" max="14346" width="11.7109375" style="3" bestFit="1" customWidth="1"/>
    <col min="14347" max="14361" width="9.140625" style="3"/>
    <col min="14362" max="14363" width="12.42578125" style="3" bestFit="1" customWidth="1"/>
    <col min="14364" max="14365" width="9.140625" style="3"/>
    <col min="14366" max="14368" width="12.42578125" style="3" bestFit="1" customWidth="1"/>
    <col min="14369" max="14595" width="9.140625" style="3"/>
    <col min="14596" max="14596" width="11.42578125" style="3" bestFit="1" customWidth="1"/>
    <col min="14597" max="14601" width="9.140625" style="3"/>
    <col min="14602" max="14602" width="11.7109375" style="3" bestFit="1" customWidth="1"/>
    <col min="14603" max="14617" width="9.140625" style="3"/>
    <col min="14618" max="14619" width="12.42578125" style="3" bestFit="1" customWidth="1"/>
    <col min="14620" max="14621" width="9.140625" style="3"/>
    <col min="14622" max="14624" width="12.42578125" style="3" bestFit="1" customWidth="1"/>
    <col min="14625" max="14851" width="9.140625" style="3"/>
    <col min="14852" max="14852" width="11.42578125" style="3" bestFit="1" customWidth="1"/>
    <col min="14853" max="14857" width="9.140625" style="3"/>
    <col min="14858" max="14858" width="11.7109375" style="3" bestFit="1" customWidth="1"/>
    <col min="14859" max="14873" width="9.140625" style="3"/>
    <col min="14874" max="14875" width="12.42578125" style="3" bestFit="1" customWidth="1"/>
    <col min="14876" max="14877" width="9.140625" style="3"/>
    <col min="14878" max="14880" width="12.42578125" style="3" bestFit="1" customWidth="1"/>
    <col min="14881" max="15107" width="9.140625" style="3"/>
    <col min="15108" max="15108" width="11.42578125" style="3" bestFit="1" customWidth="1"/>
    <col min="15109" max="15113" width="9.140625" style="3"/>
    <col min="15114" max="15114" width="11.7109375" style="3" bestFit="1" customWidth="1"/>
    <col min="15115" max="15129" width="9.140625" style="3"/>
    <col min="15130" max="15131" width="12.42578125" style="3" bestFit="1" customWidth="1"/>
    <col min="15132" max="15133" width="9.140625" style="3"/>
    <col min="15134" max="15136" width="12.42578125" style="3" bestFit="1" customWidth="1"/>
    <col min="15137" max="15363" width="9.140625" style="3"/>
    <col min="15364" max="15364" width="11.42578125" style="3" bestFit="1" customWidth="1"/>
    <col min="15365" max="15369" width="9.140625" style="3"/>
    <col min="15370" max="15370" width="11.7109375" style="3" bestFit="1" customWidth="1"/>
    <col min="15371" max="15385" width="9.140625" style="3"/>
    <col min="15386" max="15387" width="12.42578125" style="3" bestFit="1" customWidth="1"/>
    <col min="15388" max="15389" width="9.140625" style="3"/>
    <col min="15390" max="15392" width="12.42578125" style="3" bestFit="1" customWidth="1"/>
    <col min="15393" max="15619" width="9.140625" style="3"/>
    <col min="15620" max="15620" width="11.42578125" style="3" bestFit="1" customWidth="1"/>
    <col min="15621" max="15625" width="9.140625" style="3"/>
    <col min="15626" max="15626" width="11.7109375" style="3" bestFit="1" customWidth="1"/>
    <col min="15627" max="15641" width="9.140625" style="3"/>
    <col min="15642" max="15643" width="12.42578125" style="3" bestFit="1" customWidth="1"/>
    <col min="15644" max="15645" width="9.140625" style="3"/>
    <col min="15646" max="15648" width="12.42578125" style="3" bestFit="1" customWidth="1"/>
    <col min="15649" max="15875" width="9.140625" style="3"/>
    <col min="15876" max="15876" width="11.42578125" style="3" bestFit="1" customWidth="1"/>
    <col min="15877" max="15881" width="9.140625" style="3"/>
    <col min="15882" max="15882" width="11.7109375" style="3" bestFit="1" customWidth="1"/>
    <col min="15883" max="15897" width="9.140625" style="3"/>
    <col min="15898" max="15899" width="12.42578125" style="3" bestFit="1" customWidth="1"/>
    <col min="15900" max="15901" width="9.140625" style="3"/>
    <col min="15902" max="15904" width="12.42578125" style="3" bestFit="1" customWidth="1"/>
    <col min="15905" max="16131" width="9.140625" style="3"/>
    <col min="16132" max="16132" width="11.42578125" style="3" bestFit="1" customWidth="1"/>
    <col min="16133" max="16137" width="9.140625" style="3"/>
    <col min="16138" max="16138" width="11.7109375" style="3" bestFit="1" customWidth="1"/>
    <col min="16139" max="16153" width="9.140625" style="3"/>
    <col min="16154" max="16155" width="12.42578125" style="3" bestFit="1" customWidth="1"/>
    <col min="16156" max="16157" width="9.140625" style="3"/>
    <col min="16158" max="16160" width="12.42578125" style="3" bestFit="1" customWidth="1"/>
    <col min="16161" max="16384" width="9.140625" style="3"/>
  </cols>
  <sheetData>
    <row r="1" spans="5:30" ht="25.5" x14ac:dyDescent="0.2">
      <c r="E1" s="2" t="s">
        <v>2</v>
      </c>
      <c r="F1" s="2" t="s">
        <v>3</v>
      </c>
      <c r="H1" s="1" t="s">
        <v>0</v>
      </c>
      <c r="I1" s="6">
        <v>100</v>
      </c>
      <c r="V1" s="3" t="s">
        <v>6</v>
      </c>
      <c r="W1" s="3" t="s">
        <v>7</v>
      </c>
      <c r="X1" s="3" t="s">
        <v>8</v>
      </c>
      <c r="Y1" s="3" t="s">
        <v>4</v>
      </c>
      <c r="Z1" s="3" t="s">
        <v>9</v>
      </c>
      <c r="AA1" s="4" t="s">
        <v>10</v>
      </c>
      <c r="AB1" s="4" t="s">
        <v>11</v>
      </c>
      <c r="AC1" s="5" t="s">
        <v>12</v>
      </c>
    </row>
    <row r="2" spans="5:30" ht="13.5" thickBot="1" x14ac:dyDescent="0.25">
      <c r="E2" s="7">
        <v>12</v>
      </c>
      <c r="F2" s="7">
        <v>20</v>
      </c>
      <c r="H2" s="1" t="s">
        <v>1</v>
      </c>
      <c r="I2" s="7">
        <v>105</v>
      </c>
      <c r="V2" s="3">
        <v>84</v>
      </c>
      <c r="W2" s="3">
        <f>NORMDIST(V2,$I$1,'Power and Variability'!$E$2/SQRT('Power and Variability'!$F$2),FALSE)</f>
        <v>2.8278282464056695E-9</v>
      </c>
      <c r="X2" s="3">
        <f>NORMDIST(V2,$I$2,'Power and Variability'!$E$2/SQRT('Power and Variability'!$F$2),FALSE)</f>
        <v>7.4468963531258292E-15</v>
      </c>
      <c r="Y2" s="3" t="e">
        <f>IF(OR(AND(1=2,AD2&lt;=0.05),AD2&gt;=0.95),W2,#N/A)</f>
        <v>#N/A</v>
      </c>
      <c r="Z2" s="3" t="e">
        <f>IF(OR(AND(1=2,AD2&lt;=0.05),AD2&gt;=0.95),X2,#N/A)</f>
        <v>#N/A</v>
      </c>
      <c r="AA2" s="3" t="e">
        <v>#N/A</v>
      </c>
      <c r="AB2" s="3">
        <f t="shared" ref="AB2:AB65" si="0">IF(X2=MAX($W$2:$W$142),X2,0)</f>
        <v>0</v>
      </c>
      <c r="AC2" s="9">
        <v>5</v>
      </c>
      <c r="AD2" s="3">
        <f>NORMDIST('Power and Variability'!V2,'Power and Variability'!$I$1,'Power and Variability'!$E$2/SQRT('Power and Variability'!$F$2),TRUE)</f>
        <v>1.2393953985083525E-9</v>
      </c>
    </row>
    <row r="3" spans="5:30" ht="18.75" x14ac:dyDescent="0.35">
      <c r="H3" s="10" t="s">
        <v>5</v>
      </c>
      <c r="I3" s="8" t="s">
        <v>13</v>
      </c>
      <c r="J3" s="3" t="s">
        <v>14</v>
      </c>
      <c r="V3" s="3">
        <v>84.25</v>
      </c>
      <c r="W3" s="3">
        <f>NORMDIST(V3,$I$1,'Power and Variability'!$E$2/SQRT('Power and Variability'!$F$2),FALSE)</f>
        <v>4.9073019547779913E-9</v>
      </c>
      <c r="X3" s="3">
        <f>NORMDIST(V3,$I$2,'Power and Variability'!$E$2/SQRT('Power and Variability'!$F$2),FALSE)</f>
        <v>1.5373169313826576E-14</v>
      </c>
      <c r="Y3" s="3" t="e">
        <f t="shared" ref="Y3:Y66" si="1">IF(OR(AND(1=2,AD3&lt;=0.05),AD3&gt;=0.95),W3,#N/A)</f>
        <v>#N/A</v>
      </c>
      <c r="Z3" s="3" t="e">
        <f t="shared" ref="Z3:Z66" si="2">IF(OR(AND(1=2,AD3&lt;=0.05),AD3&gt;=0.95),X3,#N/A)</f>
        <v>#N/A</v>
      </c>
      <c r="AA3" s="3" t="e">
        <v>#N/A</v>
      </c>
      <c r="AB3" s="3">
        <f t="shared" si="0"/>
        <v>0</v>
      </c>
      <c r="AD3" s="3">
        <f>NORMDIST('Power and Variability'!V3,'Power and Variability'!$I$1,'Power and Variability'!$E$2/SQRT('Power and Variability'!$F$2),TRUE)</f>
        <v>2.183205887261301E-9</v>
      </c>
    </row>
    <row r="4" spans="5:30" x14ac:dyDescent="0.2">
      <c r="H4" s="10" t="s">
        <v>4</v>
      </c>
      <c r="I4" s="7">
        <f>AC2/100</f>
        <v>0.05</v>
      </c>
      <c r="V4" s="3">
        <v>84.5</v>
      </c>
      <c r="W4" s="3">
        <f>NORMDIST(V4,$I$1,'Power and Variability'!$E$2/SQRT('Power and Variability'!$F$2),FALSE)</f>
        <v>8.4423357078079314E-9</v>
      </c>
      <c r="X4" s="3">
        <f>NORMDIST(V4,$I$2,'Power and Variability'!$E$2/SQRT('Power and Variability'!$F$2),FALSE)</f>
        <v>3.1461657145255348E-14</v>
      </c>
      <c r="Y4" s="3" t="e">
        <f t="shared" si="1"/>
        <v>#N/A</v>
      </c>
      <c r="Z4" s="3" t="e">
        <f t="shared" si="2"/>
        <v>#N/A</v>
      </c>
      <c r="AA4" s="3" t="e">
        <v>#N/A</v>
      </c>
      <c r="AB4" s="3">
        <f t="shared" si="0"/>
        <v>0</v>
      </c>
      <c r="AD4" s="3">
        <f>NORMDIST('Power and Variability'!V4,'Power and Variability'!$I$1,'Power and Variability'!$E$2/SQRT('Power and Variability'!$F$2),TRUE)</f>
        <v>3.8133225528484612E-9</v>
      </c>
    </row>
    <row r="5" spans="5:30" x14ac:dyDescent="0.2">
      <c r="V5" s="3">
        <v>84.75</v>
      </c>
      <c r="W5" s="3">
        <f>NORMDIST(V5,$I$1,'Power and Variability'!$E$2/SQRT('Power and Variability'!$F$2),FALSE)</f>
        <v>1.4398343707003473E-8</v>
      </c>
      <c r="X5" s="3">
        <f>NORMDIST(V5,$I$2,'Power and Variability'!$E$2/SQRT('Power and Variability'!$F$2),FALSE)</f>
        <v>6.3830737204185214E-14</v>
      </c>
      <c r="Y5" s="3" t="e">
        <f t="shared" si="1"/>
        <v>#N/A</v>
      </c>
      <c r="Z5" s="3" t="e">
        <f t="shared" si="2"/>
        <v>#N/A</v>
      </c>
      <c r="AA5" s="3" t="e">
        <v>#N/A</v>
      </c>
      <c r="AB5" s="3">
        <f t="shared" si="0"/>
        <v>0</v>
      </c>
      <c r="AD5" s="3">
        <f>NORMDIST('Power and Variability'!V5,'Power and Variability'!$I$1,'Power and Variability'!$E$2/SQRT('Power and Variability'!$F$2),TRUE)</f>
        <v>6.6044864871608304E-9</v>
      </c>
    </row>
    <row r="6" spans="5:30" x14ac:dyDescent="0.2">
      <c r="V6" s="3">
        <v>85</v>
      </c>
      <c r="W6" s="3">
        <f>NORMDIST(V6,$I$1,'Power and Variability'!$E$2/SQRT('Power and Variability'!$F$2),FALSE)</f>
        <v>2.4344033549367408E-8</v>
      </c>
      <c r="X6" s="3">
        <f>NORMDIST(V6,$I$2,'Power and Variability'!$E$2/SQRT('Power and Variability'!$F$2),FALSE)</f>
        <v>1.2838320376718855E-13</v>
      </c>
      <c r="Y6" s="3" t="e">
        <f t="shared" si="1"/>
        <v>#N/A</v>
      </c>
      <c r="Z6" s="3" t="e">
        <f t="shared" si="2"/>
        <v>#N/A</v>
      </c>
      <c r="AA6" s="3" t="e">
        <v>#N/A</v>
      </c>
      <c r="AB6" s="3">
        <f t="shared" si="0"/>
        <v>0</v>
      </c>
      <c r="AD6" s="3">
        <f>NORMDIST('Power and Variability'!V6,'Power and Variability'!$I$1,'Power and Variability'!$E$2/SQRT('Power and Variability'!$F$2),TRUE)</f>
        <v>1.1342374296300387E-8</v>
      </c>
    </row>
    <row r="7" spans="5:30" x14ac:dyDescent="0.2">
      <c r="V7" s="3">
        <v>85.25</v>
      </c>
      <c r="W7" s="3">
        <f>NORMDIST(V7,$I$1,'Power and Variability'!$E$2/SQRT('Power and Variability'!$F$2),FALSE)</f>
        <v>4.0803989001936819E-8</v>
      </c>
      <c r="X7" s="3">
        <f>NORMDIST(V7,$I$2,'Power and Variability'!$E$2/SQRT('Power and Variability'!$F$2),FALSE)</f>
        <v>2.5598625140391105E-13</v>
      </c>
      <c r="Y7" s="3" t="e">
        <f t="shared" si="1"/>
        <v>#N/A</v>
      </c>
      <c r="Z7" s="3" t="e">
        <f t="shared" si="2"/>
        <v>#N/A</v>
      </c>
      <c r="AA7" s="3" t="e">
        <v>#N/A</v>
      </c>
      <c r="AB7" s="3">
        <f t="shared" si="0"/>
        <v>0</v>
      </c>
      <c r="AD7" s="3">
        <f>NORMDIST('Power and Variability'!V7,'Power and Variability'!$I$1,'Power and Variability'!$E$2/SQRT('Power and Variability'!$F$2),TRUE)</f>
        <v>1.9315286324897556E-8</v>
      </c>
    </row>
    <row r="8" spans="5:30" x14ac:dyDescent="0.2">
      <c r="V8" s="3">
        <v>85.5</v>
      </c>
      <c r="W8" s="3">
        <f>NORMDIST(V8,$I$1,'Power and Variability'!$E$2/SQRT('Power and Variability'!$F$2),FALSE)</f>
        <v>6.7802044291666784E-8</v>
      </c>
      <c r="X8" s="3">
        <f>NORMDIST(V8,$I$2,'Power and Variability'!$E$2/SQRT('Power and Variability'!$F$2),FALSE)</f>
        <v>5.0600540380907287E-13</v>
      </c>
      <c r="Y8" s="3" t="e">
        <f t="shared" si="1"/>
        <v>#N/A</v>
      </c>
      <c r="Z8" s="3" t="e">
        <f t="shared" si="2"/>
        <v>#N/A</v>
      </c>
      <c r="AA8" s="3" t="e">
        <v>#N/A</v>
      </c>
      <c r="AB8" s="3">
        <f t="shared" si="0"/>
        <v>0</v>
      </c>
      <c r="AD8" s="3">
        <f>NORMDIST('Power and Variability'!V8,'Power and Variability'!$I$1,'Power and Variability'!$E$2/SQRT('Power and Variability'!$F$2),TRUE)</f>
        <v>3.261621439148595E-8</v>
      </c>
    </row>
    <row r="9" spans="5:30" x14ac:dyDescent="0.2">
      <c r="V9" s="3">
        <v>85.75</v>
      </c>
      <c r="W9" s="3">
        <f>NORMDIST(V9,$I$1,'Power and Variability'!$E$2/SQRT('Power and Variability'!$F$2),FALSE)</f>
        <v>1.1168967768300591E-7</v>
      </c>
      <c r="X9" s="3">
        <f>NORMDIST(V9,$I$2,'Power and Variability'!$E$2/SQRT('Power and Variability'!$F$2),FALSE)</f>
        <v>9.9157085144360028E-13</v>
      </c>
      <c r="Y9" s="3" t="e">
        <f t="shared" si="1"/>
        <v>#N/A</v>
      </c>
      <c r="Z9" s="3" t="e">
        <f t="shared" si="2"/>
        <v>#N/A</v>
      </c>
      <c r="AA9" s="3" t="e">
        <v>#N/A</v>
      </c>
      <c r="AB9" s="3">
        <f t="shared" si="0"/>
        <v>0</v>
      </c>
      <c r="AD9" s="3">
        <f>NORMDIST('Power and Variability'!V9,'Power and Variability'!$I$1,'Power and Variability'!$E$2/SQRT('Power and Variability'!$F$2),TRUE)</f>
        <v>5.4614036789716881E-8</v>
      </c>
    </row>
    <row r="10" spans="5:30" x14ac:dyDescent="0.2">
      <c r="V10" s="3">
        <v>86</v>
      </c>
      <c r="W10" s="3">
        <f>NORMDIST(V10,$I$1,'Power and Variability'!$E$2/SQRT('Power and Variability'!$F$2),FALSE)</f>
        <v>1.8239518506459407E-7</v>
      </c>
      <c r="X10" s="3">
        <f>NORMDIST(V10,$I$2,'Power and Variability'!$E$2/SQRT('Power and Variability'!$F$2),FALSE)</f>
        <v>1.9262933750466236E-12</v>
      </c>
      <c r="Y10" s="3" t="e">
        <f t="shared" si="1"/>
        <v>#N/A</v>
      </c>
      <c r="Z10" s="3" t="e">
        <f t="shared" si="2"/>
        <v>#N/A</v>
      </c>
      <c r="AA10" s="3" t="e">
        <v>#N/A</v>
      </c>
      <c r="AB10" s="3">
        <f t="shared" si="0"/>
        <v>0</v>
      </c>
      <c r="AD10" s="3">
        <f>NORMDIST('Power and Variability'!V10,'Power and Variability'!$I$1,'Power and Variability'!$E$2/SQRT('Power and Variability'!$F$2),TRUE)</f>
        <v>9.0681052861591994E-8</v>
      </c>
    </row>
    <row r="11" spans="5:30" x14ac:dyDescent="0.2">
      <c r="V11" s="3">
        <v>86.25</v>
      </c>
      <c r="W11" s="3">
        <f>NORMDIST(V11,$I$1,'Power and Variability'!$E$2/SQRT('Power and Variability'!$F$2),FALSE)</f>
        <v>2.9528663035983283E-7</v>
      </c>
      <c r="X11" s="3">
        <f>NORMDIST(V11,$I$2,'Power and Variability'!$E$2/SQRT('Power and Variability'!$F$2),FALSE)</f>
        <v>3.7098059464521993E-12</v>
      </c>
      <c r="Y11" s="3" t="e">
        <f t="shared" si="1"/>
        <v>#N/A</v>
      </c>
      <c r="Z11" s="3" t="e">
        <f t="shared" si="2"/>
        <v>#N/A</v>
      </c>
      <c r="AA11" s="3" t="e">
        <v>#N/A</v>
      </c>
      <c r="AB11" s="3">
        <f t="shared" si="0"/>
        <v>0</v>
      </c>
      <c r="AD11" s="3">
        <f>NORMDIST('Power and Variability'!V11,'Power and Variability'!$I$1,'Power and Variability'!$E$2/SQRT('Power and Variability'!$F$2),TRUE)</f>
        <v>1.493047915467035E-7</v>
      </c>
    </row>
    <row r="12" spans="5:30" x14ac:dyDescent="0.2">
      <c r="V12" s="3">
        <v>86.5</v>
      </c>
      <c r="W12" s="3">
        <f>NORMDIST(V12,$I$1,'Power and Variability'!$E$2/SQRT('Power and Variability'!$F$2),FALSE)</f>
        <v>4.7391917521466088E-7</v>
      </c>
      <c r="X12" s="3">
        <f>NORMDIST(V12,$I$2,'Power and Variability'!$E$2/SQRT('Power and Variability'!$F$2),FALSE)</f>
        <v>7.0828825069683331E-12</v>
      </c>
      <c r="Y12" s="3" t="e">
        <f t="shared" si="1"/>
        <v>#N/A</v>
      </c>
      <c r="Z12" s="3" t="e">
        <f t="shared" si="2"/>
        <v>#N/A</v>
      </c>
      <c r="AA12" s="3" t="e">
        <v>#N/A</v>
      </c>
      <c r="AB12" s="3">
        <f t="shared" si="0"/>
        <v>0</v>
      </c>
      <c r="AD12" s="3">
        <f>NORMDIST('Power and Variability'!V12,'Power and Variability'!$I$1,'Power and Variability'!$E$2/SQRT('Power and Variability'!$F$2),TRUE)</f>
        <v>2.437694998362742E-7</v>
      </c>
    </row>
    <row r="13" spans="5:30" x14ac:dyDescent="0.2">
      <c r="V13" s="3">
        <v>86.75</v>
      </c>
      <c r="W13" s="3">
        <f>NORMDIST(V13,$I$1,'Power and Variability'!$E$2/SQRT('Power and Variability'!$F$2),FALSE)</f>
        <v>7.5404082639379078E-7</v>
      </c>
      <c r="X13" s="3">
        <f>NORMDIST(V13,$I$2,'Power and Variability'!$E$2/SQRT('Power and Variability'!$F$2),FALSE)</f>
        <v>1.3405992278137239E-11</v>
      </c>
      <c r="Y13" s="3" t="e">
        <f t="shared" si="1"/>
        <v>#N/A</v>
      </c>
      <c r="Z13" s="3" t="e">
        <f t="shared" si="2"/>
        <v>#N/A</v>
      </c>
      <c r="AA13" s="3" t="e">
        <v>#N/A</v>
      </c>
      <c r="AB13" s="3">
        <f t="shared" si="0"/>
        <v>0</v>
      </c>
      <c r="AD13" s="3">
        <f>NORMDIST('Power and Variability'!V13,'Power and Variability'!$I$1,'Power and Variability'!$E$2/SQRT('Power and Variability'!$F$2),TRUE)</f>
        <v>3.9467269744303446E-7</v>
      </c>
    </row>
    <row r="14" spans="5:30" x14ac:dyDescent="0.2">
      <c r="V14" s="3">
        <v>87</v>
      </c>
      <c r="W14" s="3">
        <f>NORMDIST(V14,$I$1,'Power and Variability'!$E$2/SQRT('Power and Variability'!$F$2),FALSE)</f>
        <v>1.1893660102253522E-6</v>
      </c>
      <c r="X14" s="3">
        <f>NORMDIST(V14,$I$2,'Power and Variability'!$E$2/SQRT('Power and Variability'!$F$2),FALSE)</f>
        <v>2.5154632381720149E-11</v>
      </c>
      <c r="Y14" s="3" t="e">
        <f t="shared" si="1"/>
        <v>#N/A</v>
      </c>
      <c r="Z14" s="3" t="e">
        <f t="shared" si="2"/>
        <v>#N/A</v>
      </c>
      <c r="AA14" s="3" t="e">
        <v>#N/A</v>
      </c>
      <c r="AB14" s="3">
        <f t="shared" si="0"/>
        <v>0</v>
      </c>
      <c r="AD14" s="3">
        <f>NORMDIST('Power and Variability'!V14,'Power and Variability'!$I$1,'Power and Variability'!$E$2/SQRT('Power and Variability'!$F$2),TRUE)</f>
        <v>6.3365188312800353E-7</v>
      </c>
    </row>
    <row r="15" spans="5:30" x14ac:dyDescent="0.2">
      <c r="V15" s="3">
        <v>87.25</v>
      </c>
      <c r="W15" s="3">
        <f>NORMDIST(V15,$I$1,'Power and Variability'!$E$2/SQRT('Power and Variability'!$F$2),FALSE)</f>
        <v>1.8598001054258132E-6</v>
      </c>
      <c r="X15" s="3">
        <f>NORMDIST(V15,$I$2,'Power and Variability'!$E$2/SQRT('Power and Variability'!$F$2),FALSE)</f>
        <v>4.6791510735783966E-11</v>
      </c>
      <c r="Y15" s="3" t="e">
        <f t="shared" si="1"/>
        <v>#N/A</v>
      </c>
      <c r="Z15" s="3" t="e">
        <f t="shared" si="2"/>
        <v>#N/A</v>
      </c>
      <c r="AA15" s="3" t="e">
        <v>#N/A</v>
      </c>
      <c r="AB15" s="3">
        <f t="shared" si="0"/>
        <v>0</v>
      </c>
      <c r="AD15" s="3">
        <f>NORMDIST('Power and Variability'!V15,'Power and Variability'!$I$1,'Power and Variability'!$E$2/SQRT('Power and Variability'!$F$2),TRUE)</f>
        <v>1.0088446802319226E-6</v>
      </c>
    </row>
    <row r="16" spans="5:30" x14ac:dyDescent="0.2">
      <c r="V16" s="3">
        <v>87.5</v>
      </c>
      <c r="W16" s="3">
        <f>NORMDIST(V16,$I$1,'Power and Variability'!$E$2/SQRT('Power and Variability'!$F$2),FALSE)</f>
        <v>2.8830162850978571E-6</v>
      </c>
      <c r="X16" s="3">
        <f>NORMDIST(V16,$I$2,'Power and Variability'!$E$2/SQRT('Power and Variability'!$F$2),FALSE)</f>
        <v>8.6287173365513997E-11</v>
      </c>
      <c r="Y16" s="3" t="e">
        <f t="shared" si="1"/>
        <v>#N/A</v>
      </c>
      <c r="Z16" s="3" t="e">
        <f t="shared" si="2"/>
        <v>#N/A</v>
      </c>
      <c r="AA16" s="3" t="e">
        <v>#N/A</v>
      </c>
      <c r="AB16" s="3">
        <f t="shared" si="0"/>
        <v>0</v>
      </c>
      <c r="AD16" s="3">
        <f>NORMDIST('Power and Variability'!V16,'Power and Variability'!$I$1,'Power and Variability'!$E$2/SQRT('Power and Variability'!$F$2),TRUE)</f>
        <v>1.5928027837664476E-6</v>
      </c>
    </row>
    <row r="17" spans="22:30" x14ac:dyDescent="0.2">
      <c r="V17" s="3">
        <v>87.75</v>
      </c>
      <c r="W17" s="3">
        <f>NORMDIST(V17,$I$1,'Power and Variability'!$E$2/SQRT('Power and Variability'!$F$2),FALSE)</f>
        <v>4.4305537103862186E-6</v>
      </c>
      <c r="X17" s="3">
        <f>NORMDIST(V17,$I$2,'Power and Variability'!$E$2/SQRT('Power and Variability'!$F$2),FALSE)</f>
        <v>1.5774496285341449E-10</v>
      </c>
      <c r="Y17" s="3" t="e">
        <f t="shared" si="1"/>
        <v>#N/A</v>
      </c>
      <c r="Z17" s="3" t="e">
        <f t="shared" si="2"/>
        <v>#N/A</v>
      </c>
      <c r="AA17" s="3" t="e">
        <v>#N/A</v>
      </c>
      <c r="AB17" s="3">
        <f t="shared" si="0"/>
        <v>0</v>
      </c>
      <c r="AD17" s="3">
        <f>NORMDIST('Power and Variability'!V17,'Power and Variability'!$I$1,'Power and Variability'!$E$2/SQRT('Power and Variability'!$F$2),TRUE)</f>
        <v>2.4938378013837504E-6</v>
      </c>
    </row>
    <row r="18" spans="22:30" x14ac:dyDescent="0.2">
      <c r="V18" s="3">
        <v>88</v>
      </c>
      <c r="W18" s="3">
        <f>NORMDIST(V18,$I$1,'Power and Variability'!$E$2/SQRT('Power and Variability'!$F$2),FALSE)</f>
        <v>6.7499257967409196E-6</v>
      </c>
      <c r="X18" s="3">
        <f>NORMDIST(V18,$I$2,'Power and Variability'!$E$2/SQRT('Power and Variability'!$F$2),FALSE)</f>
        <v>2.8588728514903482E-10</v>
      </c>
      <c r="Y18" s="3" t="e">
        <f t="shared" si="1"/>
        <v>#N/A</v>
      </c>
      <c r="Z18" s="3" t="e">
        <f t="shared" si="2"/>
        <v>#N/A</v>
      </c>
      <c r="AA18" s="3" t="e">
        <v>#N/A</v>
      </c>
      <c r="AB18" s="3">
        <f t="shared" si="0"/>
        <v>0</v>
      </c>
      <c r="AD18" s="3">
        <f>NORMDIST('Power and Variability'!V18,'Power and Variability'!$I$1,'Power and Variability'!$E$2/SQRT('Power and Variability'!$F$2),TRUE)</f>
        <v>3.8721082155220345E-6</v>
      </c>
    </row>
    <row r="19" spans="22:30" x14ac:dyDescent="0.2">
      <c r="V19" s="3">
        <v>88.25</v>
      </c>
      <c r="W19" s="3">
        <f>NORMDIST(V19,$I$1,'Power and Variability'!$E$2/SQRT('Power and Variability'!$F$2),FALSE)</f>
        <v>1.0194597270904466E-5</v>
      </c>
      <c r="X19" s="3">
        <f>NORMDIST(V19,$I$2,'Power and Variability'!$E$2/SQRT('Power and Variability'!$F$2),FALSE)</f>
        <v>5.1364641761509411E-10</v>
      </c>
      <c r="Y19" s="3" t="e">
        <f t="shared" si="1"/>
        <v>#N/A</v>
      </c>
      <c r="Z19" s="3" t="e">
        <f t="shared" si="2"/>
        <v>#N/A</v>
      </c>
      <c r="AA19" s="3" t="e">
        <v>#N/A</v>
      </c>
      <c r="AB19" s="3">
        <f t="shared" si="0"/>
        <v>0</v>
      </c>
      <c r="AD19" s="3">
        <f>NORMDIST('Power and Variability'!V19,'Power and Variability'!$I$1,'Power and Variability'!$E$2/SQRT('Power and Variability'!$F$2),TRUE)</f>
        <v>5.9621741302445886E-6</v>
      </c>
    </row>
    <row r="20" spans="22:30" x14ac:dyDescent="0.2">
      <c r="V20" s="3">
        <v>88.5</v>
      </c>
      <c r="W20" s="3">
        <f>NORMDIST(V20,$I$1,'Power and Variability'!$E$2/SQRT('Power and Variability'!$F$2),FALSE)</f>
        <v>1.5264101036793662E-5</v>
      </c>
      <c r="X20" s="3">
        <f>NORMDIST(V20,$I$2,'Power and Variability'!$E$2/SQRT('Power and Variability'!$F$2),FALSE)</f>
        <v>9.1487923203076473E-10</v>
      </c>
      <c r="Y20" s="3" t="e">
        <f t="shared" si="1"/>
        <v>#N/A</v>
      </c>
      <c r="Z20" s="3" t="e">
        <f t="shared" si="2"/>
        <v>#N/A</v>
      </c>
      <c r="AA20" s="3" t="e">
        <v>#N/A</v>
      </c>
      <c r="AB20" s="3">
        <f t="shared" si="0"/>
        <v>0</v>
      </c>
      <c r="AD20" s="3">
        <f>NORMDIST('Power and Variability'!V20,'Power and Variability'!$I$1,'Power and Variability'!$E$2/SQRT('Power and Variability'!$F$2),TRUE)</f>
        <v>9.1042619390113065E-6</v>
      </c>
    </row>
    <row r="21" spans="22:30" x14ac:dyDescent="0.2">
      <c r="V21" s="3">
        <v>88.75</v>
      </c>
      <c r="W21" s="3">
        <f>NORMDIST(V21,$I$1,'Power and Variability'!$E$2/SQRT('Power and Variability'!$F$2),FALSE)</f>
        <v>2.2657003552465654E-5</v>
      </c>
      <c r="X21" s="3">
        <f>NORMDIST(V21,$I$2,'Power and Variability'!$E$2/SQRT('Power and Variability'!$F$2),FALSE)</f>
        <v>1.6154493925689432E-9</v>
      </c>
      <c r="Y21" s="3" t="e">
        <f t="shared" si="1"/>
        <v>#N/A</v>
      </c>
      <c r="Z21" s="3" t="e">
        <f t="shared" si="2"/>
        <v>#N/A</v>
      </c>
      <c r="AA21" s="3" t="e">
        <v>#N/A</v>
      </c>
      <c r="AB21" s="3">
        <f t="shared" si="0"/>
        <v>0</v>
      </c>
      <c r="AD21" s="3">
        <f>NORMDIST('Power and Variability'!V21,'Power and Variability'!$I$1,'Power and Variability'!$E$2/SQRT('Power and Variability'!$F$2),TRUE)</f>
        <v>1.3787103233833808E-5</v>
      </c>
    </row>
    <row r="22" spans="22:30" x14ac:dyDescent="0.2">
      <c r="V22" s="3">
        <v>89</v>
      </c>
      <c r="W22" s="3">
        <f>NORMDIST(V22,$I$1,'Power and Variability'!$E$2/SQRT('Power and Variability'!$F$2),FALSE)</f>
        <v>3.333986186093623E-5</v>
      </c>
      <c r="X22" s="3">
        <f>NORMDIST(V22,$I$2,'Power and Variability'!$E$2/SQRT('Power and Variability'!$F$2),FALSE)</f>
        <v>2.8278282464056695E-9</v>
      </c>
      <c r="Y22" s="3" t="e">
        <f t="shared" si="1"/>
        <v>#N/A</v>
      </c>
      <c r="Z22" s="3" t="e">
        <f t="shared" si="2"/>
        <v>#N/A</v>
      </c>
      <c r="AA22" s="3" t="e">
        <v>#N/A</v>
      </c>
      <c r="AB22" s="3">
        <f t="shared" si="0"/>
        <v>0</v>
      </c>
      <c r="AD22" s="3">
        <f>NORMDIST('Power and Variability'!V22,'Power and Variability'!$I$1,'Power and Variability'!$E$2/SQRT('Power and Variability'!$F$2),TRUE)</f>
        <v>2.0705944213289159E-5</v>
      </c>
    </row>
    <row r="23" spans="22:30" x14ac:dyDescent="0.2">
      <c r="V23" s="3">
        <v>89.25</v>
      </c>
      <c r="W23" s="3">
        <f>NORMDIST(V23,$I$1,'Power and Variability'!$E$2/SQRT('Power and Variability'!$F$2),FALSE)</f>
        <v>4.8635703477100219E-5</v>
      </c>
      <c r="X23" s="3">
        <f>NORMDIST(V23,$I$2,'Power and Variability'!$E$2/SQRT('Power and Variability'!$F$2),FALSE)</f>
        <v>4.9073019547779913E-9</v>
      </c>
      <c r="Y23" s="3" t="e">
        <f t="shared" si="1"/>
        <v>#N/A</v>
      </c>
      <c r="Z23" s="3" t="e">
        <f t="shared" si="2"/>
        <v>#N/A</v>
      </c>
      <c r="AA23" s="3" t="e">
        <v>#N/A</v>
      </c>
      <c r="AB23" s="3">
        <f t="shared" si="0"/>
        <v>0</v>
      </c>
      <c r="AD23" s="3">
        <f>NORMDIST('Power and Variability'!V23,'Power and Variability'!$I$1,'Power and Variability'!$E$2/SQRT('Power and Variability'!$F$2),TRUE)</f>
        <v>3.0840157663436624E-5</v>
      </c>
    </row>
    <row r="24" spans="22:30" x14ac:dyDescent="0.2">
      <c r="V24" s="3">
        <v>89.5</v>
      </c>
      <c r="W24" s="3">
        <f>NORMDIST(V24,$I$1,'Power and Variability'!$E$2/SQRT('Power and Variability'!$F$2),FALSE)</f>
        <v>7.0335841952895515E-5</v>
      </c>
      <c r="X24" s="3">
        <f>NORMDIST(V24,$I$2,'Power and Variability'!$E$2/SQRT('Power and Variability'!$F$2),FALSE)</f>
        <v>8.4423357078079314E-9</v>
      </c>
      <c r="Y24" s="3" t="e">
        <f t="shared" si="1"/>
        <v>#N/A</v>
      </c>
      <c r="Z24" s="3" t="e">
        <f t="shared" si="2"/>
        <v>#N/A</v>
      </c>
      <c r="AA24" s="3" t="e">
        <v>#N/A</v>
      </c>
      <c r="AB24" s="3">
        <f t="shared" si="0"/>
        <v>0</v>
      </c>
      <c r="AD24" s="3">
        <f>NORMDIST('Power and Variability'!V24,'Power and Variability'!$I$1,'Power and Variability'!$E$2/SQRT('Power and Variability'!$F$2),TRUE)</f>
        <v>4.5555810551928785E-5</v>
      </c>
    </row>
    <row r="25" spans="22:30" x14ac:dyDescent="0.2">
      <c r="V25" s="3">
        <v>89.75</v>
      </c>
      <c r="W25" s="3">
        <f>NORMDIST(V25,$I$1,'Power and Variability'!$E$2/SQRT('Power and Variability'!$F$2),FALSE)</f>
        <v>1.0083893765462614E-4</v>
      </c>
      <c r="X25" s="3">
        <f>NORMDIST(V25,$I$2,'Power and Variability'!$E$2/SQRT('Power and Variability'!$F$2),FALSE)</f>
        <v>1.4398343707003473E-8</v>
      </c>
      <c r="Y25" s="3" t="e">
        <f t="shared" si="1"/>
        <v>#N/A</v>
      </c>
      <c r="Z25" s="3" t="e">
        <f t="shared" si="2"/>
        <v>#N/A</v>
      </c>
      <c r="AA25" s="3" t="e">
        <v>#N/A</v>
      </c>
      <c r="AB25" s="3">
        <f t="shared" si="0"/>
        <v>0</v>
      </c>
      <c r="AD25" s="3">
        <f>NORMDIST('Power and Variability'!V25,'Power and Variability'!$I$1,'Power and Variability'!$E$2/SQRT('Power and Variability'!$F$2),TRUE)</f>
        <v>6.6739510363070286E-5</v>
      </c>
    </row>
    <row r="26" spans="22:30" x14ac:dyDescent="0.2">
      <c r="V26" s="3">
        <v>90</v>
      </c>
      <c r="W26" s="3">
        <f>NORMDIST(V26,$I$1,'Power and Variability'!$E$2/SQRT('Power and Variability'!$F$2),FALSE)</f>
        <v>1.4332102830568469E-4</v>
      </c>
      <c r="X26" s="3">
        <f>NORMDIST(V26,$I$2,'Power and Variability'!$E$2/SQRT('Power and Variability'!$F$2),FALSE)</f>
        <v>2.4344033549367408E-8</v>
      </c>
      <c r="Y26" s="3" t="e">
        <f t="shared" si="1"/>
        <v>#N/A</v>
      </c>
      <c r="Z26" s="3" t="e">
        <f t="shared" si="2"/>
        <v>#N/A</v>
      </c>
      <c r="AA26" s="3" t="e">
        <v>#N/A</v>
      </c>
      <c r="AB26" s="3">
        <f t="shared" si="0"/>
        <v>0</v>
      </c>
      <c r="AD26" s="3">
        <f>NORMDIST('Power and Variability'!V26,'Power and Variability'!$I$1,'Power and Variability'!$E$2/SQRT('Power and Variability'!$F$2),TRUE)</f>
        <v>9.6970814551859734E-5</v>
      </c>
    </row>
    <row r="27" spans="22:30" x14ac:dyDescent="0.2">
      <c r="V27" s="3">
        <v>90.25</v>
      </c>
      <c r="W27" s="3">
        <f>NORMDIST(V27,$I$1,'Power and Variability'!$E$2/SQRT('Power and Variability'!$F$2),FALSE)</f>
        <v>2.0193967450780133E-4</v>
      </c>
      <c r="X27" s="3">
        <f>NORMDIST(V27,$I$2,'Power and Variability'!$E$2/SQRT('Power and Variability'!$F$2),FALSE)</f>
        <v>4.0803989001936819E-8</v>
      </c>
      <c r="Y27" s="3" t="e">
        <f t="shared" si="1"/>
        <v>#N/A</v>
      </c>
      <c r="Z27" s="3" t="e">
        <f t="shared" si="2"/>
        <v>#N/A</v>
      </c>
      <c r="AA27" s="3" t="e">
        <v>#N/A</v>
      </c>
      <c r="AB27" s="3">
        <f t="shared" si="0"/>
        <v>0</v>
      </c>
      <c r="AD27" s="3">
        <f>NORMDIST('Power and Variability'!V27,'Power and Variability'!$I$1,'Power and Variability'!$E$2/SQRT('Power and Variability'!$F$2),TRUE)</f>
        <v>1.3974135568806968E-4</v>
      </c>
    </row>
    <row r="28" spans="22:30" x14ac:dyDescent="0.2">
      <c r="V28" s="3">
        <v>90.5</v>
      </c>
      <c r="W28" s="3">
        <f>NORMDIST(V28,$I$1,'Power and Variability'!$E$2/SQRT('Power and Variability'!$F$2),FALSE)</f>
        <v>2.8207426875337784E-4</v>
      </c>
      <c r="X28" s="3">
        <f>NORMDIST(V28,$I$2,'Power and Variability'!$E$2/SQRT('Power and Variability'!$F$2),FALSE)</f>
        <v>6.7802044291666784E-8</v>
      </c>
      <c r="Y28" s="3" t="e">
        <f t="shared" si="1"/>
        <v>#N/A</v>
      </c>
      <c r="Z28" s="3" t="e">
        <f t="shared" si="2"/>
        <v>#N/A</v>
      </c>
      <c r="AA28" s="3" t="e">
        <v>#N/A</v>
      </c>
      <c r="AB28" s="3">
        <f t="shared" si="0"/>
        <v>0</v>
      </c>
      <c r="AD28" s="3">
        <f>NORMDIST('Power and Variability'!V28,'Power and Variability'!$I$1,'Power and Variability'!$E$2/SQRT('Power and Variability'!$F$2),TRUE)</f>
        <v>1.9972949616575841E-4</v>
      </c>
    </row>
    <row r="29" spans="22:30" x14ac:dyDescent="0.2">
      <c r="V29" s="3">
        <v>90.75</v>
      </c>
      <c r="W29" s="3">
        <f>NORMDIST(V29,$I$1,'Power and Variability'!$E$2/SQRT('Power and Variability'!$F$2),FALSE)</f>
        <v>3.9060281839549876E-4</v>
      </c>
      <c r="X29" s="3">
        <f>NORMDIST(V29,$I$2,'Power and Variability'!$E$2/SQRT('Power and Variability'!$F$2),FALSE)</f>
        <v>1.1168967768300591E-7</v>
      </c>
      <c r="Y29" s="3" t="e">
        <f t="shared" si="1"/>
        <v>#N/A</v>
      </c>
      <c r="Z29" s="3" t="e">
        <f t="shared" si="2"/>
        <v>#N/A</v>
      </c>
      <c r="AA29" s="3" t="e">
        <v>#N/A</v>
      </c>
      <c r="AB29" s="3">
        <f t="shared" si="0"/>
        <v>0</v>
      </c>
      <c r="AD29" s="3">
        <f>NORMDIST('Power and Variability'!V29,'Power and Variability'!$I$1,'Power and Variability'!$E$2/SQRT('Power and Variability'!$F$2),TRUE)</f>
        <v>2.8313963582649547E-4</v>
      </c>
    </row>
    <row r="30" spans="22:30" x14ac:dyDescent="0.2">
      <c r="V30" s="3">
        <v>91</v>
      </c>
      <c r="W30" s="3">
        <f>NORMDIST(V30,$I$1,'Power and Variability'!$E$2/SQRT('Power and Variability'!$F$2),FALSE)</f>
        <v>5.3621302228276885E-4</v>
      </c>
      <c r="X30" s="3">
        <f>NORMDIST(V30,$I$2,'Power and Variability'!$E$2/SQRT('Power and Variability'!$F$2),FALSE)</f>
        <v>1.8239518506459407E-7</v>
      </c>
      <c r="Y30" s="3" t="e">
        <f t="shared" si="1"/>
        <v>#N/A</v>
      </c>
      <c r="Z30" s="3" t="e">
        <f t="shared" si="2"/>
        <v>#N/A</v>
      </c>
      <c r="AA30" s="3" t="e">
        <v>#N/A</v>
      </c>
      <c r="AB30" s="3">
        <f t="shared" si="0"/>
        <v>0</v>
      </c>
      <c r="AD30" s="3">
        <f>NORMDIST('Power and Variability'!V30,'Power and Variability'!$I$1,'Power and Variability'!$E$2/SQRT('Power and Variability'!$F$2),TRUE)</f>
        <v>3.9811507879540471E-4</v>
      </c>
    </row>
    <row r="31" spans="22:30" x14ac:dyDescent="0.2">
      <c r="V31" s="3">
        <v>91.25</v>
      </c>
      <c r="W31" s="3">
        <f>NORMDIST(V31,$I$1,'Power and Variability'!$E$2/SQRT('Power and Variability'!$F$2),FALSE)</f>
        <v>7.2974213642902316E-4</v>
      </c>
      <c r="X31" s="3">
        <f>NORMDIST(V31,$I$2,'Power and Variability'!$E$2/SQRT('Power and Variability'!$F$2),FALSE)</f>
        <v>2.9528663035983283E-7</v>
      </c>
      <c r="Y31" s="3" t="e">
        <f t="shared" si="1"/>
        <v>#N/A</v>
      </c>
      <c r="Z31" s="3" t="e">
        <f t="shared" si="2"/>
        <v>#N/A</v>
      </c>
      <c r="AA31" s="3" t="e">
        <v>#N/A</v>
      </c>
      <c r="AB31" s="3">
        <f t="shared" si="0"/>
        <v>0</v>
      </c>
      <c r="AD31" s="3">
        <f>NORMDIST('Power and Variability'!V31,'Power and Variability'!$I$1,'Power and Variability'!$E$2/SQRT('Power and Variability'!$F$2),TRUE)</f>
        <v>5.5523242312315816E-4</v>
      </c>
    </row>
    <row r="32" spans="22:30" x14ac:dyDescent="0.2">
      <c r="V32" s="3">
        <v>91.5</v>
      </c>
      <c r="W32" s="3">
        <f>NORMDIST(V32,$I$1,'Power and Variability'!$E$2/SQRT('Power and Variability'!$F$2),FALSE)</f>
        <v>9.8453593742455197E-4</v>
      </c>
      <c r="X32" s="3">
        <f>NORMDIST(V32,$I$2,'Power and Variability'!$E$2/SQRT('Power and Variability'!$F$2),FALSE)</f>
        <v>4.7391917521466088E-7</v>
      </c>
      <c r="Y32" s="3" t="e">
        <f t="shared" si="1"/>
        <v>#N/A</v>
      </c>
      <c r="Z32" s="3" t="e">
        <f t="shared" si="2"/>
        <v>#N/A</v>
      </c>
      <c r="AA32" s="3" t="e">
        <v>#N/A</v>
      </c>
      <c r="AB32" s="3">
        <f t="shared" si="0"/>
        <v>0</v>
      </c>
      <c r="AD32" s="3">
        <f>NORMDIST('Power and Variability'!V32,'Power and Variability'!$I$1,'Power and Variability'!$E$2/SQRT('Power and Variability'!$F$2),TRUE)</f>
        <v>7.6808355514614728E-4</v>
      </c>
    </row>
    <row r="33" spans="22:30" x14ac:dyDescent="0.2">
      <c r="V33" s="3">
        <v>91.75</v>
      </c>
      <c r="W33" s="3">
        <f>NORMDIST(V33,$I$1,'Power and Variability'!$E$2/SQRT('Power and Variability'!$F$2),FALSE)</f>
        <v>1.316812090683708E-3</v>
      </c>
      <c r="X33" s="3">
        <f>NORMDIST(V33,$I$2,'Power and Variability'!$E$2/SQRT('Power and Variability'!$F$2),FALSE)</f>
        <v>7.5404082639379078E-7</v>
      </c>
      <c r="Y33" s="3" t="e">
        <f t="shared" si="1"/>
        <v>#N/A</v>
      </c>
      <c r="Z33" s="3" t="e">
        <f t="shared" si="2"/>
        <v>#N/A</v>
      </c>
      <c r="AA33" s="3" t="e">
        <v>#N/A</v>
      </c>
      <c r="AB33" s="3">
        <f t="shared" si="0"/>
        <v>0</v>
      </c>
      <c r="AD33" s="3">
        <f>NORMDIST('Power and Variability'!V33,'Power and Variability'!$I$1,'Power and Variability'!$E$2/SQRT('Power and Variability'!$F$2),TRUE)</f>
        <v>1.0539482983193387E-3</v>
      </c>
    </row>
    <row r="34" spans="22:30" x14ac:dyDescent="0.2">
      <c r="V34" s="3">
        <v>92</v>
      </c>
      <c r="W34" s="3">
        <f>NORMDIST(V34,$I$1,'Power and Variability'!$E$2/SQRT('Power and Variability'!$F$2),FALSE)</f>
        <v>1.746007561775814E-3</v>
      </c>
      <c r="X34" s="3">
        <f>NORMDIST(V34,$I$2,'Power and Variability'!$E$2/SQRT('Power and Variability'!$F$2),FALSE)</f>
        <v>1.1893660102253522E-6</v>
      </c>
      <c r="Y34" s="3" t="e">
        <f t="shared" si="1"/>
        <v>#N/A</v>
      </c>
      <c r="Z34" s="3" t="e">
        <f t="shared" si="2"/>
        <v>#N/A</v>
      </c>
      <c r="AA34" s="3" t="e">
        <v>#N/A</v>
      </c>
      <c r="AB34" s="3">
        <f t="shared" si="0"/>
        <v>0</v>
      </c>
      <c r="AD34" s="3">
        <f>NORMDIST('Power and Variability'!V34,'Power and Variability'!$I$1,'Power and Variability'!$E$2/SQRT('Power and Variability'!$F$2),TRUE)</f>
        <v>1.4345563960383074E-3</v>
      </c>
    </row>
    <row r="35" spans="22:30" x14ac:dyDescent="0.2">
      <c r="V35" s="3">
        <v>92.25</v>
      </c>
      <c r="W35" s="3">
        <f>NORMDIST(V35,$I$1,'Power and Variability'!$E$2/SQRT('Power and Variability'!$F$2),FALSE)</f>
        <v>2.2950836423619747E-3</v>
      </c>
      <c r="X35" s="3">
        <f>NORMDIST(V35,$I$2,'Power and Variability'!$E$2/SQRT('Power and Variability'!$F$2),FALSE)</f>
        <v>1.8598001054258132E-6</v>
      </c>
      <c r="Y35" s="3" t="e">
        <f t="shared" si="1"/>
        <v>#N/A</v>
      </c>
      <c r="Z35" s="3" t="e">
        <f t="shared" si="2"/>
        <v>#N/A</v>
      </c>
      <c r="AA35" s="3" t="e">
        <v>#N/A</v>
      </c>
      <c r="AB35" s="3">
        <f t="shared" si="0"/>
        <v>0</v>
      </c>
      <c r="AD35" s="3">
        <f>NORMDIST('Power and Variability'!V35,'Power and Variability'!$I$1,'Power and Variability'!$E$2/SQRT('Power and Variability'!$F$2),TRUE)</f>
        <v>1.9369316637900382E-3</v>
      </c>
    </row>
    <row r="36" spans="22:30" x14ac:dyDescent="0.2">
      <c r="V36" s="3">
        <v>92.5</v>
      </c>
      <c r="W36" s="3">
        <f>NORMDIST(V36,$I$1,'Power and Variability'!$E$2/SQRT('Power and Variability'!$F$2),FALSE)</f>
        <v>2.9907561032225228E-3</v>
      </c>
      <c r="X36" s="3">
        <f>NORMDIST(V36,$I$2,'Power and Variability'!$E$2/SQRT('Power and Variability'!$F$2),FALSE)</f>
        <v>2.8830162850978571E-6</v>
      </c>
      <c r="Y36" s="3" t="e">
        <f t="shared" si="1"/>
        <v>#N/A</v>
      </c>
      <c r="Z36" s="3" t="e">
        <f t="shared" si="2"/>
        <v>#N/A</v>
      </c>
      <c r="AA36" s="3" t="e">
        <v>#N/A</v>
      </c>
      <c r="AB36" s="3">
        <f t="shared" si="0"/>
        <v>0</v>
      </c>
      <c r="AD36" s="3">
        <f>NORMDIST('Power and Variability'!V36,'Power and Variability'!$I$1,'Power and Variability'!$E$2/SQRT('Power and Variability'!$F$2),TRUE)</f>
        <v>2.5943037761577818E-3</v>
      </c>
    </row>
    <row r="37" spans="22:30" x14ac:dyDescent="0.2">
      <c r="V37" s="3">
        <v>92.75</v>
      </c>
      <c r="W37" s="3">
        <f>NORMDIST(V37,$I$1,'Power and Variability'!$E$2/SQRT('Power and Variability'!$F$2),FALSE)</f>
        <v>3.8636124807322056E-3</v>
      </c>
      <c r="X37" s="3">
        <f>NORMDIST(V37,$I$2,'Power and Variability'!$E$2/SQRT('Power and Variability'!$F$2),FALSE)</f>
        <v>4.4305537103862186E-6</v>
      </c>
      <c r="Y37" s="3" t="e">
        <f t="shared" si="1"/>
        <v>#N/A</v>
      </c>
      <c r="Z37" s="3" t="e">
        <f t="shared" si="2"/>
        <v>#N/A</v>
      </c>
      <c r="AA37" s="3" t="e">
        <v>#N/A</v>
      </c>
      <c r="AB37" s="3">
        <f t="shared" si="0"/>
        <v>0</v>
      </c>
      <c r="AD37" s="3">
        <f>NORMDIST('Power and Variability'!V37,'Power and Variability'!$I$1,'Power and Variability'!$E$2/SQRT('Power and Variability'!$F$2),TRUE)</f>
        <v>3.4470643259766746E-3</v>
      </c>
    </row>
    <row r="38" spans="22:30" x14ac:dyDescent="0.2">
      <c r="V38" s="3">
        <v>93</v>
      </c>
      <c r="W38" s="3">
        <f>NORMDIST(V38,$I$1,'Power and Variability'!$E$2/SQRT('Power and Variability'!$F$2),FALSE)</f>
        <v>4.948074222825052E-3</v>
      </c>
      <c r="X38" s="3">
        <f>NORMDIST(V38,$I$2,'Power and Variability'!$E$2/SQRT('Power and Variability'!$F$2),FALSE)</f>
        <v>6.7499257967409196E-6</v>
      </c>
      <c r="Y38" s="3" t="e">
        <f t="shared" si="1"/>
        <v>#N/A</v>
      </c>
      <c r="Z38" s="3" t="e">
        <f t="shared" si="2"/>
        <v>#N/A</v>
      </c>
      <c r="AA38" s="3" t="e">
        <v>#N/A</v>
      </c>
      <c r="AB38" s="3">
        <f t="shared" si="0"/>
        <v>0</v>
      </c>
      <c r="AD38" s="3">
        <f>NORMDIST('Power and Variability'!V38,'Power and Variability'!$I$1,'Power and Variability'!$E$2/SQRT('Power and Variability'!$F$2),TRUE)</f>
        <v>4.5437337262196013E-3</v>
      </c>
    </row>
    <row r="39" spans="22:30" x14ac:dyDescent="0.2">
      <c r="V39" s="3">
        <v>93.25</v>
      </c>
      <c r="W39" s="3">
        <f>NORMDIST(V39,$I$1,'Power and Variability'!$E$2/SQRT('Power and Variability'!$F$2),FALSE)</f>
        <v>6.2821591354408996E-3</v>
      </c>
      <c r="X39" s="3">
        <f>NORMDIST(V39,$I$2,'Power and Variability'!$E$2/SQRT('Power and Variability'!$F$2),FALSE)</f>
        <v>1.0194597270904466E-5</v>
      </c>
      <c r="Y39" s="3" t="e">
        <f t="shared" si="1"/>
        <v>#N/A</v>
      </c>
      <c r="Z39" s="3" t="e">
        <f t="shared" si="2"/>
        <v>#N/A</v>
      </c>
      <c r="AA39" s="3" t="e">
        <v>#N/A</v>
      </c>
      <c r="AB39" s="3">
        <f t="shared" si="0"/>
        <v>0</v>
      </c>
      <c r="AD39" s="3">
        <f>NORMDIST('Power and Variability'!V39,'Power and Variability'!$I$1,'Power and Variability'!$E$2/SQRT('Power and Variability'!$F$2),TRUE)</f>
        <v>5.9418946210736323E-3</v>
      </c>
    </row>
    <row r="40" spans="22:30" x14ac:dyDescent="0.2">
      <c r="V40" s="3">
        <v>93.5</v>
      </c>
      <c r="W40" s="3">
        <f>NORMDIST(V40,$I$1,'Power and Variability'!$E$2/SQRT('Power and Variability'!$F$2),FALSE)</f>
        <v>7.9070000940924465E-3</v>
      </c>
      <c r="X40" s="3">
        <f>NORMDIST(V40,$I$2,'Power and Variability'!$E$2/SQRT('Power and Variability'!$F$2),FALSE)</f>
        <v>1.5264101036793662E-5</v>
      </c>
      <c r="Y40" s="3" t="e">
        <f t="shared" si="1"/>
        <v>#N/A</v>
      </c>
      <c r="Z40" s="3" t="e">
        <f t="shared" si="2"/>
        <v>#N/A</v>
      </c>
      <c r="AA40" s="3" t="e">
        <v>#N/A</v>
      </c>
      <c r="AB40" s="3">
        <f t="shared" si="0"/>
        <v>0</v>
      </c>
      <c r="AD40" s="3">
        <f>NORMDIST('Power and Variability'!V40,'Power and Variability'!$I$1,'Power and Variability'!$E$2/SQRT('Power and Variability'!$F$2),TRUE)</f>
        <v>7.7090363314180161E-3</v>
      </c>
    </row>
    <row r="41" spans="22:30" x14ac:dyDescent="0.2">
      <c r="V41" s="3">
        <v>93.75</v>
      </c>
      <c r="W41" s="3">
        <f>NORMDIST(V41,$I$1,'Power and Variability'!$E$2/SQRT('Power and Variability'!$F$2),FALSE)</f>
        <v>9.8660801008381167E-3</v>
      </c>
      <c r="X41" s="3">
        <f>NORMDIST(V41,$I$2,'Power and Variability'!$E$2/SQRT('Power and Variability'!$F$2),FALSE)</f>
        <v>2.2657003552465654E-5</v>
      </c>
      <c r="Y41" s="3" t="e">
        <f t="shared" si="1"/>
        <v>#N/A</v>
      </c>
      <c r="Z41" s="3" t="e">
        <f t="shared" si="2"/>
        <v>#N/A</v>
      </c>
      <c r="AA41" s="3" t="e">
        <v>#N/A</v>
      </c>
      <c r="AB41" s="3">
        <f t="shared" si="0"/>
        <v>0</v>
      </c>
      <c r="AD41" s="3">
        <f>NORMDIST('Power and Variability'!V41,'Power and Variability'!$I$1,'Power and Variability'!$E$2/SQRT('Power and Variability'!$F$2),TRUE)</f>
        <v>9.9232442831538002E-3</v>
      </c>
    </row>
    <row r="42" spans="22:30" x14ac:dyDescent="0.2">
      <c r="V42" s="3">
        <v>94</v>
      </c>
      <c r="W42" s="3">
        <f>NORMDIST(V42,$I$1,'Power and Variability'!$E$2/SQRT('Power and Variability'!$F$2),FALSE)</f>
        <v>1.2204152134938735E-2</v>
      </c>
      <c r="X42" s="3">
        <f>NORMDIST(V42,$I$2,'Power and Variability'!$E$2/SQRT('Power and Variability'!$F$2),FALSE)</f>
        <v>3.333986186093623E-5</v>
      </c>
      <c r="Y42" s="3" t="e">
        <f t="shared" si="1"/>
        <v>#N/A</v>
      </c>
      <c r="Z42" s="3" t="e">
        <f t="shared" si="2"/>
        <v>#N/A</v>
      </c>
      <c r="AA42" s="3" t="e">
        <v>#N/A</v>
      </c>
      <c r="AB42" s="3">
        <f t="shared" si="0"/>
        <v>0</v>
      </c>
      <c r="AD42" s="3">
        <f>NORMDIST('Power and Variability'!V42,'Power and Variability'!$I$1,'Power and Variability'!$E$2/SQRT('Power and Variability'!$F$2),TRUE)</f>
        <v>1.2673659338734126E-2</v>
      </c>
    </row>
    <row r="43" spans="22:30" x14ac:dyDescent="0.2">
      <c r="V43" s="3">
        <v>94.25</v>
      </c>
      <c r="W43" s="3">
        <f>NORMDIST(V43,$I$1,'Power and Variability'!$E$2/SQRT('Power and Variability'!$F$2),FALSE)</f>
        <v>1.4965825297870838E-2</v>
      </c>
      <c r="X43" s="3">
        <f>NORMDIST(V43,$I$2,'Power and Variability'!$E$2/SQRT('Power and Variability'!$F$2),FALSE)</f>
        <v>4.8635703477100219E-5</v>
      </c>
      <c r="Y43" s="3" t="e">
        <f t="shared" si="1"/>
        <v>#N/A</v>
      </c>
      <c r="Z43" s="3" t="e">
        <f t="shared" si="2"/>
        <v>#N/A</v>
      </c>
      <c r="AA43" s="3" t="e">
        <v>#N/A</v>
      </c>
      <c r="AB43" s="3">
        <f t="shared" si="0"/>
        <v>0</v>
      </c>
      <c r="AD43" s="3">
        <f>NORMDIST('Power and Variability'!V43,'Power and Variability'!$I$1,'Power and Variability'!$E$2/SQRT('Power and Variability'!$F$2),TRUE)</f>
        <v>1.6060625595788806E-2</v>
      </c>
    </row>
    <row r="44" spans="22:30" x14ac:dyDescent="0.2">
      <c r="V44" s="3">
        <v>94.5</v>
      </c>
      <c r="W44" s="3">
        <f>NORMDIST(V44,$I$1,'Power and Variability'!$E$2/SQRT('Power and Variability'!$F$2),FALSE)</f>
        <v>1.8193816585794019E-2</v>
      </c>
      <c r="X44" s="3">
        <f>NORMDIST(V44,$I$2,'Power and Variability'!$E$2/SQRT('Power and Variability'!$F$2),FALSE)</f>
        <v>7.0335841952895515E-5</v>
      </c>
      <c r="Y44" s="3" t="e">
        <f t="shared" si="1"/>
        <v>#N/A</v>
      </c>
      <c r="Z44" s="3" t="e">
        <f t="shared" si="2"/>
        <v>#N/A</v>
      </c>
      <c r="AA44" s="3" t="e">
        <v>#N/A</v>
      </c>
      <c r="AB44" s="3">
        <f t="shared" si="0"/>
        <v>0</v>
      </c>
      <c r="AD44" s="3">
        <f>NORMDIST('Power and Variability'!V44,'Power and Variability'!$I$1,'Power and Variability'!$E$2/SQRT('Power and Variability'!$F$2),TRUE)</f>
        <v>2.0195442723079715E-2</v>
      </c>
    </row>
    <row r="45" spans="22:30" x14ac:dyDescent="0.2">
      <c r="V45" s="3">
        <v>94.75</v>
      </c>
      <c r="W45" s="3">
        <f>NORMDIST(V45,$I$1,'Power and Variability'!$E$2/SQRT('Power and Variability'!$F$2),FALSE)</f>
        <v>2.1926889896040733E-2</v>
      </c>
      <c r="X45" s="3">
        <f>NORMDIST(V45,$I$2,'Power and Variability'!$E$2/SQRT('Power and Variability'!$F$2),FALSE)</f>
        <v>1.0083893765462614E-4</v>
      </c>
      <c r="Y45" s="3" t="e">
        <f t="shared" si="1"/>
        <v>#N/A</v>
      </c>
      <c r="Z45" s="3" t="e">
        <f t="shared" si="2"/>
        <v>#N/A</v>
      </c>
      <c r="AA45" s="3" t="e">
        <v>#N/A</v>
      </c>
      <c r="AB45" s="3">
        <f t="shared" si="0"/>
        <v>0</v>
      </c>
      <c r="AD45" s="3">
        <f>NORMDIST('Power and Variability'!V45,'Power and Variability'!$I$1,'Power and Variability'!$E$2/SQRT('Power and Variability'!$F$2),TRUE)</f>
        <v>2.519964143574115E-2</v>
      </c>
    </row>
    <row r="46" spans="22:30" x14ac:dyDescent="0.2">
      <c r="V46" s="3">
        <v>95</v>
      </c>
      <c r="W46" s="3">
        <f>NORMDIST(V46,$I$1,'Power and Variability'!$E$2/SQRT('Power and Variability'!$F$2),FALSE)</f>
        <v>2.6197529741734452E-2</v>
      </c>
      <c r="X46" s="3">
        <f>NORMDIST(V46,$I$2,'Power and Variability'!$E$2/SQRT('Power and Variability'!$F$2),FALSE)</f>
        <v>1.4332102830568469E-4</v>
      </c>
      <c r="Y46" s="3" t="e">
        <f t="shared" si="1"/>
        <v>#N/A</v>
      </c>
      <c r="Z46" s="3" t="e">
        <f t="shared" si="2"/>
        <v>#N/A</v>
      </c>
      <c r="AA46" s="3" t="e">
        <v>#N/A</v>
      </c>
      <c r="AB46" s="3">
        <f t="shared" si="0"/>
        <v>0</v>
      </c>
      <c r="AD46" s="3">
        <f>NORMDIST('Power and Variability'!V46,'Power and Variability'!$I$1,'Power and Variability'!$E$2/SQRT('Power and Variability'!$F$2),TRUE)</f>
        <v>3.1203709284352909E-2</v>
      </c>
    </row>
    <row r="47" spans="22:30" x14ac:dyDescent="0.2">
      <c r="V47" s="3">
        <v>95.25</v>
      </c>
      <c r="W47" s="3">
        <f>NORMDIST(V47,$I$1,'Power and Variability'!$E$2/SQRT('Power and Variability'!$F$2),FALSE)</f>
        <v>3.1029425221999488E-2</v>
      </c>
      <c r="X47" s="3">
        <f>NORMDIST(V47,$I$2,'Power and Variability'!$E$2/SQRT('Power and Variability'!$F$2),FALSE)</f>
        <v>2.0193967450780133E-4</v>
      </c>
      <c r="Y47" s="3" t="e">
        <f t="shared" si="1"/>
        <v>#N/A</v>
      </c>
      <c r="Z47" s="3" t="e">
        <f t="shared" si="2"/>
        <v>#N/A</v>
      </c>
      <c r="AA47" s="3" t="e">
        <v>#N/A</v>
      </c>
      <c r="AB47" s="3">
        <f t="shared" si="0"/>
        <v>0</v>
      </c>
      <c r="AD47" s="3">
        <f>NORMDIST('Power and Variability'!V47,'Power and Variability'!$I$1,'Power and Variability'!$E$2/SQRT('Power and Variability'!$F$2),TRUE)</f>
        <v>3.834520928213922E-2</v>
      </c>
    </row>
    <row r="48" spans="22:30" x14ac:dyDescent="0.2">
      <c r="V48" s="3">
        <v>95.5</v>
      </c>
      <c r="W48" s="3">
        <f>NORMDIST(V48,$I$1,'Power and Variability'!$E$2/SQRT('Power and Variability'!$F$2),FALSE)</f>
        <v>3.6434868165445437E-2</v>
      </c>
      <c r="X48" s="3">
        <f>NORMDIST(V48,$I$2,'Power and Variability'!$E$2/SQRT('Power and Variability'!$F$2),FALSE)</f>
        <v>2.8207426875337784E-4</v>
      </c>
      <c r="Y48" s="3" t="e">
        <f t="shared" si="1"/>
        <v>#N/A</v>
      </c>
      <c r="Z48" s="3" t="e">
        <f t="shared" si="2"/>
        <v>#N/A</v>
      </c>
      <c r="AA48" s="3" t="e">
        <v>#N/A</v>
      </c>
      <c r="AB48" s="3">
        <f t="shared" si="0"/>
        <v>0</v>
      </c>
      <c r="AD48" s="3">
        <f>NORMDIST('Power and Variability'!V48,'Power and Variability'!$I$1,'Power and Variability'!$E$2/SQRT('Power and Variability'!$F$2),TRUE)</f>
        <v>4.6766256344546529E-2</v>
      </c>
    </row>
    <row r="49" spans="22:30" x14ac:dyDescent="0.2">
      <c r="V49" s="3">
        <v>95.75</v>
      </c>
      <c r="W49" s="3">
        <f>NORMDIST(V49,$I$1,'Power and Variability'!$E$2/SQRT('Power and Variability'!$F$2),FALSE)</f>
        <v>4.2412195686244054E-2</v>
      </c>
      <c r="X49" s="3">
        <f>NORMDIST(V49,$I$2,'Power and Variability'!$E$2/SQRT('Power and Variability'!$F$2),FALSE)</f>
        <v>3.9060281839549876E-4</v>
      </c>
      <c r="Y49" s="3" t="e">
        <f t="shared" si="1"/>
        <v>#N/A</v>
      </c>
      <c r="Z49" s="3" t="e">
        <f t="shared" si="2"/>
        <v>#N/A</v>
      </c>
      <c r="AA49" s="3" t="e">
        <v>#N/A</v>
      </c>
      <c r="AB49" s="3">
        <f t="shared" si="0"/>
        <v>0</v>
      </c>
      <c r="AD49" s="3">
        <f>NORMDIST('Power and Variability'!V49,'Power and Variability'!$I$1,'Power and Variability'!$E$2/SQRT('Power and Variability'!$F$2),TRUE)</f>
        <v>5.6610345854432753E-2</v>
      </c>
    </row>
    <row r="50" spans="22:30" x14ac:dyDescent="0.2">
      <c r="V50" s="3">
        <v>96</v>
      </c>
      <c r="W50" s="3">
        <f>NORMDIST(V50,$I$1,'Power and Variability'!$E$2/SQRT('Power and Variability'!$F$2),FALSE)</f>
        <v>4.894342903470579E-2</v>
      </c>
      <c r="X50" s="3">
        <f>NORMDIST(V50,$I$2,'Power and Variability'!$E$2/SQRT('Power and Variability'!$F$2),FALSE)</f>
        <v>5.3621302228276885E-4</v>
      </c>
      <c r="Y50" s="3" t="e">
        <f t="shared" si="1"/>
        <v>#N/A</v>
      </c>
      <c r="Z50" s="3" t="e">
        <f t="shared" si="2"/>
        <v>#N/A</v>
      </c>
      <c r="AA50" s="3" t="e">
        <v>#N/A</v>
      </c>
      <c r="AB50" s="3">
        <f t="shared" si="0"/>
        <v>0</v>
      </c>
      <c r="AD50" s="3">
        <f>NORMDIST('Power and Variability'!V50,'Power and Variability'!$I$1,'Power and Variability'!$E$2/SQRT('Power and Variability'!$F$2),TRUE)</f>
        <v>6.8018564057071795E-2</v>
      </c>
    </row>
    <row r="51" spans="22:30" x14ac:dyDescent="0.2">
      <c r="V51" s="3">
        <v>96.25</v>
      </c>
      <c r="W51" s="3">
        <f>NORMDIST(V51,$I$1,'Power and Variability'!$E$2/SQRT('Power and Variability'!$F$2),FALSE)</f>
        <v>5.5992274886636099E-2</v>
      </c>
      <c r="X51" s="3">
        <f>NORMDIST(V51,$I$2,'Power and Variability'!$E$2/SQRT('Power and Variability'!$F$2),FALSE)</f>
        <v>7.2974213642902316E-4</v>
      </c>
      <c r="Y51" s="3" t="e">
        <f t="shared" si="1"/>
        <v>#N/A</v>
      </c>
      <c r="Z51" s="3" t="e">
        <f t="shared" si="2"/>
        <v>#N/A</v>
      </c>
      <c r="AA51" s="3" t="e">
        <v>#N/A</v>
      </c>
      <c r="AB51" s="3">
        <f t="shared" si="0"/>
        <v>0</v>
      </c>
      <c r="AD51" s="3">
        <f>NORMDIST('Power and Variability'!V51,'Power and Variability'!$I$1,'Power and Variability'!$E$2/SQRT('Power and Variability'!$F$2),TRUE)</f>
        <v>8.1125249923615902E-2</v>
      </c>
    </row>
    <row r="52" spans="22:30" x14ac:dyDescent="0.2">
      <c r="V52" s="3">
        <v>96.5</v>
      </c>
      <c r="W52" s="3">
        <f>NORMDIST(V52,$I$1,'Power and Variability'!$E$2/SQRT('Power and Variability'!$F$2),FALSE)</f>
        <v>6.3502659589578583E-2</v>
      </c>
      <c r="X52" s="3">
        <f>NORMDIST(V52,$I$2,'Power and Variability'!$E$2/SQRT('Power and Variability'!$F$2),FALSE)</f>
        <v>9.8453593742455197E-4</v>
      </c>
      <c r="Y52" s="3" t="e">
        <f t="shared" si="1"/>
        <v>#N/A</v>
      </c>
      <c r="Z52" s="3" t="e">
        <f t="shared" si="2"/>
        <v>#N/A</v>
      </c>
      <c r="AA52" s="3" t="e">
        <v>#N/A</v>
      </c>
      <c r="AB52" s="3">
        <f t="shared" si="0"/>
        <v>0</v>
      </c>
      <c r="AD52" s="3">
        <f>NORMDIST('Power and Variability'!V52,'Power and Variability'!$I$1,'Power and Variability'!$E$2/SQRT('Power and Variability'!$F$2),TRUE)</f>
        <v>9.6053220433971145E-2</v>
      </c>
    </row>
    <row r="53" spans="22:30" x14ac:dyDescent="0.2">
      <c r="V53" s="3">
        <v>96.75</v>
      </c>
      <c r="W53" s="3">
        <f>NORMDIST(V53,$I$1,'Power and Variability'!$E$2/SQRT('Power and Variability'!$F$2),FALSE)</f>
        <v>7.1397959344082565E-2</v>
      </c>
      <c r="X53" s="3">
        <f>NORMDIST(V53,$I$2,'Power and Variability'!$E$2/SQRT('Power and Variability'!$F$2),FALSE)</f>
        <v>1.316812090683708E-3</v>
      </c>
      <c r="Y53" s="3" t="e">
        <f t="shared" si="1"/>
        <v>#N/A</v>
      </c>
      <c r="Z53" s="3" t="e">
        <f t="shared" si="2"/>
        <v>#N/A</v>
      </c>
      <c r="AA53" s="3" t="e">
        <v>#N/A</v>
      </c>
      <c r="AB53" s="3">
        <f t="shared" si="0"/>
        <v>0</v>
      </c>
      <c r="AD53" s="3">
        <f>NORMDIST('Power and Variability'!V53,'Power and Variability'!$I$1,'Power and Variability'!$E$2/SQRT('Power and Variability'!$F$2),TRUE)</f>
        <v>0.11290871318181425</v>
      </c>
    </row>
    <row r="54" spans="22:30" x14ac:dyDescent="0.2">
      <c r="V54" s="3">
        <v>97</v>
      </c>
      <c r="W54" s="3">
        <f>NORMDIST(V54,$I$1,'Power and Variability'!$E$2/SQRT('Power and Variability'!$F$2),FALSE)</f>
        <v>7.9581068588926093E-2</v>
      </c>
      <c r="X54" s="3">
        <f>NORMDIST(V54,$I$2,'Power and Variability'!$E$2/SQRT('Power and Variability'!$F$2),FALSE)</f>
        <v>1.746007561775814E-3</v>
      </c>
      <c r="Y54" s="3" t="e">
        <f t="shared" si="1"/>
        <v>#N/A</v>
      </c>
      <c r="Z54" s="3" t="e">
        <f t="shared" si="2"/>
        <v>#N/A</v>
      </c>
      <c r="AA54" s="3" t="e">
        <v>#N/A</v>
      </c>
      <c r="AB54" s="3">
        <f t="shared" si="0"/>
        <v>0</v>
      </c>
      <c r="AD54" s="3">
        <f>NORMDIST('Power and Variability'!V54,'Power and Variability'!$I$1,'Power and Variability'!$E$2/SQRT('Power and Variability'!$F$2),TRUE)</f>
        <v>0.13177623864148635</v>
      </c>
    </row>
    <row r="55" spans="22:30" x14ac:dyDescent="0.2">
      <c r="V55" s="3">
        <v>97.25</v>
      </c>
      <c r="W55" s="3">
        <f>NORMDIST(V55,$I$1,'Power and Variability'!$E$2/SQRT('Power and Variability'!$F$2),FALSE)</f>
        <v>8.7935414743505552E-2</v>
      </c>
      <c r="X55" s="3">
        <f>NORMDIST(V55,$I$2,'Power and Variability'!$E$2/SQRT('Power and Variability'!$F$2),FALSE)</f>
        <v>2.2950836423619747E-3</v>
      </c>
      <c r="Y55" s="3" t="e">
        <f t="shared" si="1"/>
        <v>#N/A</v>
      </c>
      <c r="Z55" s="3" t="e">
        <f t="shared" si="2"/>
        <v>#N/A</v>
      </c>
      <c r="AA55" s="3" t="e">
        <v>#N/A</v>
      </c>
      <c r="AB55" s="3">
        <f t="shared" si="0"/>
        <v>0</v>
      </c>
      <c r="AD55" s="3">
        <f>NORMDIST('Power and Variability'!V55,'Power and Variability'!$I$1,'Power and Variability'!$E$2/SQRT('Power and Variability'!$F$2),TRUE)</f>
        <v>0.15271356601339958</v>
      </c>
    </row>
    <row r="56" spans="22:30" x14ac:dyDescent="0.2">
      <c r="V56" s="3">
        <v>97.5</v>
      </c>
      <c r="W56" s="3">
        <f>NORMDIST(V56,$I$1,'Power and Variability'!$E$2/SQRT('Power and Variability'!$F$2),FALSE)</f>
        <v>9.6326980893563008E-2</v>
      </c>
      <c r="X56" s="3">
        <f>NORMDIST(V56,$I$2,'Power and Variability'!$E$2/SQRT('Power and Variability'!$F$2),FALSE)</f>
        <v>2.9907561032225228E-3</v>
      </c>
      <c r="Y56" s="3" t="e">
        <f t="shared" si="1"/>
        <v>#N/A</v>
      </c>
      <c r="Z56" s="3" t="e">
        <f t="shared" si="2"/>
        <v>#N/A</v>
      </c>
      <c r="AA56" s="3" t="e">
        <v>#N/A</v>
      </c>
      <c r="AB56" s="3">
        <f t="shared" si="0"/>
        <v>0</v>
      </c>
      <c r="AD56" s="3">
        <f>NORMDIST('Power and Variability'!V56,'Power and Variability'!$I$1,'Power and Variability'!$E$2/SQRT('Power and Variability'!$F$2),TRUE)</f>
        <v>0.17574708802314137</v>
      </c>
    </row>
    <row r="57" spans="22:30" x14ac:dyDescent="0.2">
      <c r="V57" s="3">
        <v>97.75</v>
      </c>
      <c r="W57" s="3">
        <f>NORMDIST(V57,$I$1,'Power and Variability'!$E$2/SQRT('Power and Variability'!$F$2),FALSE)</f>
        <v>0.10460734120439164</v>
      </c>
      <c r="X57" s="3">
        <f>NORMDIST(V57,$I$2,'Power and Variability'!$E$2/SQRT('Power and Variability'!$F$2),FALSE)</f>
        <v>3.8636124807322056E-3</v>
      </c>
      <c r="Y57" s="3" t="e">
        <f t="shared" si="1"/>
        <v>#N/A</v>
      </c>
      <c r="Z57" s="3" t="e">
        <f t="shared" si="2"/>
        <v>#N/A</v>
      </c>
      <c r="AA57" s="3" t="e">
        <v>#N/A</v>
      </c>
      <c r="AB57" s="3">
        <f t="shared" si="0"/>
        <v>0</v>
      </c>
      <c r="AD57" s="3">
        <f>NORMDIST('Power and Variability'!V57,'Power and Variability'!$I$1,'Power and Variability'!$E$2/SQRT('Power and Variability'!$F$2),TRUE)</f>
        <v>0.20086781852769886</v>
      </c>
    </row>
    <row r="58" spans="22:30" x14ac:dyDescent="0.2">
      <c r="V58" s="3">
        <v>98</v>
      </c>
      <c r="W58" s="3">
        <f>NORMDIST(V58,$I$1,'Power and Variability'!$E$2/SQRT('Power and Variability'!$F$2),FALSE)</f>
        <v>0.11261765022648193</v>
      </c>
      <c r="X58" s="3">
        <f>NORMDIST(V58,$I$2,'Power and Variability'!$E$2/SQRT('Power and Variability'!$F$2),FALSE)</f>
        <v>4.948074222825052E-3</v>
      </c>
      <c r="Y58" s="3" t="e">
        <f t="shared" si="1"/>
        <v>#N/A</v>
      </c>
      <c r="Z58" s="3" t="e">
        <f t="shared" si="2"/>
        <v>#N/A</v>
      </c>
      <c r="AA58" s="3" t="e">
        <v>#N/A</v>
      </c>
      <c r="AB58" s="3">
        <f t="shared" si="0"/>
        <v>0</v>
      </c>
      <c r="AD58" s="3">
        <f>NORMDIST('Power and Variability'!V58,'Power and Variability'!$I$1,'Power and Variability'!$E$2/SQRT('Power and Variability'!$F$2),TRUE)</f>
        <v>0.22802827012512797</v>
      </c>
    </row>
    <row r="59" spans="22:30" x14ac:dyDescent="0.2">
      <c r="V59" s="3">
        <v>98.25</v>
      </c>
      <c r="W59" s="3">
        <f>NORMDIST(V59,$I$1,'Power and Variability'!$E$2/SQRT('Power and Variability'!$F$2),FALSE)</f>
        <v>0.12019346124427702</v>
      </c>
      <c r="X59" s="3">
        <f>NORMDIST(V59,$I$2,'Power and Variability'!$E$2/SQRT('Power and Variability'!$F$2),FALSE)</f>
        <v>6.2821591354408996E-3</v>
      </c>
      <c r="Y59" s="3" t="e">
        <f t="shared" si="1"/>
        <v>#N/A</v>
      </c>
      <c r="Z59" s="3" t="e">
        <f t="shared" si="2"/>
        <v>#N/A</v>
      </c>
      <c r="AA59" s="3" t="e">
        <v>#N/A</v>
      </c>
      <c r="AB59" s="3">
        <f t="shared" si="0"/>
        <v>0</v>
      </c>
      <c r="AD59" s="3">
        <f>NORMDIST('Power and Variability'!V59,'Power and Variability'!$I$1,'Power and Variability'!$E$2/SQRT('Power and Variability'!$F$2),TRUE)</f>
        <v>0.25714043600206504</v>
      </c>
    </row>
    <row r="60" spans="22:30" x14ac:dyDescent="0.2">
      <c r="V60" s="3">
        <v>98.5</v>
      </c>
      <c r="W60" s="3">
        <f>NORMDIST(V60,$I$1,'Power and Variability'!$E$2/SQRT('Power and Variability'!$F$2),FALSE)</f>
        <v>0.12717018550731315</v>
      </c>
      <c r="X60" s="3">
        <f>NORMDIST(V60,$I$2,'Power and Variability'!$E$2/SQRT('Power and Variability'!$F$2),FALSE)</f>
        <v>7.9070000940924465E-3</v>
      </c>
      <c r="Y60" s="3" t="e">
        <f t="shared" si="1"/>
        <v>#N/A</v>
      </c>
      <c r="Z60" s="3" t="e">
        <f t="shared" si="2"/>
        <v>#N/A</v>
      </c>
      <c r="AA60" s="3" t="e">
        <v>#N/A</v>
      </c>
      <c r="AB60" s="3">
        <f t="shared" si="0"/>
        <v>0</v>
      </c>
      <c r="AD60" s="3">
        <f>NORMDIST('Power and Variability'!V60,'Power and Variability'!$I$1,'Power and Variability'!$E$2/SQRT('Power and Variability'!$F$2),TRUE)</f>
        <v>0.28807506101528946</v>
      </c>
    </row>
    <row r="61" spans="22:30" x14ac:dyDescent="0.2">
      <c r="V61" s="3">
        <v>98.75</v>
      </c>
      <c r="W61" s="3">
        <f>NORMDIST(V61,$I$1,'Power and Variability'!$E$2/SQRT('Power and Variability'!$F$2),FALSE)</f>
        <v>0.13338894891349243</v>
      </c>
      <c r="X61" s="3">
        <f>NORMDIST(V61,$I$2,'Power and Variability'!$E$2/SQRT('Power and Variability'!$F$2),FALSE)</f>
        <v>9.8660801008381167E-3</v>
      </c>
      <c r="Y61" s="3" t="e">
        <f t="shared" si="1"/>
        <v>#N/A</v>
      </c>
      <c r="Z61" s="3" t="e">
        <f t="shared" si="2"/>
        <v>#N/A</v>
      </c>
      <c r="AA61" s="3" t="e">
        <v>#N/A</v>
      </c>
      <c r="AB61" s="3">
        <f t="shared" si="0"/>
        <v>0</v>
      </c>
      <c r="AD61" s="3">
        <f>NORMDIST('Power and Variability'!V61,'Power and Variability'!$I$1,'Power and Variability'!$E$2/SQRT('Power and Variability'!$F$2),TRUE)</f>
        <v>0.32066233283224765</v>
      </c>
    </row>
    <row r="62" spans="22:30" x14ac:dyDescent="0.2">
      <c r="V62" s="3">
        <v>99</v>
      </c>
      <c r="W62" s="3">
        <f>NORMDIST(V62,$I$1,'Power and Variability'!$E$2/SQRT('Power and Variability'!$F$2),FALSE)</f>
        <v>0.13870256056450569</v>
      </c>
      <c r="X62" s="3">
        <f>NORMDIST(V62,$I$2,'Power and Variability'!$E$2/SQRT('Power and Variability'!$F$2),FALSE)</f>
        <v>1.2204152134938735E-2</v>
      </c>
      <c r="Y62" s="3" t="e">
        <f t="shared" si="1"/>
        <v>#N/A</v>
      </c>
      <c r="Z62" s="3" t="e">
        <f t="shared" si="2"/>
        <v>#N/A</v>
      </c>
      <c r="AA62" s="3" t="e">
        <v>#N/A</v>
      </c>
      <c r="AB62" s="3">
        <f t="shared" si="0"/>
        <v>0</v>
      </c>
      <c r="AD62" s="3">
        <f>NORMDIST('Power and Variability'!V62,'Power and Variability'!$I$1,'Power and Variability'!$E$2/SQRT('Power and Variability'!$F$2),TRUE)</f>
        <v>0.35469405750711314</v>
      </c>
    </row>
    <row r="63" spans="22:30" x14ac:dyDescent="0.2">
      <c r="V63" s="3">
        <v>99.25</v>
      </c>
      <c r="W63" s="3">
        <f>NORMDIST(V63,$I$1,'Power and Variability'!$E$2/SQRT('Power and Variability'!$F$2),FALSE)</f>
        <v>0.14298128288347553</v>
      </c>
      <c r="X63" s="3">
        <f>NORMDIST(V63,$I$2,'Power and Variability'!$E$2/SQRT('Power and Variability'!$F$2),FALSE)</f>
        <v>1.4965825297870838E-2</v>
      </c>
      <c r="Y63" s="3" t="e">
        <f t="shared" si="1"/>
        <v>#N/A</v>
      </c>
      <c r="Z63" s="3" t="e">
        <f t="shared" si="2"/>
        <v>#N/A</v>
      </c>
      <c r="AA63" s="3" t="e">
        <v>#N/A</v>
      </c>
      <c r="AB63" s="3">
        <f t="shared" si="0"/>
        <v>0</v>
      </c>
      <c r="AD63" s="3">
        <f>NORMDIST('Power and Variability'!V63,'Power and Variability'!$I$1,'Power and Variability'!$E$2/SQRT('Power and Variability'!$F$2),TRUE)</f>
        <v>0.38992730898245953</v>
      </c>
    </row>
    <row r="64" spans="22:30" x14ac:dyDescent="0.2">
      <c r="V64" s="3">
        <v>99.5</v>
      </c>
      <c r="W64" s="3">
        <f>NORMDIST(V64,$I$1,'Power and Variability'!$E$2/SQRT('Power and Variability'!$F$2),FALSE)</f>
        <v>0.14611808872319437</v>
      </c>
      <c r="X64" s="3">
        <f>NORMDIST(V64,$I$2,'Power and Variability'!$E$2/SQRT('Power and Variability'!$F$2),FALSE)</f>
        <v>1.8193816585794019E-2</v>
      </c>
      <c r="Y64" s="3" t="e">
        <f t="shared" si="1"/>
        <v>#N/A</v>
      </c>
      <c r="Z64" s="3" t="e">
        <f t="shared" si="2"/>
        <v>#N/A</v>
      </c>
      <c r="AA64" s="3" t="e">
        <v>#N/A</v>
      </c>
      <c r="AB64" s="3">
        <f t="shared" si="0"/>
        <v>0</v>
      </c>
      <c r="AD64" s="3">
        <f>NORMDIST('Power and Variability'!V64,'Power and Variability'!$I$1,'Power and Variability'!$E$2/SQRT('Power and Variability'!$F$2),TRUE)</f>
        <v>0.4260894634484077</v>
      </c>
    </row>
    <row r="65" spans="22:30" x14ac:dyDescent="0.2">
      <c r="V65" s="3">
        <v>99.75</v>
      </c>
      <c r="W65" s="3">
        <f>NORMDIST(V65,$I$1,'Power and Variability'!$E$2/SQRT('Power and Variability'!$F$2),FALSE)</f>
        <v>0.14803310852397542</v>
      </c>
      <c r="X65" s="3">
        <f>NORMDIST(V65,$I$2,'Power and Variability'!$E$2/SQRT('Power and Variability'!$F$2),FALSE)</f>
        <v>2.1926889896040733E-2</v>
      </c>
      <c r="Y65" s="3" t="e">
        <f t="shared" si="1"/>
        <v>#N/A</v>
      </c>
      <c r="Z65" s="3" t="e">
        <f t="shared" si="2"/>
        <v>#N/A</v>
      </c>
      <c r="AA65" s="3" t="e">
        <v>#N/A</v>
      </c>
      <c r="AB65" s="3">
        <f t="shared" si="0"/>
        <v>0</v>
      </c>
      <c r="AD65" s="3">
        <f>NORMDIST('Power and Variability'!V65,'Power and Variability'!$I$1,'Power and Variability'!$E$2/SQRT('Power and Variability'!$F$2),TRUE)</f>
        <v>0.46288445259306654</v>
      </c>
    </row>
    <row r="66" spans="22:30" x14ac:dyDescent="0.2">
      <c r="V66" s="3">
        <v>100</v>
      </c>
      <c r="W66" s="3">
        <f>NORMDIST(V66,$I$1,'Power and Variability'!$E$2/SQRT('Power and Variability'!$F$2),FALSE)</f>
        <v>0.14867700967939759</v>
      </c>
      <c r="X66" s="3">
        <f>NORMDIST(V66,$I$2,'Power and Variability'!$E$2/SQRT('Power and Variability'!$F$2),FALSE)</f>
        <v>2.6197529741734452E-2</v>
      </c>
      <c r="Y66" s="3" t="e">
        <f t="shared" si="1"/>
        <v>#N/A</v>
      </c>
      <c r="Z66" s="3" t="e">
        <f t="shared" si="2"/>
        <v>#N/A</v>
      </c>
      <c r="AA66" s="3">
        <f>W66</f>
        <v>0.14867700967939759</v>
      </c>
      <c r="AB66" s="3">
        <f t="shared" ref="AB66:AB129" si="3">IF(X66=MAX($W$2:$W$142),X66,0)</f>
        <v>0</v>
      </c>
      <c r="AD66" s="3">
        <f>NORMDIST('Power and Variability'!V66,'Power and Variability'!$I$1,'Power and Variability'!$E$2/SQRT('Power and Variability'!$F$2),TRUE)</f>
        <v>0.5</v>
      </c>
    </row>
    <row r="67" spans="22:30" x14ac:dyDescent="0.2">
      <c r="V67" s="3">
        <v>100.25</v>
      </c>
      <c r="W67" s="3">
        <f>NORMDIST(V67,$I$1,'Power and Variability'!$E$2/SQRT('Power and Variability'!$F$2),FALSE)</f>
        <v>0.14803310852397542</v>
      </c>
      <c r="X67" s="3">
        <f>NORMDIST(V67,$I$2,'Power and Variability'!$E$2/SQRT('Power and Variability'!$F$2),FALSE)</f>
        <v>3.1029425221999488E-2</v>
      </c>
      <c r="Y67" s="3" t="e">
        <f t="shared" ref="Y67:Y130" si="4">IF(OR(AND(1=2,AD67&lt;=0.05),AD67&gt;=0.95),W67,#N/A)</f>
        <v>#N/A</v>
      </c>
      <c r="Z67" s="3" t="e">
        <f t="shared" ref="Z67:Z130" si="5">IF(OR(AND(1=2,AD67&lt;=0.05),AD67&gt;=0.95),X67,#N/A)</f>
        <v>#N/A</v>
      </c>
      <c r="AA67" s="3" t="e">
        <v>#N/A</v>
      </c>
      <c r="AB67" s="3">
        <f t="shared" si="3"/>
        <v>0</v>
      </c>
      <c r="AD67" s="3">
        <f>NORMDIST('Power and Variability'!V67,'Power and Variability'!$I$1,'Power and Variability'!$E$2/SQRT('Power and Variability'!$F$2),TRUE)</f>
        <v>0.53711554740693346</v>
      </c>
    </row>
    <row r="68" spans="22:30" x14ac:dyDescent="0.2">
      <c r="V68" s="3">
        <v>100.5</v>
      </c>
      <c r="W68" s="3">
        <f>NORMDIST(V68,$I$1,'Power and Variability'!$E$2/SQRT('Power and Variability'!$F$2),FALSE)</f>
        <v>0.14611808872319437</v>
      </c>
      <c r="X68" s="3">
        <f>NORMDIST(V68,$I$2,'Power and Variability'!$E$2/SQRT('Power and Variability'!$F$2),FALSE)</f>
        <v>3.6434868165445437E-2</v>
      </c>
      <c r="Y68" s="3" t="e">
        <f t="shared" si="4"/>
        <v>#N/A</v>
      </c>
      <c r="Z68" s="3" t="e">
        <f t="shared" si="5"/>
        <v>#N/A</v>
      </c>
      <c r="AA68" s="3" t="e">
        <v>#N/A</v>
      </c>
      <c r="AB68" s="3">
        <f t="shared" si="3"/>
        <v>0</v>
      </c>
      <c r="AD68" s="3">
        <f>NORMDIST('Power and Variability'!V68,'Power and Variability'!$I$1,'Power and Variability'!$E$2/SQRT('Power and Variability'!$F$2),TRUE)</f>
        <v>0.5739105365515923</v>
      </c>
    </row>
    <row r="69" spans="22:30" x14ac:dyDescent="0.2">
      <c r="V69" s="3">
        <v>100.75</v>
      </c>
      <c r="W69" s="3">
        <f>NORMDIST(V69,$I$1,'Power and Variability'!$E$2/SQRT('Power and Variability'!$F$2),FALSE)</f>
        <v>0.14298128288347553</v>
      </c>
      <c r="X69" s="3">
        <f>NORMDIST(V69,$I$2,'Power and Variability'!$E$2/SQRT('Power and Variability'!$F$2),FALSE)</f>
        <v>4.2412195686244054E-2</v>
      </c>
      <c r="Y69" s="3" t="e">
        <f t="shared" si="4"/>
        <v>#N/A</v>
      </c>
      <c r="Z69" s="3" t="e">
        <f t="shared" si="5"/>
        <v>#N/A</v>
      </c>
      <c r="AA69" s="3" t="e">
        <v>#N/A</v>
      </c>
      <c r="AB69" s="3">
        <f t="shared" si="3"/>
        <v>0</v>
      </c>
      <c r="AD69" s="3">
        <f>NORMDIST('Power and Variability'!V69,'Power and Variability'!$I$1,'Power and Variability'!$E$2/SQRT('Power and Variability'!$F$2),TRUE)</f>
        <v>0.61007269101754047</v>
      </c>
    </row>
    <row r="70" spans="22:30" x14ac:dyDescent="0.2">
      <c r="V70" s="3">
        <v>101</v>
      </c>
      <c r="W70" s="3">
        <f>NORMDIST(V70,$I$1,'Power and Variability'!$E$2/SQRT('Power and Variability'!$F$2),FALSE)</f>
        <v>0.13870256056450569</v>
      </c>
      <c r="X70" s="3">
        <f>NORMDIST(V70,$I$2,'Power and Variability'!$E$2/SQRT('Power and Variability'!$F$2),FALSE)</f>
        <v>4.894342903470579E-2</v>
      </c>
      <c r="Y70" s="3" t="e">
        <f t="shared" si="4"/>
        <v>#N/A</v>
      </c>
      <c r="Z70" s="3" t="e">
        <f t="shared" si="5"/>
        <v>#N/A</v>
      </c>
      <c r="AA70" s="3" t="e">
        <v>#N/A</v>
      </c>
      <c r="AB70" s="3">
        <f t="shared" si="3"/>
        <v>0</v>
      </c>
      <c r="AD70" s="3">
        <f>NORMDIST('Power and Variability'!V70,'Power and Variability'!$I$1,'Power and Variability'!$E$2/SQRT('Power and Variability'!$F$2),TRUE)</f>
        <v>0.64530594249288686</v>
      </c>
    </row>
    <row r="71" spans="22:30" x14ac:dyDescent="0.2">
      <c r="V71" s="3">
        <v>101.25</v>
      </c>
      <c r="W71" s="3">
        <f>NORMDIST(V71,$I$1,'Power and Variability'!$E$2/SQRT('Power and Variability'!$F$2),FALSE)</f>
        <v>0.13338894891349243</v>
      </c>
      <c r="X71" s="3">
        <f>NORMDIST(V71,$I$2,'Power and Variability'!$E$2/SQRT('Power and Variability'!$F$2),FALSE)</f>
        <v>5.5992274886636099E-2</v>
      </c>
      <c r="Y71" s="3" t="e">
        <f t="shared" si="4"/>
        <v>#N/A</v>
      </c>
      <c r="Z71" s="3" t="e">
        <f t="shared" si="5"/>
        <v>#N/A</v>
      </c>
      <c r="AA71" s="3" t="e">
        <v>#N/A</v>
      </c>
      <c r="AB71" s="3">
        <f t="shared" si="3"/>
        <v>0</v>
      </c>
      <c r="AD71" s="3">
        <f>NORMDIST('Power and Variability'!V71,'Power and Variability'!$I$1,'Power and Variability'!$E$2/SQRT('Power and Variability'!$F$2),TRUE)</f>
        <v>0.67933766716775235</v>
      </c>
    </row>
    <row r="72" spans="22:30" x14ac:dyDescent="0.2">
      <c r="V72" s="3">
        <v>101.5</v>
      </c>
      <c r="W72" s="3">
        <f>NORMDIST(V72,$I$1,'Power and Variability'!$E$2/SQRT('Power and Variability'!$F$2),FALSE)</f>
        <v>0.12717018550731315</v>
      </c>
      <c r="X72" s="3">
        <f>NORMDIST(V72,$I$2,'Power and Variability'!$E$2/SQRT('Power and Variability'!$F$2),FALSE)</f>
        <v>6.3502659589578583E-2</v>
      </c>
      <c r="Y72" s="3" t="e">
        <f t="shared" si="4"/>
        <v>#N/A</v>
      </c>
      <c r="Z72" s="3" t="e">
        <f t="shared" si="5"/>
        <v>#N/A</v>
      </c>
      <c r="AA72" s="3" t="e">
        <v>#N/A</v>
      </c>
      <c r="AB72" s="3">
        <f t="shared" si="3"/>
        <v>0</v>
      </c>
      <c r="AD72" s="3">
        <f>NORMDIST('Power and Variability'!V72,'Power and Variability'!$I$1,'Power and Variability'!$E$2/SQRT('Power and Variability'!$F$2),TRUE)</f>
        <v>0.71192493898471054</v>
      </c>
    </row>
    <row r="73" spans="22:30" x14ac:dyDescent="0.2">
      <c r="V73" s="3">
        <v>101.75</v>
      </c>
      <c r="W73" s="3">
        <f>NORMDIST(V73,$I$1,'Power and Variability'!$E$2/SQRT('Power and Variability'!$F$2),FALSE)</f>
        <v>0.12019346124427702</v>
      </c>
      <c r="X73" s="3">
        <f>NORMDIST(V73,$I$2,'Power and Variability'!$E$2/SQRT('Power and Variability'!$F$2),FALSE)</f>
        <v>7.1397959344082565E-2</v>
      </c>
      <c r="Y73" s="3" t="e">
        <f t="shared" si="4"/>
        <v>#N/A</v>
      </c>
      <c r="Z73" s="3" t="e">
        <f t="shared" si="5"/>
        <v>#N/A</v>
      </c>
      <c r="AA73" s="3" t="e">
        <v>#N/A</v>
      </c>
      <c r="AB73" s="3">
        <f t="shared" si="3"/>
        <v>0</v>
      </c>
      <c r="AD73" s="3">
        <f>NORMDIST('Power and Variability'!V73,'Power and Variability'!$I$1,'Power and Variability'!$E$2/SQRT('Power and Variability'!$F$2),TRUE)</f>
        <v>0.74285956399793496</v>
      </c>
    </row>
    <row r="74" spans="22:30" x14ac:dyDescent="0.2">
      <c r="V74" s="3">
        <v>102</v>
      </c>
      <c r="W74" s="3">
        <f>NORMDIST(V74,$I$1,'Power and Variability'!$E$2/SQRT('Power and Variability'!$F$2),FALSE)</f>
        <v>0.11261765022648193</v>
      </c>
      <c r="X74" s="3">
        <f>NORMDIST(V74,$I$2,'Power and Variability'!$E$2/SQRT('Power and Variability'!$F$2),FALSE)</f>
        <v>7.9581068588926093E-2</v>
      </c>
      <c r="Y74" s="3" t="e">
        <f t="shared" si="4"/>
        <v>#N/A</v>
      </c>
      <c r="Z74" s="3" t="e">
        <f t="shared" si="5"/>
        <v>#N/A</v>
      </c>
      <c r="AA74" s="3" t="e">
        <v>#N/A</v>
      </c>
      <c r="AB74" s="3">
        <f t="shared" si="3"/>
        <v>0</v>
      </c>
      <c r="AD74" s="3">
        <f>NORMDIST('Power and Variability'!V74,'Power and Variability'!$I$1,'Power and Variability'!$E$2/SQRT('Power and Variability'!$F$2),TRUE)</f>
        <v>0.77197172987487206</v>
      </c>
    </row>
    <row r="75" spans="22:30" x14ac:dyDescent="0.2">
      <c r="V75" s="3">
        <v>102.25</v>
      </c>
      <c r="W75" s="3">
        <f>NORMDIST(V75,$I$1,'Power and Variability'!$E$2/SQRT('Power and Variability'!$F$2),FALSE)</f>
        <v>0.10460734120439164</v>
      </c>
      <c r="X75" s="3">
        <f>NORMDIST(V75,$I$2,'Power and Variability'!$E$2/SQRT('Power and Variability'!$F$2),FALSE)</f>
        <v>8.7935414743505552E-2</v>
      </c>
      <c r="Y75" s="3" t="e">
        <f t="shared" si="4"/>
        <v>#N/A</v>
      </c>
      <c r="Z75" s="3" t="e">
        <f t="shared" si="5"/>
        <v>#N/A</v>
      </c>
      <c r="AA75" s="3" t="e">
        <v>#N/A</v>
      </c>
      <c r="AB75" s="3">
        <f t="shared" si="3"/>
        <v>0</v>
      </c>
      <c r="AD75" s="3">
        <f>NORMDIST('Power and Variability'!V75,'Power and Variability'!$I$1,'Power and Variability'!$E$2/SQRT('Power and Variability'!$F$2),TRUE)</f>
        <v>0.79913218147230114</v>
      </c>
    </row>
    <row r="76" spans="22:30" x14ac:dyDescent="0.2">
      <c r="V76" s="3">
        <v>102.5</v>
      </c>
      <c r="W76" s="3">
        <f>NORMDIST(V76,$I$1,'Power and Variability'!$E$2/SQRT('Power and Variability'!$F$2),FALSE)</f>
        <v>9.6326980893563008E-2</v>
      </c>
      <c r="X76" s="3">
        <f>NORMDIST(V76,$I$2,'Power and Variability'!$E$2/SQRT('Power and Variability'!$F$2),FALSE)</f>
        <v>9.6326980893563008E-2</v>
      </c>
      <c r="Y76" s="3" t="e">
        <f t="shared" si="4"/>
        <v>#N/A</v>
      </c>
      <c r="Z76" s="3" t="e">
        <f t="shared" si="5"/>
        <v>#N/A</v>
      </c>
      <c r="AA76" s="3" t="e">
        <v>#N/A</v>
      </c>
      <c r="AB76" s="3">
        <f t="shared" si="3"/>
        <v>0</v>
      </c>
      <c r="AD76" s="3">
        <f>NORMDIST('Power and Variability'!V76,'Power and Variability'!$I$1,'Power and Variability'!$E$2/SQRT('Power and Variability'!$F$2),TRUE)</f>
        <v>0.82425291197685868</v>
      </c>
    </row>
    <row r="77" spans="22:30" x14ac:dyDescent="0.2">
      <c r="V77" s="3">
        <v>102.75</v>
      </c>
      <c r="W77" s="3">
        <f>NORMDIST(V77,$I$1,'Power and Variability'!$E$2/SQRT('Power and Variability'!$F$2),FALSE)</f>
        <v>8.7935414743505552E-2</v>
      </c>
      <c r="X77" s="3">
        <f>NORMDIST(V77,$I$2,'Power and Variability'!$E$2/SQRT('Power and Variability'!$F$2),FALSE)</f>
        <v>0.10460734120439164</v>
      </c>
      <c r="Y77" s="3" t="e">
        <f t="shared" si="4"/>
        <v>#N/A</v>
      </c>
      <c r="Z77" s="3" t="e">
        <f t="shared" si="5"/>
        <v>#N/A</v>
      </c>
      <c r="AA77" s="3" t="e">
        <v>#N/A</v>
      </c>
      <c r="AB77" s="3">
        <f t="shared" si="3"/>
        <v>0</v>
      </c>
      <c r="AD77" s="3">
        <f>NORMDIST('Power and Variability'!V77,'Power and Variability'!$I$1,'Power and Variability'!$E$2/SQRT('Power and Variability'!$F$2),TRUE)</f>
        <v>0.84728643398660042</v>
      </c>
    </row>
    <row r="78" spans="22:30" x14ac:dyDescent="0.2">
      <c r="V78" s="3">
        <v>103</v>
      </c>
      <c r="W78" s="3">
        <f>NORMDIST(V78,$I$1,'Power and Variability'!$E$2/SQRT('Power and Variability'!$F$2),FALSE)</f>
        <v>7.9581068588926093E-2</v>
      </c>
      <c r="X78" s="3">
        <f>NORMDIST(V78,$I$2,'Power and Variability'!$E$2/SQRT('Power and Variability'!$F$2),FALSE)</f>
        <v>0.11261765022648193</v>
      </c>
      <c r="Y78" s="3" t="e">
        <f t="shared" si="4"/>
        <v>#N/A</v>
      </c>
      <c r="Z78" s="3" t="e">
        <f t="shared" si="5"/>
        <v>#N/A</v>
      </c>
      <c r="AA78" s="3" t="e">
        <v>#N/A</v>
      </c>
      <c r="AB78" s="3">
        <f t="shared" si="3"/>
        <v>0</v>
      </c>
      <c r="AD78" s="3">
        <f>NORMDIST('Power and Variability'!V78,'Power and Variability'!$I$1,'Power and Variability'!$E$2/SQRT('Power and Variability'!$F$2),TRUE)</f>
        <v>0.86822376135851365</v>
      </c>
    </row>
    <row r="79" spans="22:30" x14ac:dyDescent="0.2">
      <c r="V79" s="3">
        <v>103.25</v>
      </c>
      <c r="W79" s="3">
        <f>NORMDIST(V79,$I$1,'Power and Variability'!$E$2/SQRT('Power and Variability'!$F$2),FALSE)</f>
        <v>7.1397959344082565E-2</v>
      </c>
      <c r="X79" s="3">
        <f>NORMDIST(V79,$I$2,'Power and Variability'!$E$2/SQRT('Power and Variability'!$F$2),FALSE)</f>
        <v>0.12019346124427702</v>
      </c>
      <c r="Y79" s="3" t="e">
        <f t="shared" si="4"/>
        <v>#N/A</v>
      </c>
      <c r="Z79" s="3" t="e">
        <f t="shared" si="5"/>
        <v>#N/A</v>
      </c>
      <c r="AA79" s="3" t="e">
        <v>#N/A</v>
      </c>
      <c r="AB79" s="3">
        <f t="shared" si="3"/>
        <v>0</v>
      </c>
      <c r="AD79" s="3">
        <f>NORMDIST('Power and Variability'!V79,'Power and Variability'!$I$1,'Power and Variability'!$E$2/SQRT('Power and Variability'!$F$2),TRUE)</f>
        <v>0.88709128681818572</v>
      </c>
    </row>
    <row r="80" spans="22:30" x14ac:dyDescent="0.2">
      <c r="V80" s="3">
        <v>103.5</v>
      </c>
      <c r="W80" s="3">
        <f>NORMDIST(V80,$I$1,'Power and Variability'!$E$2/SQRT('Power and Variability'!$F$2),FALSE)</f>
        <v>6.3502659589578583E-2</v>
      </c>
      <c r="X80" s="3">
        <f>NORMDIST(V80,$I$2,'Power and Variability'!$E$2/SQRT('Power and Variability'!$F$2),FALSE)</f>
        <v>0.12717018550731315</v>
      </c>
      <c r="Y80" s="3" t="e">
        <f t="shared" si="4"/>
        <v>#N/A</v>
      </c>
      <c r="Z80" s="3" t="e">
        <f t="shared" si="5"/>
        <v>#N/A</v>
      </c>
      <c r="AA80" s="3" t="e">
        <v>#N/A</v>
      </c>
      <c r="AB80" s="3">
        <f t="shared" si="3"/>
        <v>0</v>
      </c>
      <c r="AD80" s="3">
        <f>NORMDIST('Power and Variability'!V80,'Power and Variability'!$I$1,'Power and Variability'!$E$2/SQRT('Power and Variability'!$F$2),TRUE)</f>
        <v>0.90394677956602887</v>
      </c>
    </row>
    <row r="81" spans="22:30" x14ac:dyDescent="0.2">
      <c r="V81" s="3">
        <v>103.75</v>
      </c>
      <c r="W81" s="3">
        <f>NORMDIST(V81,$I$1,'Power and Variability'!$E$2/SQRT('Power and Variability'!$F$2),FALSE)</f>
        <v>5.5992274886636099E-2</v>
      </c>
      <c r="X81" s="3">
        <f>NORMDIST(V81,$I$2,'Power and Variability'!$E$2/SQRT('Power and Variability'!$F$2),FALSE)</f>
        <v>0.13338894891349243</v>
      </c>
      <c r="Y81" s="3" t="e">
        <f t="shared" si="4"/>
        <v>#N/A</v>
      </c>
      <c r="Z81" s="3" t="e">
        <f t="shared" si="5"/>
        <v>#N/A</v>
      </c>
      <c r="AA81" s="3" t="e">
        <v>#N/A</v>
      </c>
      <c r="AB81" s="3">
        <f t="shared" si="3"/>
        <v>0</v>
      </c>
      <c r="AD81" s="3">
        <f>NORMDIST('Power and Variability'!V81,'Power and Variability'!$I$1,'Power and Variability'!$E$2/SQRT('Power and Variability'!$F$2),TRUE)</f>
        <v>0.91887475007638408</v>
      </c>
    </row>
    <row r="82" spans="22:30" x14ac:dyDescent="0.2">
      <c r="V82" s="3">
        <v>104</v>
      </c>
      <c r="W82" s="3">
        <f>NORMDIST(V82,$I$1,'Power and Variability'!$E$2/SQRT('Power and Variability'!$F$2),FALSE)</f>
        <v>4.894342903470579E-2</v>
      </c>
      <c r="X82" s="3">
        <f>NORMDIST(V82,$I$2,'Power and Variability'!$E$2/SQRT('Power and Variability'!$F$2),FALSE)</f>
        <v>0.13870256056450569</v>
      </c>
      <c r="Y82" s="3" t="e">
        <f t="shared" si="4"/>
        <v>#N/A</v>
      </c>
      <c r="Z82" s="3" t="e">
        <f t="shared" si="5"/>
        <v>#N/A</v>
      </c>
      <c r="AA82" s="3" t="e">
        <v>#N/A</v>
      </c>
      <c r="AB82" s="3">
        <f t="shared" si="3"/>
        <v>0</v>
      </c>
      <c r="AD82" s="3">
        <f>NORMDIST('Power and Variability'!V82,'Power and Variability'!$I$1,'Power and Variability'!$E$2/SQRT('Power and Variability'!$F$2),TRUE)</f>
        <v>0.93198143594292815</v>
      </c>
    </row>
    <row r="83" spans="22:30" x14ac:dyDescent="0.2">
      <c r="V83" s="3">
        <v>104.25</v>
      </c>
      <c r="W83" s="3">
        <f>NORMDIST(V83,$I$1,'Power and Variability'!$E$2/SQRT('Power and Variability'!$F$2),FALSE)</f>
        <v>4.2412195686244054E-2</v>
      </c>
      <c r="X83" s="3">
        <f>NORMDIST(V83,$I$2,'Power and Variability'!$E$2/SQRT('Power and Variability'!$F$2),FALSE)</f>
        <v>0.14298128288347553</v>
      </c>
      <c r="Y83" s="3" t="e">
        <f t="shared" si="4"/>
        <v>#N/A</v>
      </c>
      <c r="Z83" s="3" t="e">
        <f t="shared" si="5"/>
        <v>#N/A</v>
      </c>
      <c r="AA83" s="3" t="e">
        <v>#N/A</v>
      </c>
      <c r="AB83" s="3">
        <f t="shared" si="3"/>
        <v>0</v>
      </c>
      <c r="AD83" s="3">
        <f>NORMDIST('Power and Variability'!V83,'Power and Variability'!$I$1,'Power and Variability'!$E$2/SQRT('Power and Variability'!$F$2),TRUE)</f>
        <v>0.9433896541455673</v>
      </c>
    </row>
    <row r="84" spans="22:30" x14ac:dyDescent="0.2">
      <c r="V84" s="3">
        <v>104.5</v>
      </c>
      <c r="W84" s="3">
        <f>NORMDIST(V84,$I$1,'Power and Variability'!$E$2/SQRT('Power and Variability'!$F$2),FALSE)</f>
        <v>3.6434868165445437E-2</v>
      </c>
      <c r="X84" s="3">
        <f>NORMDIST(V84,$I$2,'Power and Variability'!$E$2/SQRT('Power and Variability'!$F$2),FALSE)</f>
        <v>0.14611808872319437</v>
      </c>
      <c r="Y84" s="3">
        <f t="shared" si="4"/>
        <v>3.6434868165445437E-2</v>
      </c>
      <c r="Z84" s="3">
        <f t="shared" si="5"/>
        <v>0.14611808872319437</v>
      </c>
      <c r="AA84" s="3" t="e">
        <v>#N/A</v>
      </c>
      <c r="AB84" s="3">
        <f t="shared" si="3"/>
        <v>0</v>
      </c>
      <c r="AD84" s="3">
        <f>NORMDIST('Power and Variability'!V84,'Power and Variability'!$I$1,'Power and Variability'!$E$2/SQRT('Power and Variability'!$F$2),TRUE)</f>
        <v>0.95323374365545344</v>
      </c>
    </row>
    <row r="85" spans="22:30" x14ac:dyDescent="0.2">
      <c r="V85" s="3">
        <v>104.75</v>
      </c>
      <c r="W85" s="3">
        <f>NORMDIST(V85,$I$1,'Power and Variability'!$E$2/SQRT('Power and Variability'!$F$2),FALSE)</f>
        <v>3.1029425221999488E-2</v>
      </c>
      <c r="X85" s="3">
        <f>NORMDIST(V85,$I$2,'Power and Variability'!$E$2/SQRT('Power and Variability'!$F$2),FALSE)</f>
        <v>0.14803310852397542</v>
      </c>
      <c r="Y85" s="3">
        <f t="shared" si="4"/>
        <v>3.1029425221999488E-2</v>
      </c>
      <c r="Z85" s="3">
        <f t="shared" si="5"/>
        <v>0.14803310852397542</v>
      </c>
      <c r="AA85" s="3" t="e">
        <v>#N/A</v>
      </c>
      <c r="AB85" s="3">
        <f t="shared" si="3"/>
        <v>0</v>
      </c>
      <c r="AD85" s="3">
        <f>NORMDIST('Power and Variability'!V85,'Power and Variability'!$I$1,'Power and Variability'!$E$2/SQRT('Power and Variability'!$F$2),TRUE)</f>
        <v>0.96165479071786075</v>
      </c>
    </row>
    <row r="86" spans="22:30" x14ac:dyDescent="0.2">
      <c r="V86" s="3">
        <v>105</v>
      </c>
      <c r="W86" s="3">
        <f>NORMDIST(V86,$I$1,'Power and Variability'!$E$2/SQRT('Power and Variability'!$F$2),FALSE)</f>
        <v>2.6197529741734452E-2</v>
      </c>
      <c r="X86" s="3">
        <f>NORMDIST(V86,$I$2,'Power and Variability'!$E$2/SQRT('Power and Variability'!$F$2),FALSE)</f>
        <v>0.14867700967939759</v>
      </c>
      <c r="Y86" s="3">
        <f t="shared" si="4"/>
        <v>2.6197529741734452E-2</v>
      </c>
      <c r="Z86" s="3">
        <f t="shared" si="5"/>
        <v>0.14867700967939759</v>
      </c>
      <c r="AA86" s="3" t="e">
        <v>#N/A</v>
      </c>
      <c r="AB86" s="3">
        <f t="shared" si="3"/>
        <v>0.14867700967939759</v>
      </c>
      <c r="AD86" s="3">
        <f>NORMDIST('Power and Variability'!V86,'Power and Variability'!$I$1,'Power and Variability'!$E$2/SQRT('Power and Variability'!$F$2),TRUE)</f>
        <v>0.9687962907156471</v>
      </c>
    </row>
    <row r="87" spans="22:30" x14ac:dyDescent="0.2">
      <c r="V87" s="3">
        <v>105.25</v>
      </c>
      <c r="W87" s="3">
        <f>NORMDIST(V87,$I$1,'Power and Variability'!$E$2/SQRT('Power and Variability'!$F$2),FALSE)</f>
        <v>2.1926889896040733E-2</v>
      </c>
      <c r="X87" s="3">
        <f>NORMDIST(V87,$I$2,'Power and Variability'!$E$2/SQRT('Power and Variability'!$F$2),FALSE)</f>
        <v>0.14803310852397542</v>
      </c>
      <c r="Y87" s="3">
        <f t="shared" si="4"/>
        <v>2.1926889896040733E-2</v>
      </c>
      <c r="Z87" s="3">
        <f t="shared" si="5"/>
        <v>0.14803310852397542</v>
      </c>
      <c r="AA87" s="3" t="e">
        <v>#N/A</v>
      </c>
      <c r="AB87" s="3">
        <f t="shared" si="3"/>
        <v>0</v>
      </c>
      <c r="AD87" s="3">
        <f>NORMDIST('Power and Variability'!V87,'Power and Variability'!$I$1,'Power and Variability'!$E$2/SQRT('Power and Variability'!$F$2),TRUE)</f>
        <v>0.97480035856425884</v>
      </c>
    </row>
    <row r="88" spans="22:30" x14ac:dyDescent="0.2">
      <c r="V88" s="3">
        <v>105.5</v>
      </c>
      <c r="W88" s="3">
        <f>NORMDIST(V88,$I$1,'Power and Variability'!$E$2/SQRT('Power and Variability'!$F$2),FALSE)</f>
        <v>1.8193816585794019E-2</v>
      </c>
      <c r="X88" s="3">
        <f>NORMDIST(V88,$I$2,'Power and Variability'!$E$2/SQRT('Power and Variability'!$F$2),FALSE)</f>
        <v>0.14611808872319437</v>
      </c>
      <c r="Y88" s="3">
        <f t="shared" si="4"/>
        <v>1.8193816585794019E-2</v>
      </c>
      <c r="Z88" s="3">
        <f t="shared" si="5"/>
        <v>0.14611808872319437</v>
      </c>
      <c r="AA88" s="3" t="e">
        <v>#N/A</v>
      </c>
      <c r="AB88" s="3">
        <f t="shared" si="3"/>
        <v>0</v>
      </c>
      <c r="AD88" s="3">
        <f>NORMDIST('Power and Variability'!V88,'Power and Variability'!$I$1,'Power and Variability'!$E$2/SQRT('Power and Variability'!$F$2),TRUE)</f>
        <v>0.97980455727692028</v>
      </c>
    </row>
    <row r="89" spans="22:30" x14ac:dyDescent="0.2">
      <c r="V89" s="3">
        <v>105.75</v>
      </c>
      <c r="W89" s="3">
        <f>NORMDIST(V89,$I$1,'Power and Variability'!$E$2/SQRT('Power and Variability'!$F$2),FALSE)</f>
        <v>1.4965825297870838E-2</v>
      </c>
      <c r="X89" s="3">
        <f>NORMDIST(V89,$I$2,'Power and Variability'!$E$2/SQRT('Power and Variability'!$F$2),FALSE)</f>
        <v>0.14298128288347553</v>
      </c>
      <c r="Y89" s="3">
        <f t="shared" si="4"/>
        <v>1.4965825297870838E-2</v>
      </c>
      <c r="Z89" s="3">
        <f t="shared" si="5"/>
        <v>0.14298128288347553</v>
      </c>
      <c r="AA89" s="3" t="e">
        <v>#N/A</v>
      </c>
      <c r="AB89" s="3">
        <f t="shared" si="3"/>
        <v>0</v>
      </c>
      <c r="AD89" s="3">
        <f>NORMDIST('Power and Variability'!V89,'Power and Variability'!$I$1,'Power and Variability'!$E$2/SQRT('Power and Variability'!$F$2),TRUE)</f>
        <v>0.9839393744042112</v>
      </c>
    </row>
    <row r="90" spans="22:30" x14ac:dyDescent="0.2">
      <c r="V90" s="3">
        <v>106</v>
      </c>
      <c r="W90" s="3">
        <f>NORMDIST(V90,$I$1,'Power and Variability'!$E$2/SQRT('Power and Variability'!$F$2),FALSE)</f>
        <v>1.2204152134938735E-2</v>
      </c>
      <c r="X90" s="3">
        <f>NORMDIST(V90,$I$2,'Power and Variability'!$E$2/SQRT('Power and Variability'!$F$2),FALSE)</f>
        <v>0.13870256056450569</v>
      </c>
      <c r="Y90" s="3">
        <f t="shared" si="4"/>
        <v>1.2204152134938735E-2</v>
      </c>
      <c r="Z90" s="3">
        <f t="shared" si="5"/>
        <v>0.13870256056450569</v>
      </c>
      <c r="AA90" s="3" t="e">
        <v>#N/A</v>
      </c>
      <c r="AB90" s="3">
        <f t="shared" si="3"/>
        <v>0</v>
      </c>
      <c r="AD90" s="3">
        <f>NORMDIST('Power and Variability'!V90,'Power and Variability'!$I$1,'Power and Variability'!$E$2/SQRT('Power and Variability'!$F$2),TRUE)</f>
        <v>0.9873263406612659</v>
      </c>
    </row>
    <row r="91" spans="22:30" x14ac:dyDescent="0.2">
      <c r="V91" s="3">
        <v>106.25</v>
      </c>
      <c r="W91" s="3">
        <f>NORMDIST(V91,$I$1,'Power and Variability'!$E$2/SQRT('Power and Variability'!$F$2),FALSE)</f>
        <v>9.8660801008381167E-3</v>
      </c>
      <c r="X91" s="3">
        <f>NORMDIST(V91,$I$2,'Power and Variability'!$E$2/SQRT('Power and Variability'!$F$2),FALSE)</f>
        <v>0.13338894891349243</v>
      </c>
      <c r="Y91" s="3">
        <f t="shared" si="4"/>
        <v>9.8660801008381167E-3</v>
      </c>
      <c r="Z91" s="3">
        <f t="shared" si="5"/>
        <v>0.13338894891349243</v>
      </c>
      <c r="AA91" s="3" t="e">
        <v>#N/A</v>
      </c>
      <c r="AB91" s="3">
        <f t="shared" si="3"/>
        <v>0</v>
      </c>
      <c r="AD91" s="3">
        <f>NORMDIST('Power and Variability'!V91,'Power and Variability'!$I$1,'Power and Variability'!$E$2/SQRT('Power and Variability'!$F$2),TRUE)</f>
        <v>0.99007675571684617</v>
      </c>
    </row>
    <row r="92" spans="22:30" x14ac:dyDescent="0.2">
      <c r="V92" s="3">
        <v>106.5</v>
      </c>
      <c r="W92" s="3">
        <f>NORMDIST(V92,$I$1,'Power and Variability'!$E$2/SQRT('Power and Variability'!$F$2),FALSE)</f>
        <v>7.9070000940924465E-3</v>
      </c>
      <c r="X92" s="3">
        <f>NORMDIST(V92,$I$2,'Power and Variability'!$E$2/SQRT('Power and Variability'!$F$2),FALSE)</f>
        <v>0.12717018550731315</v>
      </c>
      <c r="Y92" s="3">
        <f t="shared" si="4"/>
        <v>7.9070000940924465E-3</v>
      </c>
      <c r="Z92" s="3">
        <f t="shared" si="5"/>
        <v>0.12717018550731315</v>
      </c>
      <c r="AA92" s="3" t="e">
        <v>#N/A</v>
      </c>
      <c r="AB92" s="3">
        <f t="shared" si="3"/>
        <v>0</v>
      </c>
      <c r="AD92" s="3">
        <f>NORMDIST('Power and Variability'!V92,'Power and Variability'!$I$1,'Power and Variability'!$E$2/SQRT('Power and Variability'!$F$2),TRUE)</f>
        <v>0.99229096366858194</v>
      </c>
    </row>
    <row r="93" spans="22:30" x14ac:dyDescent="0.2">
      <c r="V93" s="3">
        <v>106.75</v>
      </c>
      <c r="W93" s="3">
        <f>NORMDIST(V93,$I$1,'Power and Variability'!$E$2/SQRT('Power and Variability'!$F$2),FALSE)</f>
        <v>6.2821591354408996E-3</v>
      </c>
      <c r="X93" s="3">
        <f>NORMDIST(V93,$I$2,'Power and Variability'!$E$2/SQRT('Power and Variability'!$F$2),FALSE)</f>
        <v>0.12019346124427702</v>
      </c>
      <c r="Y93" s="3">
        <f t="shared" si="4"/>
        <v>6.2821591354408996E-3</v>
      </c>
      <c r="Z93" s="3">
        <f t="shared" si="5"/>
        <v>0.12019346124427702</v>
      </c>
      <c r="AA93" s="3" t="e">
        <v>#N/A</v>
      </c>
      <c r="AB93" s="3">
        <f t="shared" si="3"/>
        <v>0</v>
      </c>
      <c r="AD93" s="3">
        <f>NORMDIST('Power and Variability'!V93,'Power and Variability'!$I$1,'Power and Variability'!$E$2/SQRT('Power and Variability'!$F$2),TRUE)</f>
        <v>0.99405810537892636</v>
      </c>
    </row>
    <row r="94" spans="22:30" x14ac:dyDescent="0.2">
      <c r="V94" s="3">
        <v>107</v>
      </c>
      <c r="W94" s="3">
        <f>NORMDIST(V94,$I$1,'Power and Variability'!$E$2/SQRT('Power and Variability'!$F$2),FALSE)</f>
        <v>4.948074222825052E-3</v>
      </c>
      <c r="X94" s="3">
        <f>NORMDIST(V94,$I$2,'Power and Variability'!$E$2/SQRT('Power and Variability'!$F$2),FALSE)</f>
        <v>0.11261765022648193</v>
      </c>
      <c r="Y94" s="3">
        <f t="shared" si="4"/>
        <v>4.948074222825052E-3</v>
      </c>
      <c r="Z94" s="3">
        <f t="shared" si="5"/>
        <v>0.11261765022648193</v>
      </c>
      <c r="AA94" s="3" t="e">
        <v>#N/A</v>
      </c>
      <c r="AB94" s="3">
        <f t="shared" si="3"/>
        <v>0</v>
      </c>
      <c r="AD94" s="3">
        <f>NORMDIST('Power and Variability'!V94,'Power and Variability'!$I$1,'Power and Variability'!$E$2/SQRT('Power and Variability'!$F$2),TRUE)</f>
        <v>0.99545626627378037</v>
      </c>
    </row>
    <row r="95" spans="22:30" x14ac:dyDescent="0.2">
      <c r="V95" s="3">
        <v>107.25</v>
      </c>
      <c r="W95" s="3">
        <f>NORMDIST(V95,$I$1,'Power and Variability'!$E$2/SQRT('Power and Variability'!$F$2),FALSE)</f>
        <v>3.8636124807322056E-3</v>
      </c>
      <c r="X95" s="3">
        <f>NORMDIST(V95,$I$2,'Power and Variability'!$E$2/SQRT('Power and Variability'!$F$2),FALSE)</f>
        <v>0.10460734120439164</v>
      </c>
      <c r="Y95" s="3">
        <f t="shared" si="4"/>
        <v>3.8636124807322056E-3</v>
      </c>
      <c r="Z95" s="3">
        <f t="shared" si="5"/>
        <v>0.10460734120439164</v>
      </c>
      <c r="AA95" s="3" t="e">
        <v>#N/A</v>
      </c>
      <c r="AB95" s="3">
        <f t="shared" si="3"/>
        <v>0</v>
      </c>
      <c r="AD95" s="3">
        <f>NORMDIST('Power and Variability'!V95,'Power and Variability'!$I$1,'Power and Variability'!$E$2/SQRT('Power and Variability'!$F$2),TRUE)</f>
        <v>0.99655293567402337</v>
      </c>
    </row>
    <row r="96" spans="22:30" x14ac:dyDescent="0.2">
      <c r="V96" s="3">
        <v>107.5</v>
      </c>
      <c r="W96" s="3">
        <f>NORMDIST(V96,$I$1,'Power and Variability'!$E$2/SQRT('Power and Variability'!$F$2),FALSE)</f>
        <v>2.9907561032225228E-3</v>
      </c>
      <c r="X96" s="3">
        <f>NORMDIST(V96,$I$2,'Power and Variability'!$E$2/SQRT('Power and Variability'!$F$2),FALSE)</f>
        <v>9.6326980893563008E-2</v>
      </c>
      <c r="Y96" s="3">
        <f t="shared" si="4"/>
        <v>2.9907561032225228E-3</v>
      </c>
      <c r="Z96" s="3">
        <f t="shared" si="5"/>
        <v>9.6326980893563008E-2</v>
      </c>
      <c r="AA96" s="3" t="e">
        <v>#N/A</v>
      </c>
      <c r="AB96" s="3">
        <f t="shared" si="3"/>
        <v>0</v>
      </c>
      <c r="AD96" s="3">
        <f>NORMDIST('Power and Variability'!V96,'Power and Variability'!$I$1,'Power and Variability'!$E$2/SQRT('Power and Variability'!$F$2),TRUE)</f>
        <v>0.99740569622384223</v>
      </c>
    </row>
    <row r="97" spans="22:30" x14ac:dyDescent="0.2">
      <c r="V97" s="3">
        <v>107.75</v>
      </c>
      <c r="W97" s="3">
        <f>NORMDIST(V97,$I$1,'Power and Variability'!$E$2/SQRT('Power and Variability'!$F$2),FALSE)</f>
        <v>2.2950836423619747E-3</v>
      </c>
      <c r="X97" s="3">
        <f>NORMDIST(V97,$I$2,'Power and Variability'!$E$2/SQRT('Power and Variability'!$F$2),FALSE)</f>
        <v>8.7935414743505552E-2</v>
      </c>
      <c r="Y97" s="3">
        <f t="shared" si="4"/>
        <v>2.2950836423619747E-3</v>
      </c>
      <c r="Z97" s="3">
        <f t="shared" si="5"/>
        <v>8.7935414743505552E-2</v>
      </c>
      <c r="AA97" s="3" t="e">
        <v>#N/A</v>
      </c>
      <c r="AB97" s="3">
        <f t="shared" si="3"/>
        <v>0</v>
      </c>
      <c r="AD97" s="3">
        <f>NORMDIST('Power and Variability'!V97,'Power and Variability'!$I$1,'Power and Variability'!$E$2/SQRT('Power and Variability'!$F$2),TRUE)</f>
        <v>0.99806306833620995</v>
      </c>
    </row>
    <row r="98" spans="22:30" x14ac:dyDescent="0.2">
      <c r="V98" s="3">
        <v>108</v>
      </c>
      <c r="W98" s="3">
        <f>NORMDIST(V98,$I$1,'Power and Variability'!$E$2/SQRT('Power and Variability'!$F$2),FALSE)</f>
        <v>1.746007561775814E-3</v>
      </c>
      <c r="X98" s="3">
        <f>NORMDIST(V98,$I$2,'Power and Variability'!$E$2/SQRT('Power and Variability'!$F$2),FALSE)</f>
        <v>7.9581068588926093E-2</v>
      </c>
      <c r="Y98" s="3">
        <f t="shared" si="4"/>
        <v>1.746007561775814E-3</v>
      </c>
      <c r="Z98" s="3">
        <f t="shared" si="5"/>
        <v>7.9581068588926093E-2</v>
      </c>
      <c r="AA98" s="3" t="e">
        <v>#N/A</v>
      </c>
      <c r="AB98" s="3">
        <f t="shared" si="3"/>
        <v>0</v>
      </c>
      <c r="AD98" s="3">
        <f>NORMDIST('Power and Variability'!V98,'Power and Variability'!$I$1,'Power and Variability'!$E$2/SQRT('Power and Variability'!$F$2),TRUE)</f>
        <v>0.99856544360396171</v>
      </c>
    </row>
    <row r="99" spans="22:30" x14ac:dyDescent="0.2">
      <c r="V99" s="3">
        <v>108.25</v>
      </c>
      <c r="W99" s="3">
        <f>NORMDIST(V99,$I$1,'Power and Variability'!$E$2/SQRT('Power and Variability'!$F$2),FALSE)</f>
        <v>1.316812090683708E-3</v>
      </c>
      <c r="X99" s="3">
        <f>NORMDIST(V99,$I$2,'Power and Variability'!$E$2/SQRT('Power and Variability'!$F$2),FALSE)</f>
        <v>7.1397959344082565E-2</v>
      </c>
      <c r="Y99" s="3">
        <f t="shared" si="4"/>
        <v>1.316812090683708E-3</v>
      </c>
      <c r="Z99" s="3">
        <f t="shared" si="5"/>
        <v>7.1397959344082565E-2</v>
      </c>
      <c r="AA99" s="3" t="e">
        <v>#N/A</v>
      </c>
      <c r="AB99" s="3">
        <f t="shared" si="3"/>
        <v>0</v>
      </c>
      <c r="AD99" s="3">
        <f>NORMDIST('Power and Variability'!V99,'Power and Variability'!$I$1,'Power and Variability'!$E$2/SQRT('Power and Variability'!$F$2),TRUE)</f>
        <v>0.99894605170168072</v>
      </c>
    </row>
    <row r="100" spans="22:30" x14ac:dyDescent="0.2">
      <c r="V100" s="3">
        <v>108.5</v>
      </c>
      <c r="W100" s="3">
        <f>NORMDIST(V100,$I$1,'Power and Variability'!$E$2/SQRT('Power and Variability'!$F$2),FALSE)</f>
        <v>9.8453593742455197E-4</v>
      </c>
      <c r="X100" s="3">
        <f>NORMDIST(V100,$I$2,'Power and Variability'!$E$2/SQRT('Power and Variability'!$F$2),FALSE)</f>
        <v>6.3502659589578583E-2</v>
      </c>
      <c r="Y100" s="3">
        <f t="shared" si="4"/>
        <v>9.8453593742455197E-4</v>
      </c>
      <c r="Z100" s="3">
        <f t="shared" si="5"/>
        <v>6.3502659589578583E-2</v>
      </c>
      <c r="AA100" s="3" t="e">
        <v>#N/A</v>
      </c>
      <c r="AB100" s="3">
        <f t="shared" si="3"/>
        <v>0</v>
      </c>
      <c r="AD100" s="3">
        <f>NORMDIST('Power and Variability'!V100,'Power and Variability'!$I$1,'Power and Variability'!$E$2/SQRT('Power and Variability'!$F$2),TRUE)</f>
        <v>0.99923191644485387</v>
      </c>
    </row>
    <row r="101" spans="22:30" x14ac:dyDescent="0.2">
      <c r="V101" s="3">
        <v>108.75</v>
      </c>
      <c r="W101" s="3">
        <f>NORMDIST(V101,$I$1,'Power and Variability'!$E$2/SQRT('Power and Variability'!$F$2),FALSE)</f>
        <v>7.2974213642902316E-4</v>
      </c>
      <c r="X101" s="3">
        <f>NORMDIST(V101,$I$2,'Power and Variability'!$E$2/SQRT('Power and Variability'!$F$2),FALSE)</f>
        <v>5.5992274886636099E-2</v>
      </c>
      <c r="Y101" s="3">
        <f t="shared" si="4"/>
        <v>7.2974213642902316E-4</v>
      </c>
      <c r="Z101" s="3">
        <f t="shared" si="5"/>
        <v>5.5992274886636099E-2</v>
      </c>
      <c r="AA101" s="3" t="e">
        <v>#N/A</v>
      </c>
      <c r="AB101" s="3">
        <f t="shared" si="3"/>
        <v>0</v>
      </c>
      <c r="AD101" s="3">
        <f>NORMDIST('Power and Variability'!V101,'Power and Variability'!$I$1,'Power and Variability'!$E$2/SQRT('Power and Variability'!$F$2),TRUE)</f>
        <v>0.99944476757687684</v>
      </c>
    </row>
    <row r="102" spans="22:30" x14ac:dyDescent="0.2">
      <c r="V102" s="3">
        <v>109</v>
      </c>
      <c r="W102" s="3">
        <f>NORMDIST(V102,$I$1,'Power and Variability'!$E$2/SQRT('Power and Variability'!$F$2),FALSE)</f>
        <v>5.3621302228276885E-4</v>
      </c>
      <c r="X102" s="3">
        <f>NORMDIST(V102,$I$2,'Power and Variability'!$E$2/SQRT('Power and Variability'!$F$2),FALSE)</f>
        <v>4.894342903470579E-2</v>
      </c>
      <c r="Y102" s="3">
        <f t="shared" si="4"/>
        <v>5.3621302228276885E-4</v>
      </c>
      <c r="Z102" s="3">
        <f t="shared" si="5"/>
        <v>4.894342903470579E-2</v>
      </c>
      <c r="AA102" s="3" t="e">
        <v>#N/A</v>
      </c>
      <c r="AB102" s="3">
        <f t="shared" si="3"/>
        <v>0</v>
      </c>
      <c r="AD102" s="3">
        <f>NORMDIST('Power and Variability'!V102,'Power and Variability'!$I$1,'Power and Variability'!$E$2/SQRT('Power and Variability'!$F$2),TRUE)</f>
        <v>0.99960188492120461</v>
      </c>
    </row>
    <row r="103" spans="22:30" x14ac:dyDescent="0.2">
      <c r="V103" s="3">
        <v>109.25</v>
      </c>
      <c r="W103" s="3">
        <f>NORMDIST(V103,$I$1,'Power and Variability'!$E$2/SQRT('Power and Variability'!$F$2),FALSE)</f>
        <v>3.9060281839549876E-4</v>
      </c>
      <c r="X103" s="3">
        <f>NORMDIST(V103,$I$2,'Power and Variability'!$E$2/SQRT('Power and Variability'!$F$2),FALSE)</f>
        <v>4.2412195686244054E-2</v>
      </c>
      <c r="Y103" s="3">
        <f t="shared" si="4"/>
        <v>3.9060281839549876E-4</v>
      </c>
      <c r="Z103" s="3">
        <f t="shared" si="5"/>
        <v>4.2412195686244054E-2</v>
      </c>
      <c r="AA103" s="3" t="e">
        <v>#N/A</v>
      </c>
      <c r="AB103" s="3">
        <f t="shared" si="3"/>
        <v>0</v>
      </c>
      <c r="AD103" s="3">
        <f>NORMDIST('Power and Variability'!V103,'Power and Variability'!$I$1,'Power and Variability'!$E$2/SQRT('Power and Variability'!$F$2),TRUE)</f>
        <v>0.99971686036417351</v>
      </c>
    </row>
    <row r="104" spans="22:30" x14ac:dyDescent="0.2">
      <c r="V104" s="3">
        <v>109.5</v>
      </c>
      <c r="W104" s="3">
        <f>NORMDIST(V104,$I$1,'Power and Variability'!$E$2/SQRT('Power and Variability'!$F$2),FALSE)</f>
        <v>2.8207426875337784E-4</v>
      </c>
      <c r="X104" s="3">
        <f>NORMDIST(V104,$I$2,'Power and Variability'!$E$2/SQRT('Power and Variability'!$F$2),FALSE)</f>
        <v>3.6434868165445437E-2</v>
      </c>
      <c r="Y104" s="3">
        <f t="shared" si="4"/>
        <v>2.8207426875337784E-4</v>
      </c>
      <c r="Z104" s="3">
        <f t="shared" si="5"/>
        <v>3.6434868165445437E-2</v>
      </c>
      <c r="AA104" s="3" t="e">
        <v>#N/A</v>
      </c>
      <c r="AB104" s="3">
        <f t="shared" si="3"/>
        <v>0</v>
      </c>
      <c r="AD104" s="3">
        <f>NORMDIST('Power and Variability'!V104,'Power and Variability'!$I$1,'Power and Variability'!$E$2/SQRT('Power and Variability'!$F$2),TRUE)</f>
        <v>0.99980027050383424</v>
      </c>
    </row>
    <row r="105" spans="22:30" x14ac:dyDescent="0.2">
      <c r="V105" s="3">
        <v>109.75</v>
      </c>
      <c r="W105" s="3">
        <f>NORMDIST(V105,$I$1,'Power and Variability'!$E$2/SQRT('Power and Variability'!$F$2),FALSE)</f>
        <v>2.0193967450780133E-4</v>
      </c>
      <c r="X105" s="3">
        <f>NORMDIST(V105,$I$2,'Power and Variability'!$E$2/SQRT('Power and Variability'!$F$2),FALSE)</f>
        <v>3.1029425221999488E-2</v>
      </c>
      <c r="Y105" s="3">
        <f t="shared" si="4"/>
        <v>2.0193967450780133E-4</v>
      </c>
      <c r="Z105" s="3">
        <f t="shared" si="5"/>
        <v>3.1029425221999488E-2</v>
      </c>
      <c r="AA105" s="3" t="e">
        <v>#N/A</v>
      </c>
      <c r="AB105" s="3">
        <f t="shared" si="3"/>
        <v>0</v>
      </c>
      <c r="AD105" s="3">
        <f>NORMDIST('Power and Variability'!V105,'Power and Variability'!$I$1,'Power and Variability'!$E$2/SQRT('Power and Variability'!$F$2),TRUE)</f>
        <v>0.99986025864431194</v>
      </c>
    </row>
    <row r="106" spans="22:30" x14ac:dyDescent="0.2">
      <c r="V106" s="3">
        <v>110</v>
      </c>
      <c r="W106" s="3">
        <f>NORMDIST(V106,$I$1,'Power and Variability'!$E$2/SQRT('Power and Variability'!$F$2),FALSE)</f>
        <v>1.4332102830568469E-4</v>
      </c>
      <c r="X106" s="3">
        <f>NORMDIST(V106,$I$2,'Power and Variability'!$E$2/SQRT('Power and Variability'!$F$2),FALSE)</f>
        <v>2.6197529741734452E-2</v>
      </c>
      <c r="Y106" s="3">
        <f t="shared" si="4"/>
        <v>1.4332102830568469E-4</v>
      </c>
      <c r="Z106" s="3">
        <f t="shared" si="5"/>
        <v>2.6197529741734452E-2</v>
      </c>
      <c r="AA106" s="3" t="e">
        <v>#N/A</v>
      </c>
      <c r="AB106" s="3">
        <f t="shared" si="3"/>
        <v>0</v>
      </c>
      <c r="AD106" s="3">
        <f>NORMDIST('Power and Variability'!V106,'Power and Variability'!$I$1,'Power and Variability'!$E$2/SQRT('Power and Variability'!$F$2),TRUE)</f>
        <v>0.99990302918544816</v>
      </c>
    </row>
    <row r="107" spans="22:30" x14ac:dyDescent="0.2">
      <c r="V107" s="3">
        <v>110.25</v>
      </c>
      <c r="W107" s="3">
        <f>NORMDIST(V107,$I$1,'Power and Variability'!$E$2/SQRT('Power and Variability'!$F$2),FALSE)</f>
        <v>1.0083893765462614E-4</v>
      </c>
      <c r="X107" s="3">
        <f>NORMDIST(V107,$I$2,'Power and Variability'!$E$2/SQRT('Power and Variability'!$F$2),FALSE)</f>
        <v>2.1926889896040733E-2</v>
      </c>
      <c r="Y107" s="3">
        <f t="shared" si="4"/>
        <v>1.0083893765462614E-4</v>
      </c>
      <c r="Z107" s="3">
        <f t="shared" si="5"/>
        <v>2.1926889896040733E-2</v>
      </c>
      <c r="AA107" s="3" t="e">
        <v>#N/A</v>
      </c>
      <c r="AB107" s="3">
        <f t="shared" si="3"/>
        <v>0</v>
      </c>
      <c r="AD107" s="3">
        <f>NORMDIST('Power and Variability'!V107,'Power and Variability'!$I$1,'Power and Variability'!$E$2/SQRT('Power and Variability'!$F$2),TRUE)</f>
        <v>0.99993326048963693</v>
      </c>
    </row>
    <row r="108" spans="22:30" x14ac:dyDescent="0.2">
      <c r="V108" s="3">
        <v>110.5</v>
      </c>
      <c r="W108" s="3">
        <f>NORMDIST(V108,$I$1,'Power and Variability'!$E$2/SQRT('Power and Variability'!$F$2),FALSE)</f>
        <v>7.0335841952895515E-5</v>
      </c>
      <c r="X108" s="3">
        <f>NORMDIST(V108,$I$2,'Power and Variability'!$E$2/SQRT('Power and Variability'!$F$2),FALSE)</f>
        <v>1.8193816585794019E-2</v>
      </c>
      <c r="Y108" s="3">
        <f t="shared" si="4"/>
        <v>7.0335841952895515E-5</v>
      </c>
      <c r="Z108" s="3">
        <f t="shared" si="5"/>
        <v>1.8193816585794019E-2</v>
      </c>
      <c r="AA108" s="3" t="e">
        <v>#N/A</v>
      </c>
      <c r="AB108" s="3">
        <f t="shared" si="3"/>
        <v>0</v>
      </c>
      <c r="AD108" s="3">
        <f>NORMDIST('Power and Variability'!V108,'Power and Variability'!$I$1,'Power and Variability'!$E$2/SQRT('Power and Variability'!$F$2),TRUE)</f>
        <v>0.99995444418944812</v>
      </c>
    </row>
    <row r="109" spans="22:30" x14ac:dyDescent="0.2">
      <c r="V109" s="3">
        <v>110.75</v>
      </c>
      <c r="W109" s="3">
        <f>NORMDIST(V109,$I$1,'Power and Variability'!$E$2/SQRT('Power and Variability'!$F$2),FALSE)</f>
        <v>4.8635703477100219E-5</v>
      </c>
      <c r="X109" s="3">
        <f>NORMDIST(V109,$I$2,'Power and Variability'!$E$2/SQRT('Power and Variability'!$F$2),FALSE)</f>
        <v>1.4965825297870838E-2</v>
      </c>
      <c r="Y109" s="3">
        <f t="shared" si="4"/>
        <v>4.8635703477100219E-5</v>
      </c>
      <c r="Z109" s="3">
        <f t="shared" si="5"/>
        <v>1.4965825297870838E-2</v>
      </c>
      <c r="AA109" s="3" t="e">
        <v>#N/A</v>
      </c>
      <c r="AB109" s="3">
        <f t="shared" si="3"/>
        <v>0</v>
      </c>
      <c r="AD109" s="3">
        <f>NORMDIST('Power and Variability'!V109,'Power and Variability'!$I$1,'Power and Variability'!$E$2/SQRT('Power and Variability'!$F$2),TRUE)</f>
        <v>0.99996915984233659</v>
      </c>
    </row>
    <row r="110" spans="22:30" x14ac:dyDescent="0.2">
      <c r="V110" s="3">
        <v>111</v>
      </c>
      <c r="W110" s="3">
        <f>NORMDIST(V110,$I$1,'Power and Variability'!$E$2/SQRT('Power and Variability'!$F$2),FALSE)</f>
        <v>3.333986186093623E-5</v>
      </c>
      <c r="X110" s="3">
        <f>NORMDIST(V110,$I$2,'Power and Variability'!$E$2/SQRT('Power and Variability'!$F$2),FALSE)</f>
        <v>1.2204152134938735E-2</v>
      </c>
      <c r="Y110" s="3">
        <f t="shared" si="4"/>
        <v>3.333986186093623E-5</v>
      </c>
      <c r="Z110" s="3">
        <f t="shared" si="5"/>
        <v>1.2204152134938735E-2</v>
      </c>
      <c r="AA110" s="3" t="e">
        <v>#N/A</v>
      </c>
      <c r="AB110" s="3">
        <f t="shared" si="3"/>
        <v>0</v>
      </c>
      <c r="AD110" s="3">
        <f>NORMDIST('Power and Variability'!V110,'Power and Variability'!$I$1,'Power and Variability'!$E$2/SQRT('Power and Variability'!$F$2),TRUE)</f>
        <v>0.99997929405578667</v>
      </c>
    </row>
    <row r="111" spans="22:30" x14ac:dyDescent="0.2">
      <c r="V111" s="3">
        <v>111.25</v>
      </c>
      <c r="W111" s="3">
        <f>NORMDIST(V111,$I$1,'Power and Variability'!$E$2/SQRT('Power and Variability'!$F$2),FALSE)</f>
        <v>2.2657003552465654E-5</v>
      </c>
      <c r="X111" s="3">
        <f>NORMDIST(V111,$I$2,'Power and Variability'!$E$2/SQRT('Power and Variability'!$F$2),FALSE)</f>
        <v>9.8660801008381167E-3</v>
      </c>
      <c r="Y111" s="3">
        <f t="shared" si="4"/>
        <v>2.2657003552465654E-5</v>
      </c>
      <c r="Z111" s="3">
        <f t="shared" si="5"/>
        <v>9.8660801008381167E-3</v>
      </c>
      <c r="AA111" s="3" t="e">
        <v>#N/A</v>
      </c>
      <c r="AB111" s="3">
        <f t="shared" si="3"/>
        <v>0</v>
      </c>
      <c r="AD111" s="3">
        <f>NORMDIST('Power and Variability'!V111,'Power and Variability'!$I$1,'Power and Variability'!$E$2/SQRT('Power and Variability'!$F$2),TRUE)</f>
        <v>0.99998621289676615</v>
      </c>
    </row>
    <row r="112" spans="22:30" x14ac:dyDescent="0.2">
      <c r="V112" s="3">
        <v>111.5</v>
      </c>
      <c r="W112" s="3">
        <f>NORMDIST(V112,$I$1,'Power and Variability'!$E$2/SQRT('Power and Variability'!$F$2),FALSE)</f>
        <v>1.5264101036793662E-5</v>
      </c>
      <c r="X112" s="3">
        <f>NORMDIST(V112,$I$2,'Power and Variability'!$E$2/SQRT('Power and Variability'!$F$2),FALSE)</f>
        <v>7.9070000940924465E-3</v>
      </c>
      <c r="Y112" s="3">
        <f t="shared" si="4"/>
        <v>1.5264101036793662E-5</v>
      </c>
      <c r="Z112" s="3">
        <f t="shared" si="5"/>
        <v>7.9070000940924465E-3</v>
      </c>
      <c r="AA112" s="3" t="e">
        <v>#N/A</v>
      </c>
      <c r="AB112" s="3">
        <f t="shared" si="3"/>
        <v>0</v>
      </c>
      <c r="AD112" s="3">
        <f>NORMDIST('Power and Variability'!V112,'Power and Variability'!$I$1,'Power and Variability'!$E$2/SQRT('Power and Variability'!$F$2),TRUE)</f>
        <v>0.99999089573806099</v>
      </c>
    </row>
    <row r="113" spans="22:30" x14ac:dyDescent="0.2">
      <c r="V113" s="3">
        <v>111.75</v>
      </c>
      <c r="W113" s="3">
        <f>NORMDIST(V113,$I$1,'Power and Variability'!$E$2/SQRT('Power and Variability'!$F$2),FALSE)</f>
        <v>1.0194597270904466E-5</v>
      </c>
      <c r="X113" s="3">
        <f>NORMDIST(V113,$I$2,'Power and Variability'!$E$2/SQRT('Power and Variability'!$F$2),FALSE)</f>
        <v>6.2821591354408996E-3</v>
      </c>
      <c r="Y113" s="3">
        <f t="shared" si="4"/>
        <v>1.0194597270904466E-5</v>
      </c>
      <c r="Z113" s="3">
        <f t="shared" si="5"/>
        <v>6.2821591354408996E-3</v>
      </c>
      <c r="AA113" s="3" t="e">
        <v>#N/A</v>
      </c>
      <c r="AB113" s="3">
        <f t="shared" si="3"/>
        <v>0</v>
      </c>
      <c r="AD113" s="3">
        <f>NORMDIST('Power and Variability'!V113,'Power and Variability'!$I$1,'Power and Variability'!$E$2/SQRT('Power and Variability'!$F$2),TRUE)</f>
        <v>0.99999403782586971</v>
      </c>
    </row>
    <row r="114" spans="22:30" x14ac:dyDescent="0.2">
      <c r="V114" s="3">
        <v>112</v>
      </c>
      <c r="W114" s="3">
        <f>NORMDIST(V114,$I$1,'Power and Variability'!$E$2/SQRT('Power and Variability'!$F$2),FALSE)</f>
        <v>6.7499257967409196E-6</v>
      </c>
      <c r="X114" s="3">
        <f>NORMDIST(V114,$I$2,'Power and Variability'!$E$2/SQRT('Power and Variability'!$F$2),FALSE)</f>
        <v>4.948074222825052E-3</v>
      </c>
      <c r="Y114" s="3">
        <f t="shared" si="4"/>
        <v>6.7499257967409196E-6</v>
      </c>
      <c r="Z114" s="3">
        <f t="shared" si="5"/>
        <v>4.948074222825052E-3</v>
      </c>
      <c r="AA114" s="3" t="e">
        <v>#N/A</v>
      </c>
      <c r="AB114" s="3">
        <f t="shared" si="3"/>
        <v>0</v>
      </c>
      <c r="AD114" s="3">
        <f>NORMDIST('Power and Variability'!V114,'Power and Variability'!$I$1,'Power and Variability'!$E$2/SQRT('Power and Variability'!$F$2),TRUE)</f>
        <v>0.99999612789178449</v>
      </c>
    </row>
    <row r="115" spans="22:30" x14ac:dyDescent="0.2">
      <c r="V115" s="3">
        <v>112.25</v>
      </c>
      <c r="W115" s="3">
        <f>NORMDIST(V115,$I$1,'Power and Variability'!$E$2/SQRT('Power and Variability'!$F$2),FALSE)</f>
        <v>4.4305537103862186E-6</v>
      </c>
      <c r="X115" s="3">
        <f>NORMDIST(V115,$I$2,'Power and Variability'!$E$2/SQRT('Power and Variability'!$F$2),FALSE)</f>
        <v>3.8636124807322056E-3</v>
      </c>
      <c r="Y115" s="3">
        <f t="shared" si="4"/>
        <v>4.4305537103862186E-6</v>
      </c>
      <c r="Z115" s="3">
        <f t="shared" si="5"/>
        <v>3.8636124807322056E-3</v>
      </c>
      <c r="AA115" s="3" t="e">
        <v>#N/A</v>
      </c>
      <c r="AB115" s="3">
        <f t="shared" si="3"/>
        <v>0</v>
      </c>
      <c r="AD115" s="3">
        <f>NORMDIST('Power and Variability'!V115,'Power and Variability'!$I$1,'Power and Variability'!$E$2/SQRT('Power and Variability'!$F$2),TRUE)</f>
        <v>0.99999750616219862</v>
      </c>
    </row>
    <row r="116" spans="22:30" x14ac:dyDescent="0.2">
      <c r="V116" s="3">
        <v>112.5</v>
      </c>
      <c r="W116" s="3">
        <f>NORMDIST(V116,$I$1,'Power and Variability'!$E$2/SQRT('Power and Variability'!$F$2),FALSE)</f>
        <v>2.8830162850978571E-6</v>
      </c>
      <c r="X116" s="3">
        <f>NORMDIST(V116,$I$2,'Power and Variability'!$E$2/SQRT('Power and Variability'!$F$2),FALSE)</f>
        <v>2.9907561032225228E-3</v>
      </c>
      <c r="Y116" s="3">
        <f t="shared" si="4"/>
        <v>2.8830162850978571E-6</v>
      </c>
      <c r="Z116" s="3">
        <f t="shared" si="5"/>
        <v>2.9907561032225228E-3</v>
      </c>
      <c r="AA116" s="3" t="e">
        <v>#N/A</v>
      </c>
      <c r="AB116" s="3">
        <f t="shared" si="3"/>
        <v>0</v>
      </c>
      <c r="AD116" s="3">
        <f>NORMDIST('Power and Variability'!V116,'Power and Variability'!$I$1,'Power and Variability'!$E$2/SQRT('Power and Variability'!$F$2),TRUE)</f>
        <v>0.99999840719721622</v>
      </c>
    </row>
    <row r="117" spans="22:30" x14ac:dyDescent="0.2">
      <c r="V117" s="3">
        <v>112.75</v>
      </c>
      <c r="W117" s="3">
        <f>NORMDIST(V117,$I$1,'Power and Variability'!$E$2/SQRT('Power and Variability'!$F$2),FALSE)</f>
        <v>1.8598001054258132E-6</v>
      </c>
      <c r="X117" s="3">
        <f>NORMDIST(V117,$I$2,'Power and Variability'!$E$2/SQRT('Power and Variability'!$F$2),FALSE)</f>
        <v>2.2950836423619747E-3</v>
      </c>
      <c r="Y117" s="3">
        <f t="shared" si="4"/>
        <v>1.8598001054258132E-6</v>
      </c>
      <c r="Z117" s="3">
        <f t="shared" si="5"/>
        <v>2.2950836423619747E-3</v>
      </c>
      <c r="AA117" s="3" t="e">
        <v>#N/A</v>
      </c>
      <c r="AB117" s="3">
        <f t="shared" si="3"/>
        <v>0</v>
      </c>
      <c r="AD117" s="3">
        <f>NORMDIST('Power and Variability'!V117,'Power and Variability'!$I$1,'Power and Variability'!$E$2/SQRT('Power and Variability'!$F$2),TRUE)</f>
        <v>0.99999899115531976</v>
      </c>
    </row>
    <row r="118" spans="22:30" x14ac:dyDescent="0.2">
      <c r="V118" s="3">
        <v>113</v>
      </c>
      <c r="W118" s="3">
        <f>NORMDIST(V118,$I$1,'Power and Variability'!$E$2/SQRT('Power and Variability'!$F$2),FALSE)</f>
        <v>1.1893660102253522E-6</v>
      </c>
      <c r="X118" s="3">
        <f>NORMDIST(V118,$I$2,'Power and Variability'!$E$2/SQRT('Power and Variability'!$F$2),FALSE)</f>
        <v>1.746007561775814E-3</v>
      </c>
      <c r="Y118" s="3">
        <f t="shared" si="4"/>
        <v>1.1893660102253522E-6</v>
      </c>
      <c r="Z118" s="3">
        <f t="shared" si="5"/>
        <v>1.746007561775814E-3</v>
      </c>
      <c r="AA118" s="3" t="e">
        <v>#N/A</v>
      </c>
      <c r="AB118" s="3">
        <f t="shared" si="3"/>
        <v>0</v>
      </c>
      <c r="AD118" s="3">
        <f>NORMDIST('Power and Variability'!V118,'Power and Variability'!$I$1,'Power and Variability'!$E$2/SQRT('Power and Variability'!$F$2),TRUE)</f>
        <v>0.99999936634811692</v>
      </c>
    </row>
    <row r="119" spans="22:30" x14ac:dyDescent="0.2">
      <c r="V119" s="3">
        <v>113.25</v>
      </c>
      <c r="W119" s="3">
        <f>NORMDIST(V119,$I$1,'Power and Variability'!$E$2/SQRT('Power and Variability'!$F$2),FALSE)</f>
        <v>7.5404082639379078E-7</v>
      </c>
      <c r="X119" s="3">
        <f>NORMDIST(V119,$I$2,'Power and Variability'!$E$2/SQRT('Power and Variability'!$F$2),FALSE)</f>
        <v>1.316812090683708E-3</v>
      </c>
      <c r="Y119" s="3">
        <f t="shared" si="4"/>
        <v>7.5404082639379078E-7</v>
      </c>
      <c r="Z119" s="3">
        <f t="shared" si="5"/>
        <v>1.316812090683708E-3</v>
      </c>
      <c r="AA119" s="3" t="e">
        <v>#N/A</v>
      </c>
      <c r="AB119" s="3">
        <f t="shared" si="3"/>
        <v>0</v>
      </c>
      <c r="AD119" s="3">
        <f>NORMDIST('Power and Variability'!V119,'Power and Variability'!$I$1,'Power and Variability'!$E$2/SQRT('Power and Variability'!$F$2),TRUE)</f>
        <v>0.99999960532730259</v>
      </c>
    </row>
    <row r="120" spans="22:30" x14ac:dyDescent="0.2">
      <c r="V120" s="3">
        <v>113.5</v>
      </c>
      <c r="W120" s="3">
        <f>NORMDIST(V120,$I$1,'Power and Variability'!$E$2/SQRT('Power and Variability'!$F$2),FALSE)</f>
        <v>4.7391917521466088E-7</v>
      </c>
      <c r="X120" s="3">
        <f>NORMDIST(V120,$I$2,'Power and Variability'!$E$2/SQRT('Power and Variability'!$F$2),FALSE)</f>
        <v>9.8453593742455197E-4</v>
      </c>
      <c r="Y120" s="3">
        <f t="shared" si="4"/>
        <v>4.7391917521466088E-7</v>
      </c>
      <c r="Z120" s="3">
        <f t="shared" si="5"/>
        <v>9.8453593742455197E-4</v>
      </c>
      <c r="AA120" s="3" t="e">
        <v>#N/A</v>
      </c>
      <c r="AB120" s="3">
        <f t="shared" si="3"/>
        <v>0</v>
      </c>
      <c r="AD120" s="3">
        <f>NORMDIST('Power and Variability'!V120,'Power and Variability'!$I$1,'Power and Variability'!$E$2/SQRT('Power and Variability'!$F$2),TRUE)</f>
        <v>0.99999975623050019</v>
      </c>
    </row>
    <row r="121" spans="22:30" x14ac:dyDescent="0.2">
      <c r="V121" s="3">
        <v>113.75</v>
      </c>
      <c r="W121" s="3">
        <f>NORMDIST(V121,$I$1,'Power and Variability'!$E$2/SQRT('Power and Variability'!$F$2),FALSE)</f>
        <v>2.9528663035983283E-7</v>
      </c>
      <c r="X121" s="3">
        <f>NORMDIST(V121,$I$2,'Power and Variability'!$E$2/SQRT('Power and Variability'!$F$2),FALSE)</f>
        <v>7.2974213642902316E-4</v>
      </c>
      <c r="Y121" s="3">
        <f t="shared" si="4"/>
        <v>2.9528663035983283E-7</v>
      </c>
      <c r="Z121" s="3">
        <f t="shared" si="5"/>
        <v>7.2974213642902316E-4</v>
      </c>
      <c r="AA121" s="3" t="e">
        <v>#N/A</v>
      </c>
      <c r="AB121" s="3">
        <f t="shared" si="3"/>
        <v>0</v>
      </c>
      <c r="AD121" s="3">
        <f>NORMDIST('Power and Variability'!V121,'Power and Variability'!$I$1,'Power and Variability'!$E$2/SQRT('Power and Variability'!$F$2),TRUE)</f>
        <v>0.99999985069520847</v>
      </c>
    </row>
    <row r="122" spans="22:30" x14ac:dyDescent="0.2">
      <c r="V122" s="3">
        <v>114</v>
      </c>
      <c r="W122" s="3">
        <f>NORMDIST(V122,$I$1,'Power and Variability'!$E$2/SQRT('Power and Variability'!$F$2),FALSE)</f>
        <v>1.8239518506459407E-7</v>
      </c>
      <c r="X122" s="3">
        <f>NORMDIST(V122,$I$2,'Power and Variability'!$E$2/SQRT('Power and Variability'!$F$2),FALSE)</f>
        <v>5.3621302228276885E-4</v>
      </c>
      <c r="Y122" s="3">
        <f t="shared" si="4"/>
        <v>1.8239518506459407E-7</v>
      </c>
      <c r="Z122" s="3">
        <f t="shared" si="5"/>
        <v>5.3621302228276885E-4</v>
      </c>
      <c r="AA122" s="3" t="e">
        <v>#N/A</v>
      </c>
      <c r="AB122" s="3">
        <f t="shared" si="3"/>
        <v>0</v>
      </c>
      <c r="AD122" s="3">
        <f>NORMDIST('Power and Variability'!V122,'Power and Variability'!$I$1,'Power and Variability'!$E$2/SQRT('Power and Variability'!$F$2),TRUE)</f>
        <v>0.99999990931894711</v>
      </c>
    </row>
    <row r="123" spans="22:30" x14ac:dyDescent="0.2">
      <c r="V123" s="3">
        <v>114.25</v>
      </c>
      <c r="W123" s="3">
        <f>NORMDIST(V123,$I$1,'Power and Variability'!$E$2/SQRT('Power and Variability'!$F$2),FALSE)</f>
        <v>1.1168967768300591E-7</v>
      </c>
      <c r="X123" s="3">
        <f>NORMDIST(V123,$I$2,'Power and Variability'!$E$2/SQRT('Power and Variability'!$F$2),FALSE)</f>
        <v>3.9060281839549876E-4</v>
      </c>
      <c r="Y123" s="3">
        <f t="shared" si="4"/>
        <v>1.1168967768300591E-7</v>
      </c>
      <c r="Z123" s="3">
        <f t="shared" si="5"/>
        <v>3.9060281839549876E-4</v>
      </c>
      <c r="AA123" s="3" t="e">
        <v>#N/A</v>
      </c>
      <c r="AB123" s="3">
        <f t="shared" si="3"/>
        <v>0</v>
      </c>
      <c r="AD123" s="3">
        <f>NORMDIST('Power and Variability'!V123,'Power and Variability'!$I$1,'Power and Variability'!$E$2/SQRT('Power and Variability'!$F$2),TRUE)</f>
        <v>0.99999994538596326</v>
      </c>
    </row>
    <row r="124" spans="22:30" x14ac:dyDescent="0.2">
      <c r="V124" s="3">
        <v>114.5</v>
      </c>
      <c r="W124" s="3">
        <f>NORMDIST(V124,$I$1,'Power and Variability'!$E$2/SQRT('Power and Variability'!$F$2),FALSE)</f>
        <v>6.7802044291666784E-8</v>
      </c>
      <c r="X124" s="3">
        <f>NORMDIST(V124,$I$2,'Power and Variability'!$E$2/SQRT('Power and Variability'!$F$2),FALSE)</f>
        <v>2.8207426875337784E-4</v>
      </c>
      <c r="Y124" s="3">
        <f t="shared" si="4"/>
        <v>6.7802044291666784E-8</v>
      </c>
      <c r="Z124" s="3">
        <f t="shared" si="5"/>
        <v>2.8207426875337784E-4</v>
      </c>
      <c r="AA124" s="3" t="e">
        <v>#N/A</v>
      </c>
      <c r="AB124" s="3">
        <f t="shared" si="3"/>
        <v>0</v>
      </c>
      <c r="AD124" s="3">
        <f>NORMDIST('Power and Variability'!V124,'Power and Variability'!$I$1,'Power and Variability'!$E$2/SQRT('Power and Variability'!$F$2),TRUE)</f>
        <v>0.9999999673837856</v>
      </c>
    </row>
    <row r="125" spans="22:30" x14ac:dyDescent="0.2">
      <c r="V125" s="3">
        <v>114.75</v>
      </c>
      <c r="W125" s="3">
        <f>NORMDIST(V125,$I$1,'Power and Variability'!$E$2/SQRT('Power and Variability'!$F$2),FALSE)</f>
        <v>4.0803989001936819E-8</v>
      </c>
      <c r="X125" s="3">
        <f>NORMDIST(V125,$I$2,'Power and Variability'!$E$2/SQRT('Power and Variability'!$F$2),FALSE)</f>
        <v>2.0193967450780133E-4</v>
      </c>
      <c r="Y125" s="3">
        <f t="shared" si="4"/>
        <v>4.0803989001936819E-8</v>
      </c>
      <c r="Z125" s="3">
        <f t="shared" si="5"/>
        <v>2.0193967450780133E-4</v>
      </c>
      <c r="AA125" s="3" t="e">
        <v>#N/A</v>
      </c>
      <c r="AB125" s="3">
        <f t="shared" si="3"/>
        <v>0</v>
      </c>
      <c r="AD125" s="3">
        <f>NORMDIST('Power and Variability'!V125,'Power and Variability'!$I$1,'Power and Variability'!$E$2/SQRT('Power and Variability'!$F$2),TRUE)</f>
        <v>0.99999998068471363</v>
      </c>
    </row>
    <row r="126" spans="22:30" x14ac:dyDescent="0.2">
      <c r="V126" s="3">
        <v>115</v>
      </c>
      <c r="W126" s="3">
        <f>NORMDIST(V126,$I$1,'Power and Variability'!$E$2/SQRT('Power and Variability'!$F$2),FALSE)</f>
        <v>2.4344033549367408E-8</v>
      </c>
      <c r="X126" s="3">
        <f>NORMDIST(V126,$I$2,'Power and Variability'!$E$2/SQRT('Power and Variability'!$F$2),FALSE)</f>
        <v>1.4332102830568469E-4</v>
      </c>
      <c r="Y126" s="3">
        <f t="shared" si="4"/>
        <v>2.4344033549367408E-8</v>
      </c>
      <c r="Z126" s="3">
        <f t="shared" si="5"/>
        <v>1.4332102830568469E-4</v>
      </c>
      <c r="AA126" s="3" t="e">
        <v>#N/A</v>
      </c>
      <c r="AB126" s="3">
        <f t="shared" si="3"/>
        <v>0</v>
      </c>
      <c r="AD126" s="3">
        <f>NORMDIST('Power and Variability'!V126,'Power and Variability'!$I$1,'Power and Variability'!$E$2/SQRT('Power and Variability'!$F$2),TRUE)</f>
        <v>0.99999998865762574</v>
      </c>
    </row>
    <row r="127" spans="22:30" x14ac:dyDescent="0.2">
      <c r="V127" s="3">
        <v>115.25</v>
      </c>
      <c r="W127" s="3">
        <f>NORMDIST(V127,$I$1,'Power and Variability'!$E$2/SQRT('Power and Variability'!$F$2),FALSE)</f>
        <v>1.4398343707003473E-8</v>
      </c>
      <c r="X127" s="3">
        <f>NORMDIST(V127,$I$2,'Power and Variability'!$E$2/SQRT('Power and Variability'!$F$2),FALSE)</f>
        <v>1.0083893765462614E-4</v>
      </c>
      <c r="Y127" s="3">
        <f t="shared" si="4"/>
        <v>1.4398343707003473E-8</v>
      </c>
      <c r="Z127" s="3">
        <f t="shared" si="5"/>
        <v>1.0083893765462614E-4</v>
      </c>
      <c r="AA127" s="3" t="e">
        <v>#N/A</v>
      </c>
      <c r="AB127" s="3">
        <f t="shared" si="3"/>
        <v>0</v>
      </c>
      <c r="AD127" s="3">
        <f>NORMDIST('Power and Variability'!V127,'Power and Variability'!$I$1,'Power and Variability'!$E$2/SQRT('Power and Variability'!$F$2),TRUE)</f>
        <v>0.99999999339551349</v>
      </c>
    </row>
    <row r="128" spans="22:30" x14ac:dyDescent="0.2">
      <c r="V128" s="3">
        <v>115.5</v>
      </c>
      <c r="W128" s="3">
        <f>NORMDIST(V128,$I$1,'Power and Variability'!$E$2/SQRT('Power and Variability'!$F$2),FALSE)</f>
        <v>8.4423357078079314E-9</v>
      </c>
      <c r="X128" s="3">
        <f>NORMDIST(V128,$I$2,'Power and Variability'!$E$2/SQRT('Power and Variability'!$F$2),FALSE)</f>
        <v>7.0335841952895515E-5</v>
      </c>
      <c r="Y128" s="3">
        <f t="shared" si="4"/>
        <v>8.4423357078079314E-9</v>
      </c>
      <c r="Z128" s="3">
        <f t="shared" si="5"/>
        <v>7.0335841952895515E-5</v>
      </c>
      <c r="AA128" s="3" t="e">
        <v>#N/A</v>
      </c>
      <c r="AB128" s="3">
        <f t="shared" si="3"/>
        <v>0</v>
      </c>
      <c r="AD128" s="3">
        <f>NORMDIST('Power and Variability'!V128,'Power and Variability'!$I$1,'Power and Variability'!$E$2/SQRT('Power and Variability'!$F$2),TRUE)</f>
        <v>0.99999999618667745</v>
      </c>
    </row>
    <row r="129" spans="22:30" x14ac:dyDescent="0.2">
      <c r="V129" s="3">
        <v>115.75</v>
      </c>
      <c r="W129" s="3">
        <f>NORMDIST(V129,$I$1,'Power and Variability'!$E$2/SQRT('Power and Variability'!$F$2),FALSE)</f>
        <v>4.9073019547779913E-9</v>
      </c>
      <c r="X129" s="3">
        <f>NORMDIST(V129,$I$2,'Power and Variability'!$E$2/SQRT('Power and Variability'!$F$2),FALSE)</f>
        <v>4.8635703477100219E-5</v>
      </c>
      <c r="Y129" s="3">
        <f t="shared" si="4"/>
        <v>4.9073019547779913E-9</v>
      </c>
      <c r="Z129" s="3">
        <f t="shared" si="5"/>
        <v>4.8635703477100219E-5</v>
      </c>
      <c r="AA129" s="3" t="e">
        <v>#N/A</v>
      </c>
      <c r="AB129" s="3">
        <f t="shared" si="3"/>
        <v>0</v>
      </c>
      <c r="AD129" s="3">
        <f>NORMDIST('Power and Variability'!V129,'Power and Variability'!$I$1,'Power and Variability'!$E$2/SQRT('Power and Variability'!$F$2),TRUE)</f>
        <v>0.99999999781679416</v>
      </c>
    </row>
    <row r="130" spans="22:30" x14ac:dyDescent="0.2">
      <c r="V130" s="3">
        <v>116</v>
      </c>
      <c r="W130" s="3">
        <f>NORMDIST(V130,$I$1,'Power and Variability'!$E$2/SQRT('Power and Variability'!$F$2),FALSE)</f>
        <v>2.8278282464056695E-9</v>
      </c>
      <c r="X130" s="3">
        <f>NORMDIST(V130,$I$2,'Power and Variability'!$E$2/SQRT('Power and Variability'!$F$2),FALSE)</f>
        <v>3.333986186093623E-5</v>
      </c>
      <c r="Y130" s="3">
        <f t="shared" si="4"/>
        <v>2.8278282464056695E-9</v>
      </c>
      <c r="Z130" s="3">
        <f t="shared" si="5"/>
        <v>3.333986186093623E-5</v>
      </c>
      <c r="AA130" s="3" t="e">
        <v>#N/A</v>
      </c>
      <c r="AB130" s="3">
        <f t="shared" ref="AB130:AB142" si="6">IF(X130=MAX($W$2:$W$142),X130,0)</f>
        <v>0</v>
      </c>
      <c r="AD130" s="3">
        <f>NORMDIST('Power and Variability'!V130,'Power and Variability'!$I$1,'Power and Variability'!$E$2/SQRT('Power and Variability'!$F$2),TRUE)</f>
        <v>0.99999999876060464</v>
      </c>
    </row>
    <row r="131" spans="22:30" x14ac:dyDescent="0.2">
      <c r="V131" s="3">
        <v>116.25</v>
      </c>
      <c r="W131" s="3">
        <f>NORMDIST(V131,$I$1,'Power and Variability'!$E$2/SQRT('Power and Variability'!$F$2),FALSE)</f>
        <v>1.6154493925689432E-9</v>
      </c>
      <c r="X131" s="3">
        <f>NORMDIST(V131,$I$2,'Power and Variability'!$E$2/SQRT('Power and Variability'!$F$2),FALSE)</f>
        <v>2.2657003552465654E-5</v>
      </c>
      <c r="Y131" s="3">
        <f t="shared" ref="Y131:Y142" si="7">IF(OR(AND(1=2,AD131&lt;=0.05),AD131&gt;=0.95),W131,#N/A)</f>
        <v>1.6154493925689432E-9</v>
      </c>
      <c r="Z131" s="3">
        <f t="shared" ref="Z131:Z142" si="8">IF(OR(AND(1=2,AD131&lt;=0.05),AD131&gt;=0.95),X131,#N/A)</f>
        <v>2.2657003552465654E-5</v>
      </c>
      <c r="AA131" s="3" t="e">
        <v>#N/A</v>
      </c>
      <c r="AB131" s="3">
        <f t="shared" si="6"/>
        <v>0</v>
      </c>
      <c r="AD131" s="3">
        <f>NORMDIST('Power and Variability'!V131,'Power and Variability'!$I$1,'Power and Variability'!$E$2/SQRT('Power and Variability'!$F$2),TRUE)</f>
        <v>0.99999999930233563</v>
      </c>
    </row>
    <row r="132" spans="22:30" x14ac:dyDescent="0.2">
      <c r="V132" s="3">
        <v>116.5</v>
      </c>
      <c r="W132" s="3">
        <f>NORMDIST(V132,$I$1,'Power and Variability'!$E$2/SQRT('Power and Variability'!$F$2),FALSE)</f>
        <v>9.1487923203076473E-10</v>
      </c>
      <c r="X132" s="3">
        <f>NORMDIST(V132,$I$2,'Power and Variability'!$E$2/SQRT('Power and Variability'!$F$2),FALSE)</f>
        <v>1.5264101036793662E-5</v>
      </c>
      <c r="Y132" s="3">
        <f t="shared" si="7"/>
        <v>9.1487923203076473E-10</v>
      </c>
      <c r="Z132" s="3">
        <f t="shared" si="8"/>
        <v>1.5264101036793662E-5</v>
      </c>
      <c r="AA132" s="3" t="e">
        <v>#N/A</v>
      </c>
      <c r="AB132" s="3">
        <f t="shared" si="6"/>
        <v>0</v>
      </c>
      <c r="AD132" s="3">
        <f>NORMDIST('Power and Variability'!V132,'Power and Variability'!$I$1,'Power and Variability'!$E$2/SQRT('Power and Variability'!$F$2),TRUE)</f>
        <v>0.99999999961059427</v>
      </c>
    </row>
    <row r="133" spans="22:30" x14ac:dyDescent="0.2">
      <c r="V133" s="3">
        <v>116.75</v>
      </c>
      <c r="W133" s="3">
        <f>NORMDIST(V133,$I$1,'Power and Variability'!$E$2/SQRT('Power and Variability'!$F$2),FALSE)</f>
        <v>5.1364641761509411E-10</v>
      </c>
      <c r="X133" s="3">
        <f>NORMDIST(V133,$I$2,'Power and Variability'!$E$2/SQRT('Power and Variability'!$F$2),FALSE)</f>
        <v>1.0194597270904466E-5</v>
      </c>
      <c r="Y133" s="3">
        <f t="shared" si="7"/>
        <v>5.1364641761509411E-10</v>
      </c>
      <c r="Z133" s="3">
        <f t="shared" si="8"/>
        <v>1.0194597270904466E-5</v>
      </c>
      <c r="AA133" s="3" t="e">
        <v>#N/A</v>
      </c>
      <c r="AB133" s="3">
        <f t="shared" si="6"/>
        <v>0</v>
      </c>
      <c r="AD133" s="3">
        <f>NORMDIST('Power and Variability'!V133,'Power and Variability'!$I$1,'Power and Variability'!$E$2/SQRT('Power and Variability'!$F$2),TRUE)</f>
        <v>0.99999999978448628</v>
      </c>
    </row>
    <row r="134" spans="22:30" x14ac:dyDescent="0.2">
      <c r="V134" s="3">
        <v>117</v>
      </c>
      <c r="W134" s="3">
        <f>NORMDIST(V134,$I$1,'Power and Variability'!$E$2/SQRT('Power and Variability'!$F$2),FALSE)</f>
        <v>2.8588728514903482E-10</v>
      </c>
      <c r="X134" s="3">
        <f>NORMDIST(V134,$I$2,'Power and Variability'!$E$2/SQRT('Power and Variability'!$F$2),FALSE)</f>
        <v>6.7499257967409196E-6</v>
      </c>
      <c r="Y134" s="3">
        <f t="shared" si="7"/>
        <v>2.8588728514903482E-10</v>
      </c>
      <c r="Z134" s="3">
        <f t="shared" si="8"/>
        <v>6.7499257967409196E-6</v>
      </c>
      <c r="AA134" s="3" t="e">
        <v>#N/A</v>
      </c>
      <c r="AB134" s="3">
        <f t="shared" si="6"/>
        <v>0</v>
      </c>
      <c r="AD134" s="3">
        <f>NORMDIST('Power and Variability'!V134,'Power and Variability'!$I$1,'Power and Variability'!$E$2/SQRT('Power and Variability'!$F$2),TRUE)</f>
        <v>0.99999999988173349</v>
      </c>
    </row>
    <row r="135" spans="22:30" x14ac:dyDescent="0.2">
      <c r="V135" s="3">
        <v>117.25</v>
      </c>
      <c r="W135" s="3">
        <f>NORMDIST(V135,$I$1,'Power and Variability'!$E$2/SQRT('Power and Variability'!$F$2),FALSE)</f>
        <v>1.5774496285341449E-10</v>
      </c>
      <c r="X135" s="3">
        <f>NORMDIST(V135,$I$2,'Power and Variability'!$E$2/SQRT('Power and Variability'!$F$2),FALSE)</f>
        <v>4.4305537103862186E-6</v>
      </c>
      <c r="Y135" s="3">
        <f t="shared" si="7"/>
        <v>1.5774496285341449E-10</v>
      </c>
      <c r="Z135" s="3">
        <f t="shared" si="8"/>
        <v>4.4305537103862186E-6</v>
      </c>
      <c r="AA135" s="3" t="e">
        <v>#N/A</v>
      </c>
      <c r="AB135" s="3">
        <f t="shared" si="6"/>
        <v>0</v>
      </c>
      <c r="AD135" s="3">
        <f>NORMDIST('Power and Variability'!V135,'Power and Variability'!$I$1,'Power and Variability'!$E$2/SQRT('Power and Variability'!$F$2),TRUE)</f>
        <v>0.99999999993564814</v>
      </c>
    </row>
    <row r="136" spans="22:30" x14ac:dyDescent="0.2">
      <c r="V136" s="3">
        <v>117.5</v>
      </c>
      <c r="W136" s="3">
        <f>NORMDIST(V136,$I$1,'Power and Variability'!$E$2/SQRT('Power and Variability'!$F$2),FALSE)</f>
        <v>8.6287173365513997E-11</v>
      </c>
      <c r="X136" s="3">
        <f>NORMDIST(V136,$I$2,'Power and Variability'!$E$2/SQRT('Power and Variability'!$F$2),FALSE)</f>
        <v>2.8830162850978571E-6</v>
      </c>
      <c r="Y136" s="3">
        <f t="shared" si="7"/>
        <v>8.6287173365513997E-11</v>
      </c>
      <c r="Z136" s="3">
        <f t="shared" si="8"/>
        <v>2.8830162850978571E-6</v>
      </c>
      <c r="AA136" s="3" t="e">
        <v>#N/A</v>
      </c>
      <c r="AB136" s="3">
        <f t="shared" si="6"/>
        <v>0</v>
      </c>
      <c r="AD136" s="3">
        <f>NORMDIST('Power and Variability'!V136,'Power and Variability'!$I$1,'Power and Variability'!$E$2/SQRT('Power and Variability'!$F$2),TRUE)</f>
        <v>0.99999999996528077</v>
      </c>
    </row>
    <row r="137" spans="22:30" x14ac:dyDescent="0.2">
      <c r="V137" s="3">
        <v>117.75</v>
      </c>
      <c r="W137" s="3">
        <f>NORMDIST(V137,$I$1,'Power and Variability'!$E$2/SQRT('Power and Variability'!$F$2),FALSE)</f>
        <v>4.6791510735783966E-11</v>
      </c>
      <c r="X137" s="3">
        <f>NORMDIST(V137,$I$2,'Power and Variability'!$E$2/SQRT('Power and Variability'!$F$2),FALSE)</f>
        <v>1.8598001054258132E-6</v>
      </c>
      <c r="Y137" s="3">
        <f t="shared" si="7"/>
        <v>4.6791510735783966E-11</v>
      </c>
      <c r="Z137" s="3">
        <f t="shared" si="8"/>
        <v>1.8598001054258132E-6</v>
      </c>
      <c r="AA137" s="3" t="e">
        <v>#N/A</v>
      </c>
      <c r="AB137" s="3">
        <f t="shared" si="6"/>
        <v>0</v>
      </c>
      <c r="AD137" s="3">
        <f>NORMDIST('Power and Variability'!V137,'Power and Variability'!$I$1,'Power and Variability'!$E$2/SQRT('Power and Variability'!$F$2),TRUE)</f>
        <v>0.99999999998142675</v>
      </c>
    </row>
    <row r="138" spans="22:30" x14ac:dyDescent="0.2">
      <c r="V138" s="3">
        <v>118</v>
      </c>
      <c r="W138" s="3">
        <f>NORMDIST(V138,$I$1,'Power and Variability'!$E$2/SQRT('Power and Variability'!$F$2),FALSE)</f>
        <v>2.5154632381720149E-11</v>
      </c>
      <c r="X138" s="3">
        <f>NORMDIST(V138,$I$2,'Power and Variability'!$E$2/SQRT('Power and Variability'!$F$2),FALSE)</f>
        <v>1.1893660102253522E-6</v>
      </c>
      <c r="Y138" s="3">
        <f t="shared" si="7"/>
        <v>2.5154632381720149E-11</v>
      </c>
      <c r="Z138" s="3">
        <f t="shared" si="8"/>
        <v>1.1893660102253522E-6</v>
      </c>
      <c r="AA138" s="3" t="e">
        <v>#N/A</v>
      </c>
      <c r="AB138" s="3">
        <f t="shared" si="6"/>
        <v>0</v>
      </c>
      <c r="AD138" s="3">
        <f>NORMDIST('Power and Variability'!V138,'Power and Variability'!$I$1,'Power and Variability'!$E$2/SQRT('Power and Variability'!$F$2),TRUE)</f>
        <v>0.99999999999014832</v>
      </c>
    </row>
    <row r="139" spans="22:30" x14ac:dyDescent="0.2">
      <c r="V139" s="3">
        <v>118.25</v>
      </c>
      <c r="W139" s="3">
        <f>NORMDIST(V139,$I$1,'Power and Variability'!$E$2/SQRT('Power and Variability'!$F$2),FALSE)</f>
        <v>1.3405992278137239E-11</v>
      </c>
      <c r="X139" s="3">
        <f>NORMDIST(V139,$I$2,'Power and Variability'!$E$2/SQRT('Power and Variability'!$F$2),FALSE)</f>
        <v>7.5404082639379078E-7</v>
      </c>
      <c r="Y139" s="3">
        <f t="shared" si="7"/>
        <v>1.3405992278137239E-11</v>
      </c>
      <c r="Z139" s="3">
        <f t="shared" si="8"/>
        <v>7.5404082639379078E-7</v>
      </c>
      <c r="AA139" s="3" t="e">
        <v>#N/A</v>
      </c>
      <c r="AB139" s="3">
        <f t="shared" si="6"/>
        <v>0</v>
      </c>
      <c r="AD139" s="3">
        <f>NORMDIST('Power and Variability'!V139,'Power and Variability'!$I$1,'Power and Variability'!$E$2/SQRT('Power and Variability'!$F$2),TRUE)</f>
        <v>0.9999999999948187</v>
      </c>
    </row>
    <row r="140" spans="22:30" x14ac:dyDescent="0.2">
      <c r="V140" s="3">
        <v>118.5</v>
      </c>
      <c r="W140" s="3">
        <f>NORMDIST(V140,$I$1,'Power and Variability'!$E$2/SQRT('Power and Variability'!$F$2),FALSE)</f>
        <v>7.0828825069683331E-12</v>
      </c>
      <c r="X140" s="3">
        <f>NORMDIST(V140,$I$2,'Power and Variability'!$E$2/SQRT('Power and Variability'!$F$2),FALSE)</f>
        <v>4.7391917521466088E-7</v>
      </c>
      <c r="Y140" s="3">
        <f t="shared" si="7"/>
        <v>7.0828825069683331E-12</v>
      </c>
      <c r="Z140" s="3">
        <f t="shared" si="8"/>
        <v>4.7391917521466088E-7</v>
      </c>
      <c r="AA140" s="3" t="e">
        <v>#N/A</v>
      </c>
      <c r="AB140" s="3">
        <f t="shared" si="6"/>
        <v>0</v>
      </c>
      <c r="AD140" s="3">
        <f>NORMDIST('Power and Variability'!V140,'Power and Variability'!$I$1,'Power and Variability'!$E$2/SQRT('Power and Variability'!$F$2),TRUE)</f>
        <v>0.99999999999729805</v>
      </c>
    </row>
    <row r="141" spans="22:30" x14ac:dyDescent="0.2">
      <c r="V141" s="3">
        <v>118.75</v>
      </c>
      <c r="W141" s="3">
        <f>NORMDIST(V141,$I$1,'Power and Variability'!$E$2/SQRT('Power and Variability'!$F$2),FALSE)</f>
        <v>3.7098059464521993E-12</v>
      </c>
      <c r="X141" s="3">
        <f>NORMDIST(V141,$I$2,'Power and Variability'!$E$2/SQRT('Power and Variability'!$F$2),FALSE)</f>
        <v>2.9528663035983283E-7</v>
      </c>
      <c r="Y141" s="3">
        <f t="shared" si="7"/>
        <v>3.7098059464521993E-12</v>
      </c>
      <c r="Z141" s="3">
        <f t="shared" si="8"/>
        <v>2.9528663035983283E-7</v>
      </c>
      <c r="AA141" s="3" t="e">
        <v>#N/A</v>
      </c>
      <c r="AB141" s="3">
        <f t="shared" si="6"/>
        <v>0</v>
      </c>
      <c r="AD141" s="3">
        <f>NORMDIST('Power and Variability'!V141,'Power and Variability'!$I$1,'Power and Variability'!$E$2/SQRT('Power and Variability'!$F$2),TRUE)</f>
        <v>0.99999999999860301</v>
      </c>
    </row>
    <row r="142" spans="22:30" x14ac:dyDescent="0.2">
      <c r="V142" s="3">
        <v>119</v>
      </c>
      <c r="W142" s="3">
        <f>NORMDIST(V142,$I$1,'Power and Variability'!$E$2/SQRT('Power and Variability'!$F$2),FALSE)</f>
        <v>1.9262933750466236E-12</v>
      </c>
      <c r="X142" s="3">
        <f>NORMDIST(V142,$I$2,'Power and Variability'!$E$2/SQRT('Power and Variability'!$F$2),FALSE)</f>
        <v>1.8239518506459407E-7</v>
      </c>
      <c r="Y142" s="3">
        <f t="shared" si="7"/>
        <v>1.9262933750466236E-12</v>
      </c>
      <c r="Z142" s="3">
        <f t="shared" si="8"/>
        <v>1.8239518506459407E-7</v>
      </c>
      <c r="AA142" s="3" t="e">
        <v>#N/A</v>
      </c>
      <c r="AB142" s="3">
        <f t="shared" si="6"/>
        <v>0</v>
      </c>
      <c r="AD142" s="3">
        <f>NORMDIST('Power and Variability'!V142,'Power and Variability'!$I$1,'Power and Variability'!$E$2/SQRT('Power and Variability'!$F$2),TRUE)</f>
        <v>0.9999999999992838</v>
      </c>
    </row>
  </sheetData>
  <sheetProtection selectLockedCells="1"/>
  <pageMargins left="0.75" right="0.75" top="1" bottom="1" header="0.5" footer="0.5"/>
  <pageSetup orientation="portrait" r:id="rId1"/>
  <headerFooter alignWithMargins="0"/>
  <ignoredErrors>
    <ignoredError sqref="I4"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9" r:id="rId4" name="Spinner 5">
              <controlPr defaultSize="0" autoPict="0">
                <anchor moveWithCells="1" sizeWithCells="1">
                  <from>
                    <xdr:col>4</xdr:col>
                    <xdr:colOff>219075</xdr:colOff>
                    <xdr:row>2</xdr:row>
                    <xdr:rowOff>19050</xdr:rowOff>
                  </from>
                  <to>
                    <xdr:col>4</xdr:col>
                    <xdr:colOff>381000</xdr:colOff>
                    <xdr:row>3</xdr:row>
                    <xdr:rowOff>85725</xdr:rowOff>
                  </to>
                </anchor>
              </controlPr>
            </control>
          </mc:Choice>
          <mc:Fallback/>
        </mc:AlternateContent>
        <mc:AlternateContent xmlns:mc="http://schemas.openxmlformats.org/markup-compatibility/2006">
          <mc:Choice Requires="x14">
            <control shapeId="1030" r:id="rId5" name="Spinner 6">
              <controlPr defaultSize="0" autoPict="0">
                <anchor moveWithCells="1" sizeWithCells="1">
                  <from>
                    <xdr:col>5</xdr:col>
                    <xdr:colOff>209550</xdr:colOff>
                    <xdr:row>2</xdr:row>
                    <xdr:rowOff>19050</xdr:rowOff>
                  </from>
                  <to>
                    <xdr:col>5</xdr:col>
                    <xdr:colOff>371475</xdr:colOff>
                    <xdr:row>3</xdr:row>
                    <xdr:rowOff>85725</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Overview</vt:lpstr>
      <vt:lpstr>Reducing variance within groups</vt:lpstr>
      <vt:lpstr>Power and Variability</vt:lpstr>
      <vt:lpstr>'Reducing variance within groups'!Sample_1</vt:lpstr>
      <vt:lpstr>Sample_2</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C^2</dc:creator>
  <cp:lastModifiedBy>C^2</cp:lastModifiedBy>
  <dcterms:created xsi:type="dcterms:W3CDTF">2012-11-01T15:27:08Z</dcterms:created>
  <dcterms:modified xsi:type="dcterms:W3CDTF">2012-11-02T23:21:57Z</dcterms:modified>
</cp:coreProperties>
</file>