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135" yWindow="105" windowWidth="15225" windowHeight="3630" tabRatio="831"/>
  </bookViews>
  <sheets>
    <sheet name="Problem with multiple t tests" sheetId="4" r:id="rId1"/>
    <sheet name="Breaking down the data" sheetId="5" r:id="rId2"/>
    <sheet name="Variance from group means" sheetId="18" r:id="rId3"/>
    <sheet name="Variation within groups" sheetId="19" r:id="rId4"/>
    <sheet name="F ratio" sheetId="21" r:id="rId5"/>
    <sheet name="Data for F ratio chart" sheetId="11" r:id="rId6"/>
  </sheets>
  <definedNames>
    <definedName name="GroupMeans" localSheetId="2">'Variance from group means'!$D$1:$D$3</definedName>
    <definedName name="_xlnm.Print_Area" localSheetId="2">'Variance from group means'!$A$1:$O$30</definedName>
    <definedName name="_xlnm.Print_Area" localSheetId="3">'Variation within groups'!$A$1:$N$36</definedName>
    <definedName name="SampleSize" localSheetId="2">'Variance from group means'!$D$5</definedName>
    <definedName name="SSB" localSheetId="2">'Variance from group means'!$B$19</definedName>
  </definedNames>
  <calcPr calcId="144315"/>
</workbook>
</file>

<file path=xl/calcChain.xml><?xml version="1.0" encoding="utf-8"?>
<calcChain xmlns="http://schemas.openxmlformats.org/spreadsheetml/2006/main">
  <c r="B52" i="11" l="1"/>
  <c r="C52" i="11" s="1"/>
  <c r="D52" i="11"/>
  <c r="B53" i="11"/>
  <c r="C53" i="11" s="1"/>
  <c r="D53" i="11"/>
  <c r="B54" i="11"/>
  <c r="C54" i="11" s="1"/>
  <c r="D54" i="11"/>
  <c r="B55" i="11"/>
  <c r="C55" i="11" s="1"/>
  <c r="D55" i="11"/>
  <c r="B56" i="11"/>
  <c r="C56" i="11" s="1"/>
  <c r="D56" i="11"/>
  <c r="B57" i="11"/>
  <c r="C57" i="11" s="1"/>
  <c r="D57" i="11"/>
  <c r="B58" i="11"/>
  <c r="C58" i="11" s="1"/>
  <c r="D58" i="11"/>
  <c r="B59" i="11"/>
  <c r="C59" i="11" s="1"/>
  <c r="D59" i="11"/>
  <c r="B60" i="11"/>
  <c r="C60" i="11" s="1"/>
  <c r="D60" i="11"/>
  <c r="B61" i="11"/>
  <c r="C61" i="11" s="1"/>
  <c r="D61" i="11"/>
  <c r="I5" i="19"/>
  <c r="G5" i="19"/>
  <c r="H5" i="19"/>
  <c r="F5" i="19"/>
  <c r="F2" i="18"/>
  <c r="G2" i="18" s="1"/>
  <c r="H2" i="18" s="1"/>
  <c r="B19" i="18"/>
  <c r="B20" i="18" s="1"/>
  <c r="E61" i="11" l="1"/>
  <c r="E60" i="11"/>
  <c r="E59" i="11"/>
  <c r="E58" i="11"/>
  <c r="E57" i="11"/>
  <c r="E56" i="11"/>
  <c r="E55" i="11"/>
  <c r="E54" i="11"/>
  <c r="E53" i="11"/>
  <c r="E52" i="11"/>
  <c r="H2" i="19" l="1"/>
  <c r="G2" i="19"/>
  <c r="F2" i="19"/>
  <c r="B14" i="18"/>
  <c r="E17" i="5"/>
  <c r="E18" i="5"/>
  <c r="E19" i="5"/>
  <c r="E20" i="5"/>
  <c r="E21" i="5"/>
  <c r="E22" i="5"/>
  <c r="E23" i="5"/>
  <c r="E24" i="5"/>
  <c r="E25" i="5"/>
  <c r="E26" i="5"/>
  <c r="E27" i="5"/>
  <c r="D18" i="5"/>
  <c r="D19" i="5"/>
  <c r="D20" i="5"/>
  <c r="D21" i="5"/>
  <c r="D22" i="5"/>
  <c r="D23" i="5"/>
  <c r="D24" i="5"/>
  <c r="D25" i="5"/>
  <c r="D26" i="5"/>
  <c r="D27" i="5"/>
  <c r="D17" i="5"/>
  <c r="D16" i="5"/>
  <c r="I2" i="19" l="1"/>
  <c r="E16" i="5" l="1"/>
  <c r="D33" i="11" l="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B41" i="11" l="1"/>
  <c r="B42" i="11"/>
  <c r="B43" i="11"/>
  <c r="B44" i="11"/>
  <c r="B45" i="11"/>
  <c r="B46" i="11"/>
  <c r="B47" i="11"/>
  <c r="B48" i="11"/>
  <c r="B49" i="11"/>
  <c r="B50" i="11"/>
  <c r="B5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1"/>
  <c r="B4" i="11"/>
  <c r="B1" i="11"/>
  <c r="C4" i="11" l="1"/>
  <c r="C3" i="11"/>
  <c r="C21" i="11"/>
  <c r="C19" i="11"/>
  <c r="C17" i="11"/>
  <c r="C15" i="11"/>
  <c r="C13" i="11"/>
  <c r="C11" i="11"/>
  <c r="C9" i="11"/>
  <c r="C7" i="11"/>
  <c r="C5" i="11"/>
  <c r="E39" i="11"/>
  <c r="C39" i="11"/>
  <c r="E37" i="11"/>
  <c r="C37" i="11"/>
  <c r="E35" i="11"/>
  <c r="C35" i="11"/>
  <c r="E33" i="11"/>
  <c r="C33" i="11"/>
  <c r="C31" i="11"/>
  <c r="C29" i="11"/>
  <c r="C27" i="11"/>
  <c r="C25" i="11"/>
  <c r="C23" i="11"/>
  <c r="E51" i="11"/>
  <c r="C51" i="11"/>
  <c r="E49" i="11"/>
  <c r="C49" i="11"/>
  <c r="E47" i="11"/>
  <c r="C47" i="11"/>
  <c r="E45" i="11"/>
  <c r="C45" i="11"/>
  <c r="E43" i="11"/>
  <c r="C43" i="11"/>
  <c r="E41" i="11"/>
  <c r="C41" i="11"/>
  <c r="C2" i="11"/>
  <c r="C20" i="11"/>
  <c r="C18" i="11"/>
  <c r="C16" i="11"/>
  <c r="C14" i="11"/>
  <c r="C12" i="11"/>
  <c r="C10" i="11"/>
  <c r="C8" i="11"/>
  <c r="C6" i="11"/>
  <c r="E40" i="11"/>
  <c r="C40" i="11"/>
  <c r="E38" i="11"/>
  <c r="C38" i="11"/>
  <c r="E36" i="11"/>
  <c r="C36" i="11"/>
  <c r="E34" i="11"/>
  <c r="C34" i="11"/>
  <c r="C32" i="11"/>
  <c r="C30" i="11"/>
  <c r="C28" i="11"/>
  <c r="C26" i="11"/>
  <c r="C24" i="11"/>
  <c r="C22" i="11"/>
  <c r="E50" i="11"/>
  <c r="C50" i="11"/>
  <c r="E48" i="11"/>
  <c r="C48" i="11"/>
  <c r="E46" i="11"/>
  <c r="C46" i="11"/>
  <c r="E44" i="11"/>
  <c r="C44" i="11"/>
  <c r="E42" i="11"/>
  <c r="C42" i="11"/>
  <c r="C1" i="11"/>
  <c r="B3" i="4" l="1"/>
  <c r="C3" i="4" s="1"/>
  <c r="C2" i="4"/>
  <c r="B4" i="4" l="1"/>
  <c r="B5" i="4" l="1"/>
  <c r="C4" i="4"/>
  <c r="C5" i="4" l="1"/>
  <c r="B6" i="4"/>
  <c r="B7" i="4" l="1"/>
  <c r="C6" i="4"/>
  <c r="C7" i="4" l="1"/>
  <c r="B8" i="4"/>
  <c r="B9" i="4" l="1"/>
  <c r="C8" i="4"/>
  <c r="C9" i="4" l="1"/>
  <c r="B10" i="4"/>
  <c r="B11" i="4" l="1"/>
  <c r="C10" i="4"/>
  <c r="C11" i="4" l="1"/>
</calcChain>
</file>

<file path=xl/sharedStrings.xml><?xml version="1.0" encoding="utf-8"?>
<sst xmlns="http://schemas.openxmlformats.org/spreadsheetml/2006/main" count="105" uniqueCount="66">
  <si>
    <t>Remaining chance of not rejecting a true null</t>
  </si>
  <si>
    <t>After comparison number</t>
  </si>
  <si>
    <t>Cumulative chance of rejecting at least one true null</t>
  </si>
  <si>
    <t xml:space="preserve">Grand Mean </t>
  </si>
  <si>
    <t>Group Mean</t>
  </si>
  <si>
    <t>Charles</t>
  </si>
  <si>
    <t>Rob</t>
  </si>
  <si>
    <t>Julia</t>
  </si>
  <si>
    <t>Linda</t>
  </si>
  <si>
    <t>Fred</t>
  </si>
  <si>
    <t>Judy</t>
  </si>
  <si>
    <t>Subject</t>
  </si>
  <si>
    <t>Sum of Squares</t>
  </si>
  <si>
    <t>Group 1</t>
  </si>
  <si>
    <t>Group 2</t>
  </si>
  <si>
    <t>Group 3</t>
  </si>
  <si>
    <t>Sum of squares within groups</t>
  </si>
  <si>
    <t>Pat</t>
  </si>
  <si>
    <t>Tom</t>
  </si>
  <si>
    <t>Jodie</t>
  </si>
  <si>
    <t>Group's Deviation from Grand Mean</t>
  </si>
  <si>
    <t>Subject's Deviation from Group Mean</t>
  </si>
  <si>
    <t>Subject's Calculated HDL value</t>
  </si>
  <si>
    <t>Subject's HDL value</t>
  </si>
  <si>
    <t>Ellen</t>
  </si>
  <si>
    <t>Eileen</t>
  </si>
  <si>
    <t>Helen</t>
  </si>
  <si>
    <t>=</t>
  </si>
  <si>
    <t>Grand Mean</t>
  </si>
  <si>
    <t>+</t>
  </si>
  <si>
    <t>"Error"</t>
  </si>
  <si>
    <t>m</t>
  </si>
  <si>
    <t>Group Effect</t>
  </si>
  <si>
    <r>
      <t>X</t>
    </r>
    <r>
      <rPr>
        <vertAlign val="subscript"/>
        <sz val="14"/>
        <color theme="1"/>
        <rFont val="Calibri"/>
        <family val="2"/>
        <scheme val="minor"/>
      </rPr>
      <t>ij</t>
    </r>
  </si>
  <si>
    <r>
      <t>a</t>
    </r>
    <r>
      <rPr>
        <vertAlign val="subscript"/>
        <sz val="14"/>
        <color theme="1"/>
        <rFont val="Calibri"/>
        <family val="2"/>
        <scheme val="minor"/>
      </rPr>
      <t>i</t>
    </r>
  </si>
  <si>
    <r>
      <t>e</t>
    </r>
    <r>
      <rPr>
        <vertAlign val="subscript"/>
        <sz val="14"/>
        <color theme="1"/>
        <rFont val="Calibri"/>
        <family val="2"/>
        <scheme val="minor"/>
      </rPr>
      <t>ij</t>
    </r>
  </si>
  <si>
    <t>General Linear Model</t>
  </si>
  <si>
    <t>or</t>
  </si>
  <si>
    <t>Standard Deviation of the Group Means</t>
  </si>
  <si>
    <t>Standard error of the mean =</t>
  </si>
  <si>
    <t>Variance =</t>
  </si>
  <si>
    <t>Therefore:</t>
  </si>
  <si>
    <t>And so:</t>
  </si>
  <si>
    <t>Square root of (Variance / Sample Size)</t>
  </si>
  <si>
    <t>3.61^2 * 4</t>
  </si>
  <si>
    <t>13 * 4</t>
  </si>
  <si>
    <t>Standard error of the mean</t>
  </si>
  <si>
    <t>Variance error of the mean</t>
  </si>
  <si>
    <t>Estimated variance</t>
  </si>
  <si>
    <t>Sample size (N)</t>
  </si>
  <si>
    <t>in ANOVA</t>
  </si>
  <si>
    <r>
      <t>Termed MS</t>
    </r>
    <r>
      <rPr>
        <b/>
        <vertAlign val="subscript"/>
        <sz val="12"/>
        <color theme="1"/>
        <rFont val="Calibri"/>
        <family val="2"/>
        <scheme val="minor"/>
      </rPr>
      <t>B</t>
    </r>
  </si>
  <si>
    <t>(Mean Square Between)</t>
  </si>
  <si>
    <r>
      <t>Sum of Squares Between (SS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)</t>
    </r>
  </si>
  <si>
    <r>
      <t>MS</t>
    </r>
    <r>
      <rPr>
        <b/>
        <vertAlign val="subscript"/>
        <sz val="12"/>
        <color theme="1"/>
        <rFont val="Calibri"/>
        <family val="2"/>
        <scheme val="minor"/>
      </rPr>
      <t>B</t>
    </r>
  </si>
  <si>
    <t>Group 1 Mean</t>
  </si>
  <si>
    <t>Group 2 Mean</t>
  </si>
  <si>
    <t>Group 3 Mean</t>
  </si>
  <si>
    <t>=SampleSize*DEVSQ(GroupMeans)</t>
  </si>
  <si>
    <t>=SSB/(COUNT(GroupMeans)-1)</t>
  </si>
  <si>
    <t>SQRT(Variance/SampleSize)</t>
  </si>
  <si>
    <t>(Standard error of the mean)^2 * SampleSize</t>
  </si>
  <si>
    <t>Standard Error of the Mean:</t>
  </si>
  <si>
    <r>
      <t>Alternatively, here’s the usual way of calculating MS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:</t>
    </r>
  </si>
  <si>
    <t>Within group variance</t>
  </si>
  <si>
    <r>
      <t>MS</t>
    </r>
    <r>
      <rPr>
        <b/>
        <vertAlign val="subscript"/>
        <sz val="12"/>
        <color theme="1"/>
        <rFont val="Calibri"/>
        <family val="2"/>
        <scheme val="minor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</si>
</sst>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6" xfId="0" applyBorder="1"/>
    <xf numFmtId="0" fontId="0" fillId="0" borderId="5" xfId="0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9" xfId="0" quotePrefix="1" applyBorder="1"/>
    <xf numFmtId="0" fontId="2" fillId="0" borderId="0" xfId="0" applyFont="1" applyAlignment="1">
      <alignment horizontal="center"/>
    </xf>
    <xf numFmtId="2" fontId="0" fillId="0" borderId="0" xfId="0" applyNumberFormat="1"/>
    <xf numFmtId="2" fontId="0" fillId="0" borderId="11" xfId="0" applyNumberFormat="1" applyBorder="1"/>
    <xf numFmtId="0" fontId="0" fillId="0" borderId="7" xfId="0" applyBorder="1"/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Fill="1" applyBorder="1"/>
    <xf numFmtId="0" fontId="0" fillId="0" borderId="0" xfId="0" quotePrefix="1"/>
    <xf numFmtId="0" fontId="3" fillId="0" borderId="3" xfId="0" applyFont="1" applyFill="1" applyBorder="1" applyAlignment="1">
      <alignment horizontal="center" vertical="center" wrapText="1"/>
    </xf>
    <xf numFmtId="0" fontId="0" fillId="0" borderId="7" xfId="0" quotePrefix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 applyBorder="1"/>
    <xf numFmtId="0" fontId="3" fillId="0" borderId="10" xfId="0" applyFont="1" applyBorder="1"/>
    <xf numFmtId="0" fontId="3" fillId="0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" xfId="0" quotePrefix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right"/>
    </xf>
    <xf numFmtId="0" fontId="0" fillId="2" borderId="0" xfId="0" applyFill="1"/>
    <xf numFmtId="0" fontId="2" fillId="0" borderId="4" xfId="0" applyFont="1" applyBorder="1" applyAlignment="1">
      <alignment horizontal="right" wrapText="1"/>
    </xf>
    <xf numFmtId="0" fontId="7" fillId="0" borderId="8" xfId="0" applyFont="1" applyBorder="1" applyAlignment="1">
      <alignment horizontal="center" wrapText="1"/>
    </xf>
    <xf numFmtId="2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33860888021277E-2"/>
          <c:y val="2.1640140727089963E-2"/>
          <c:w val="0.91348679584769044"/>
          <c:h val="0.87179371195621824"/>
        </c:manualLayout>
      </c:layout>
      <c:areaChart>
        <c:grouping val="standard"/>
        <c:varyColors val="0"/>
        <c:ser>
          <c:idx val="0"/>
          <c:order val="1"/>
          <c:tx>
            <c:v>Alpha</c:v>
          </c:tx>
          <c:spPr>
            <a:solidFill>
              <a:schemeClr val="accent1">
                <a:alpha val="56000"/>
              </a:schemeClr>
            </a:solidFill>
          </c:spPr>
          <c:cat>
            <c:numRef>
              <c:f>'Data for F ratio chart'!$A$1:$A$61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cat>
          <c:val>
            <c:numRef>
              <c:f>'Data for F ratio chart'!$E$1:$E$61</c:f>
              <c:numCache>
                <c:formatCode>General</c:formatCode>
                <c:ptCount val="61"/>
                <c:pt idx="32">
                  <c:v>5.1235568225868298E-3</c:v>
                </c:pt>
                <c:pt idx="33">
                  <c:v>4.7725471838452153E-3</c:v>
                </c:pt>
                <c:pt idx="34">
                  <c:v>4.4496058597054784E-3</c:v>
                </c:pt>
                <c:pt idx="35">
                  <c:v>4.1521746924379557E-3</c:v>
                </c:pt>
                <c:pt idx="36">
                  <c:v>3.8779565761541579E-3</c:v>
                </c:pt>
                <c:pt idx="37">
                  <c:v>3.6248860379952388E-3</c:v>
                </c:pt>
                <c:pt idx="38">
                  <c:v>3.3911034404607394E-3</c:v>
                </c:pt>
                <c:pt idx="39">
                  <c:v>3.1749323223849765E-3</c:v>
                </c:pt>
                <c:pt idx="40">
                  <c:v>2.9748594651438204E-3</c:v>
                </c:pt>
                <c:pt idx="41">
                  <c:v>2.7895173291913075E-3</c:v>
                </c:pt>
                <c:pt idx="42">
                  <c:v>2.6176685556975926E-3</c:v>
                </c:pt>
                <c:pt idx="43">
                  <c:v>2.4581922703068677E-3</c:v>
                </c:pt>
                <c:pt idx="44">
                  <c:v>2.3100719620351997E-3</c:v>
                </c:pt>
                <c:pt idx="45">
                  <c:v>2.1723847410647762E-3</c:v>
                </c:pt>
                <c:pt idx="46">
                  <c:v>2.044291805480629E-3</c:v>
                </c:pt>
                <c:pt idx="47">
                  <c:v>1.925029969522577E-3</c:v>
                </c:pt>
                <c:pt idx="48">
                  <c:v>1.8139041252608556E-3</c:v>
                </c:pt>
                <c:pt idx="49">
                  <c:v>1.7102805262295649E-3</c:v>
                </c:pt>
                <c:pt idx="50">
                  <c:v>1.6135807958709801E-3</c:v>
                </c:pt>
                <c:pt idx="51">
                  <c:v>1.52327657599662E-3</c:v>
                </c:pt>
                <c:pt idx="52">
                  <c:v>1.4388847411444074E-3</c:v>
                </c:pt>
                <c:pt idx="53">
                  <c:v>1.359963113948273E-3</c:v>
                </c:pt>
                <c:pt idx="54">
                  <c:v>1.2861066246426509E-3</c:v>
                </c:pt>
                <c:pt idx="55">
                  <c:v>1.2169438647740721E-3</c:v>
                </c:pt>
                <c:pt idx="56">
                  <c:v>1.1521339912333524E-3</c:v>
                </c:pt>
                <c:pt idx="57">
                  <c:v>1.0913639419816209E-3</c:v>
                </c:pt>
                <c:pt idx="58">
                  <c:v>1.0343459294285904E-3</c:v>
                </c:pt>
                <c:pt idx="59">
                  <c:v>9.8081518142448319E-4</c:v>
                </c:pt>
                <c:pt idx="60">
                  <c:v>9.3052790332641682E-4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4752"/>
        <c:axId val="202404224"/>
      </c:areaChart>
      <c:lineChart>
        <c:grouping val="standard"/>
        <c:varyColors val="0"/>
        <c:ser>
          <c:idx val="1"/>
          <c:order val="0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'Data for F ratio chart'!$A$2:$A$61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cat>
          <c:val>
            <c:numRef>
              <c:f>'Data for F ratio chart'!$C$1:$C$61</c:f>
              <c:numCache>
                <c:formatCode>General</c:formatCode>
                <c:ptCount val="61"/>
                <c:pt idx="0">
                  <c:v>9.7143790183710957E-2</c:v>
                </c:pt>
                <c:pt idx="1">
                  <c:v>8.7116911707951772E-2</c:v>
                </c:pt>
                <c:pt idx="2">
                  <c:v>7.7398461301006222E-2</c:v>
                </c:pt>
                <c:pt idx="3">
                  <c:v>6.8935628576629368E-2</c:v>
                </c:pt>
                <c:pt idx="4">
                  <c:v>6.1544904962329366E-2</c:v>
                </c:pt>
                <c:pt idx="5">
                  <c:v>5.5072592582727134E-2</c:v>
                </c:pt>
                <c:pt idx="6">
                  <c:v>4.9389494023531891E-2</c:v>
                </c:pt>
                <c:pt idx="7">
                  <c:v>4.4386628216061805E-2</c:v>
                </c:pt>
                <c:pt idx="8">
                  <c:v>3.9971759226793892E-2</c:v>
                </c:pt>
                <c:pt idx="9">
                  <c:v>3.6066572032317341E-2</c:v>
                </c:pt>
                <c:pt idx="10">
                  <c:v>3.2604365524209492E-2</c:v>
                </c:pt>
                <c:pt idx="11">
                  <c:v>2.9528160786315705E-2</c:v>
                </c:pt>
                <c:pt idx="12">
                  <c:v>2.6789144162244545E-2</c:v>
                </c:pt>
                <c:pt idx="13">
                  <c:v>2.4345381302445561E-2</c:v>
                </c:pt>
                <c:pt idx="14">
                  <c:v>2.2160751383235814E-2</c:v>
                </c:pt>
                <c:pt idx="15">
                  <c:v>2.0204060877654643E-2</c:v>
                </c:pt>
                <c:pt idx="16">
                  <c:v>1.8448304274440851E-2</c:v>
                </c:pt>
                <c:pt idx="17">
                  <c:v>1.6870045475939222E-2</c:v>
                </c:pt>
                <c:pt idx="18">
                  <c:v>1.5448898631535132E-2</c:v>
                </c:pt>
                <c:pt idx="19">
                  <c:v>1.4167091166298744E-2</c:v>
                </c:pt>
                <c:pt idx="20">
                  <c:v>1.3009094965084086E-2</c:v>
                </c:pt>
                <c:pt idx="21">
                  <c:v>1.1961314240634426E-2</c:v>
                </c:pt>
                <c:pt idx="22">
                  <c:v>1.1011820682500874E-2</c:v>
                </c:pt>
                <c:pt idx="23">
                  <c:v>1.0150128154861835E-2</c:v>
                </c:pt>
                <c:pt idx="24">
                  <c:v>9.367000566324309E-3</c:v>
                </c:pt>
                <c:pt idx="25">
                  <c:v>8.654287636889019E-3</c:v>
                </c:pt>
                <c:pt idx="26">
                  <c:v>8.0047841864723645E-3</c:v>
                </c:pt>
                <c:pt idx="27">
                  <c:v>7.4121093052736155E-3</c:v>
                </c:pt>
                <c:pt idx="28">
                  <c:v>6.870602370289209E-3</c:v>
                </c:pt>
                <c:pt idx="29">
                  <c:v>6.3752333694594545E-3</c:v>
                </c:pt>
                <c:pt idx="30">
                  <c:v>5.9215254053165273E-3</c:v>
                </c:pt>
                <c:pt idx="31">
                  <c:v>5.5054875896541119E-3</c:v>
                </c:pt>
                <c:pt idx="32">
                  <c:v>5.1235568225868298E-3</c:v>
                </c:pt>
                <c:pt idx="33">
                  <c:v>4.7725471838452153E-3</c:v>
                </c:pt>
                <c:pt idx="34">
                  <c:v>4.4496058597054784E-3</c:v>
                </c:pt>
                <c:pt idx="35">
                  <c:v>4.1521746924379557E-3</c:v>
                </c:pt>
                <c:pt idx="36">
                  <c:v>3.8779565761541579E-3</c:v>
                </c:pt>
                <c:pt idx="37">
                  <c:v>3.6248860379952388E-3</c:v>
                </c:pt>
                <c:pt idx="38">
                  <c:v>3.3911034404607394E-3</c:v>
                </c:pt>
                <c:pt idx="39">
                  <c:v>3.1749323223849765E-3</c:v>
                </c:pt>
                <c:pt idx="40">
                  <c:v>2.9748594651438204E-3</c:v>
                </c:pt>
                <c:pt idx="41">
                  <c:v>2.7895173291913075E-3</c:v>
                </c:pt>
                <c:pt idx="42">
                  <c:v>2.6176685556975926E-3</c:v>
                </c:pt>
                <c:pt idx="43">
                  <c:v>2.4581922703068677E-3</c:v>
                </c:pt>
                <c:pt idx="44">
                  <c:v>2.3100719620351997E-3</c:v>
                </c:pt>
                <c:pt idx="45">
                  <c:v>2.1723847410647762E-3</c:v>
                </c:pt>
                <c:pt idx="46">
                  <c:v>2.044291805480629E-3</c:v>
                </c:pt>
                <c:pt idx="47">
                  <c:v>1.925029969522577E-3</c:v>
                </c:pt>
                <c:pt idx="48">
                  <c:v>1.8139041252608556E-3</c:v>
                </c:pt>
                <c:pt idx="49">
                  <c:v>1.7102805262295649E-3</c:v>
                </c:pt>
                <c:pt idx="50">
                  <c:v>1.6135807958709801E-3</c:v>
                </c:pt>
                <c:pt idx="51">
                  <c:v>1.52327657599662E-3</c:v>
                </c:pt>
                <c:pt idx="52">
                  <c:v>1.4388847411444074E-3</c:v>
                </c:pt>
                <c:pt idx="53">
                  <c:v>1.359963113948273E-3</c:v>
                </c:pt>
                <c:pt idx="54">
                  <c:v>1.2861066246426509E-3</c:v>
                </c:pt>
                <c:pt idx="55">
                  <c:v>1.2169438647740721E-3</c:v>
                </c:pt>
                <c:pt idx="56">
                  <c:v>1.1521339912333524E-3</c:v>
                </c:pt>
                <c:pt idx="57">
                  <c:v>1.0913639419816209E-3</c:v>
                </c:pt>
                <c:pt idx="58">
                  <c:v>1.0343459294285904E-3</c:v>
                </c:pt>
                <c:pt idx="59">
                  <c:v>9.8081518142448319E-4</c:v>
                </c:pt>
                <c:pt idx="60">
                  <c:v>9.3052790332641682E-4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54752"/>
        <c:axId val="202404224"/>
      </c:lineChart>
      <c:catAx>
        <c:axId val="19495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 ratio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2404224"/>
        <c:crosses val="autoZero"/>
        <c:auto val="1"/>
        <c:lblAlgn val="ctr"/>
        <c:lblOffset val="100"/>
        <c:tickLblSkip val="4"/>
        <c:noMultiLvlLbl val="0"/>
      </c:catAx>
      <c:valAx>
        <c:axId val="202404224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Relative frequency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4954752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1" workbookViewId="0" zoomToFit="1"/>
  </sheetViews>
  <pageMargins left="0.7" right="0.7" top="0.75" bottom="0.75" header="0.3" footer="0.3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0</xdr:row>
      <xdr:rowOff>381000</xdr:rowOff>
    </xdr:from>
    <xdr:to>
      <xdr:col>4</xdr:col>
      <xdr:colOff>142876</xdr:colOff>
      <xdr:row>3</xdr:row>
      <xdr:rowOff>57150</xdr:rowOff>
    </xdr:to>
    <xdr:sp macro="" textlink="">
      <xdr:nvSpPr>
        <xdr:cNvPr id="2" name="Right Brace 1"/>
        <xdr:cNvSpPr/>
      </xdr:nvSpPr>
      <xdr:spPr>
        <a:xfrm>
          <a:off x="5467351" y="381000"/>
          <a:ext cx="133350" cy="628650"/>
        </a:xfrm>
        <a:prstGeom prst="rightBrace">
          <a:avLst/>
        </a:prstGeom>
        <a:noFill/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419100</xdr:colOff>
      <xdr:row>2</xdr:row>
      <xdr:rowOff>38100</xdr:rowOff>
    </xdr:from>
    <xdr:to>
      <xdr:col>7</xdr:col>
      <xdr:colOff>685800</xdr:colOff>
      <xdr:row>4</xdr:row>
      <xdr:rowOff>0</xdr:rowOff>
    </xdr:to>
    <xdr:cxnSp macro="">
      <xdr:nvCxnSpPr>
        <xdr:cNvPr id="4" name="Straight Arrow Connector 3"/>
        <xdr:cNvCxnSpPr/>
      </xdr:nvCxnSpPr>
      <xdr:spPr>
        <a:xfrm flipV="1">
          <a:off x="8048625" y="809625"/>
          <a:ext cx="266700" cy="34290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438150</xdr:colOff>
      <xdr:row>1</xdr:row>
      <xdr:rowOff>138112</xdr:rowOff>
    </xdr:from>
    <xdr:ext cx="914400" cy="324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876550" y="709612"/>
              <a:ext cx="914400" cy="324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200" b="1" i="1">
                            <a:latin typeface="Cambria Math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l-GR" sz="1200" b="1" i="1">
                                <a:latin typeface="Cambria Math"/>
                                <a:ea typeface="Cambria Math"/>
                              </a:rPr>
                            </m:ctrlPr>
                          </m:sSupPr>
                          <m:e>
                            <m:r>
                              <a:rPr lang="el-GR" sz="1200" b="1" i="1">
                                <a:latin typeface="Cambria Math"/>
                                <a:ea typeface="Cambria Math"/>
                              </a:rPr>
                              <m:t>𝝈</m:t>
                            </m:r>
                          </m:e>
                          <m:sup>
                            <m:r>
                              <a:rPr lang="en-US" sz="1200" b="1" i="1">
                                <a:latin typeface="Cambria Math"/>
                              </a:rPr>
                              <m:t>𝟐</m:t>
                            </m:r>
                          </m:sup>
                        </m:sSup>
                        <m:r>
                          <a:rPr lang="en-US" sz="1200" b="1" i="1">
                            <a:latin typeface="Cambria Math"/>
                          </a:rPr>
                          <m:t>/</m:t>
                        </m:r>
                        <m:r>
                          <a:rPr lang="en-US" sz="1200" b="1" i="1">
                            <a:latin typeface="Cambria Math"/>
                          </a:rPr>
                          <m:t>𝑵</m:t>
                        </m:r>
                      </m:e>
                    </m:rad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76550" y="709612"/>
              <a:ext cx="914400" cy="324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200" b="1" i="0">
                  <a:latin typeface="Cambria Math"/>
                </a:rPr>
                <a:t>√(</a:t>
              </a:r>
              <a:r>
                <a:rPr lang="el-GR" sz="1200" b="1" i="0">
                  <a:latin typeface="Cambria Math"/>
                  <a:ea typeface="Cambria Math"/>
                </a:rPr>
                <a:t>𝝈^</a:t>
              </a:r>
              <a:r>
                <a:rPr lang="en-US" sz="1200" b="1" i="0">
                  <a:latin typeface="Cambria Math"/>
                </a:rPr>
                <a:t>𝟐/𝑵)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485775</xdr:colOff>
      <xdr:row>3</xdr:row>
      <xdr:rowOff>157162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924175" y="11191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1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/>
                          </a:rPr>
                          <m:t>𝑺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sz="1400" b="1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lang="en-US" sz="1400" b="1" i="1">
                                <a:latin typeface="Cambria Math"/>
                              </a:rPr>
                              <m:t>𝑿</m:t>
                            </m:r>
                          </m:e>
                        </m:acc>
                      </m:sub>
                    </m:sSub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924175" y="11191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400" b="1" i="0">
                  <a:latin typeface="Cambria Math"/>
                </a:rPr>
                <a:t>𝑺_𝑿 ̅ </a:t>
              </a:r>
              <a:endParaRPr lang="en-US" sz="1400" b="1"/>
            </a:p>
          </xdr:txBody>
        </xdr:sp>
      </mc:Fallback>
    </mc:AlternateContent>
    <xdr:clientData/>
  </xdr:oneCellAnchor>
  <xdr:twoCellAnchor>
    <xdr:from>
      <xdr:col>5</xdr:col>
      <xdr:colOff>771525</xdr:colOff>
      <xdr:row>9</xdr:row>
      <xdr:rowOff>95250</xdr:rowOff>
    </xdr:from>
    <xdr:to>
      <xdr:col>10</xdr:col>
      <xdr:colOff>285750</xdr:colOff>
      <xdr:row>17</xdr:row>
      <xdr:rowOff>152400</xdr:rowOff>
    </xdr:to>
    <xdr:sp macro="" textlink="">
      <xdr:nvSpPr>
        <xdr:cNvPr id="7" name="TextBox 6"/>
        <xdr:cNvSpPr txBox="1"/>
      </xdr:nvSpPr>
      <xdr:spPr>
        <a:xfrm>
          <a:off x="7372350" y="2276475"/>
          <a:ext cx="31337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Notice</a:t>
          </a:r>
          <a:r>
            <a:rPr lang="en-US" sz="1200" b="1" baseline="0"/>
            <a:t> that this calculation gives us an estimate of the variance of the outcome measure that does not involve the variability within groups. </a:t>
          </a:r>
        </a:p>
        <a:p>
          <a:endParaRPr lang="en-US" sz="1200" b="1" baseline="0"/>
        </a:p>
        <a:p>
          <a:r>
            <a:rPr lang="en-US" sz="1200" b="1" baseline="0">
              <a:solidFill>
                <a:srgbClr xmlns:mc="http://schemas.openxmlformats.org/markup-compatibility/2006" xmlns:a14="http://schemas.microsoft.com/office/drawing/2010/main" val="FF0000" mc:Ignorable=""/>
              </a:solidFill>
            </a:rPr>
            <a:t>MS</a:t>
          </a:r>
          <a:r>
            <a:rPr lang="en-US" sz="1200" b="1" baseline="-25000">
              <a:solidFill>
                <a:srgbClr xmlns:mc="http://schemas.openxmlformats.org/markup-compatibility/2006" xmlns:a14="http://schemas.microsoft.com/office/drawing/2010/main" val="FF0000" mc:Ignorable=""/>
              </a:solidFill>
            </a:rPr>
            <a:t>B</a:t>
          </a:r>
          <a:r>
            <a:rPr lang="en-US" sz="1200" b="1" baseline="0">
              <a:solidFill>
                <a:srgbClr xmlns:mc="http://schemas.openxmlformats.org/markup-compatibility/2006" xmlns:a14="http://schemas.microsoft.com/office/drawing/2010/main" val="FF0000" mc:Ignorable=""/>
              </a:solidFill>
            </a:rPr>
            <a:t> depends solely on the variability between group means, and the sample size.</a:t>
          </a:r>
          <a:endParaRPr lang="en-US" sz="1200" b="1">
            <a:solidFill>
              <a:srgbClr xmlns:mc="http://schemas.openxmlformats.org/markup-compatibility/2006" xmlns:a14="http://schemas.microsoft.com/office/drawing/2010/main" val="FF0000" mc:Ignorable=""/>
            </a:solidFill>
          </a:endParaRPr>
        </a:p>
      </xdr:txBody>
    </xdr:sp>
    <xdr:clientData/>
  </xdr:twoCellAnchor>
  <xdr:twoCellAnchor>
    <xdr:from>
      <xdr:col>0</xdr:col>
      <xdr:colOff>2428875</xdr:colOff>
      <xdr:row>2</xdr:row>
      <xdr:rowOff>119201</xdr:rowOff>
    </xdr:from>
    <xdr:to>
      <xdr:col>1</xdr:col>
      <xdr:colOff>438150</xdr:colOff>
      <xdr:row>2</xdr:row>
      <xdr:rowOff>123825</xdr:rowOff>
    </xdr:to>
    <xdr:cxnSp macro="">
      <xdr:nvCxnSpPr>
        <xdr:cNvPr id="9" name="Straight Arrow Connector 8"/>
        <xdr:cNvCxnSpPr/>
      </xdr:nvCxnSpPr>
      <xdr:spPr>
        <a:xfrm flipV="1">
          <a:off x="2428875" y="890726"/>
          <a:ext cx="447675" cy="4624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</xdr:row>
      <xdr:rowOff>133350</xdr:rowOff>
    </xdr:from>
    <xdr:to>
      <xdr:col>1</xdr:col>
      <xdr:colOff>457200</xdr:colOff>
      <xdr:row>4</xdr:row>
      <xdr:rowOff>137974</xdr:rowOff>
    </xdr:to>
    <xdr:cxnSp macro="">
      <xdr:nvCxnSpPr>
        <xdr:cNvPr id="17" name="Straight Arrow Connector 16"/>
        <xdr:cNvCxnSpPr/>
      </xdr:nvCxnSpPr>
      <xdr:spPr>
        <a:xfrm flipV="1">
          <a:off x="2447925" y="1285875"/>
          <a:ext cx="447675" cy="4624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6</xdr:col>
      <xdr:colOff>266700</xdr:colOff>
      <xdr:row>16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62175" y="1800225"/>
              <a:ext cx="3133725" cy="1752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/>
                <a:t>Notice</a:t>
              </a:r>
              <a:r>
                <a:rPr lang="en-US" sz="1200" b="1" baseline="0"/>
                <a:t> that this calculation gives us an estimate of the variance of the outcome measure that does not involve the variability between groups. </a:t>
              </a:r>
            </a:p>
            <a:p>
              <a:endParaRPr lang="en-US" sz="1200" b="1" baseline="0"/>
            </a:p>
            <a:p>
              <a:r>
                <a:rPr lang="en-US" sz="1200" b="1" baseline="0">
                  <a:solidFill>
                    <a:srgbClr val="FF0000" mc:Ignorable=""/>
                  </a:solidFill>
                </a:rPr>
                <a:t>MS</a:t>
              </a:r>
              <a:r>
                <a:rPr lang="en-US" sz="1200" b="1" baseline="-25000">
                  <a:solidFill>
                    <a:srgbClr val="FF0000" mc:Ignorable=""/>
                  </a:solidFill>
                </a:rPr>
                <a:t>W</a:t>
              </a:r>
              <a:r>
                <a:rPr lang="en-US" sz="1200" b="1" baseline="0">
                  <a:solidFill>
                    <a:srgbClr val="FF0000" mc:Ignorable=""/>
                  </a:solidFill>
                </a:rPr>
                <a:t> depends solely on the variability within groups. It estimates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200" i="1" baseline="0">
                          <a:solidFill>
                            <a:srgbClr val="FF0000" mc:Ignorable=""/>
                          </a:solidFill>
                          <a:latin typeface="Cambria Math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l-GR" sz="1200" i="1" baseline="0">
                          <a:solidFill>
                            <a:srgbClr val="FF0000" mc:Ignorable=""/>
                          </a:solidFill>
                          <a:latin typeface="Cambria Math"/>
                          <a:ea typeface="Cambria Math"/>
                        </a:rPr>
                        <m:t>σ</m:t>
                      </m:r>
                    </m:e>
                    <m:sup>
                      <m:r>
                        <a:rPr lang="en-US" b="1" i="1">
                          <a:solidFill>
                            <a:srgbClr val="FF0000" mc:Ignorable=""/>
                          </a:solidFill>
                          <a:latin typeface="Cambria Math"/>
                        </a:rPr>
                        <m:t>𝟐</m:t>
                      </m:r>
                    </m:sup>
                  </m:sSup>
                </m:oMath>
              </a14:m>
              <a:r>
                <a:rPr lang="en-US" sz="1200" b="1" baseline="0">
                  <a:solidFill>
                    <a:srgbClr val="FF0000" mc:Ignorable=""/>
                  </a:solidFill>
                </a:rPr>
                <a:t> </a:t>
              </a:r>
              <a:r>
                <a:rPr lang="en-US" sz="1200" b="1" i="1" baseline="0">
                  <a:solidFill>
                    <a:srgbClr val="FF0000" mc:Ignorable=""/>
                  </a:solidFill>
                </a:rPr>
                <a:t>whether or not the null hypothesis is true.</a:t>
              </a:r>
              <a:endParaRPr lang="en-US" sz="1200" b="1" i="1">
                <a:solidFill>
                  <a:srgbClr val="FF0000" mc:Ignorable="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62175" y="1800225"/>
              <a:ext cx="3133725" cy="1752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/>
                <a:t>Notice</a:t>
              </a:r>
              <a:r>
                <a:rPr lang="en-US" sz="1200" b="1" baseline="0"/>
                <a:t> that this calculation gives us an estimate of the variance of the outcome measure that does not involve the variability between groups. </a:t>
              </a:r>
            </a:p>
            <a:p>
              <a:endParaRPr lang="en-US" sz="1200" b="1" baseline="0"/>
            </a:p>
            <a:p>
              <a:r>
                <a:rPr lang="en-US" sz="1200" b="1" baseline="0">
                  <a:solidFill>
                    <a:srgbClr xmlns:a14="http://schemas.microsoft.com/office/drawing/2010/main" val="FF0000" mc:Ignorable=""/>
                  </a:solidFill>
                </a:rPr>
                <a:t>MS</a:t>
              </a:r>
              <a:r>
                <a:rPr lang="en-US" sz="1200" b="1" baseline="-25000">
                  <a:solidFill>
                    <a:srgbClr xmlns:a14="http://schemas.microsoft.com/office/drawing/2010/main" val="FF0000" mc:Ignorable=""/>
                  </a:solidFill>
                </a:rPr>
                <a:t>W</a:t>
              </a:r>
              <a:r>
                <a:rPr lang="en-US" sz="1200" b="1" baseline="0">
                  <a:solidFill>
                    <a:srgbClr xmlns:a14="http://schemas.microsoft.com/office/drawing/2010/main" val="FF0000" mc:Ignorable=""/>
                  </a:solidFill>
                </a:rPr>
                <a:t> depends solely on the variability within groups. It estimates </a:t>
              </a:r>
              <a:r>
                <a:rPr lang="el-GR" sz="1200" i="0" baseline="0">
                  <a:solidFill>
                    <a:srgbClr xmlns:a14="http://schemas.microsoft.com/office/drawing/2010/main" val="FF0000" mc:Ignorable=""/>
                  </a:solidFill>
                  <a:latin typeface="Cambria Math"/>
                  <a:ea typeface="Cambria Math"/>
                </a:rPr>
                <a:t>σ</a:t>
              </a:r>
              <a:r>
                <a:rPr lang="en-US" sz="1200" i="0" baseline="0">
                  <a:solidFill>
                    <a:srgbClr xmlns:a14="http://schemas.microsoft.com/office/drawing/2010/main" val="FF0000" mc:Ignorable=""/>
                  </a:solidFill>
                  <a:latin typeface="Cambria Math"/>
                  <a:ea typeface="Cambria Math"/>
                </a:rPr>
                <a:t>^</a:t>
              </a:r>
              <a:r>
                <a:rPr lang="en-US" b="1" i="0">
                  <a:solidFill>
                    <a:srgbClr xmlns:a14="http://schemas.microsoft.com/office/drawing/2010/main" val="FF0000" mc:Ignorable=""/>
                  </a:solidFill>
                  <a:latin typeface="Cambria Math"/>
                </a:rPr>
                <a:t>𝟐</a:t>
              </a:r>
              <a:r>
                <a:rPr lang="en-US" sz="1200" b="1" baseline="0">
                  <a:solidFill>
                    <a:srgbClr xmlns:a14="http://schemas.microsoft.com/office/drawing/2010/main" val="FF0000" mc:Ignorable=""/>
                  </a:solidFill>
                </a:rPr>
                <a:t> </a:t>
              </a:r>
              <a:r>
                <a:rPr lang="en-US" sz="1200" b="1" i="1" baseline="0">
                  <a:solidFill>
                    <a:srgbClr xmlns:a14="http://schemas.microsoft.com/office/drawing/2010/main" val="FF0000" mc:Ignorable=""/>
                  </a:solidFill>
                </a:rPr>
                <a:t>whether or not the null hypothesis is true.</a:t>
              </a:r>
              <a:endParaRPr lang="en-US" sz="1200" b="1" i="1">
                <a:solidFill>
                  <a:srgbClr xmlns:a14="http://schemas.microsoft.com/office/drawing/2010/main" val="FF0000" mc:Ignorable=""/>
                </a:solidFill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/>
        <xdr:cNvGraphicFramePr>
          <a:graphicFrameLocks noGrp="1" noMove="1" noResize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0.69878</cdr:x>
      <cdr:y>0.72897</cdr:y>
    </cdr:from>
    <cdr:to>
      <cdr:x>0.81954</cdr:x>
      <cdr:y>0.77757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56019" y="4586113"/>
          <a:ext cx="1046574" cy="3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Alpha = 5%</a:t>
          </a:r>
        </a:p>
      </cdr:txBody>
    </cdr:sp>
  </cdr:relSizeAnchor>
  <cdr:relSizeAnchor xmlns:cdr="http://schemas.openxmlformats.org/drawingml/2006/chartDrawing">
    <cdr:from>
      <cdr:x>0.60923</cdr:x>
      <cdr:y>0.7757</cdr:y>
    </cdr:from>
    <cdr:to>
      <cdr:x>0.7327</cdr:x>
      <cdr:y>0.87477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5279907" y="4880093"/>
          <a:ext cx="1070093" cy="6232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"/>
  <sheetViews>
    <sheetView tabSelected="1" workbookViewId="0">
      <selection activeCell="B11" sqref="B11"/>
    </sheetView>
  </sheetViews>
  <sheetFormatPr defaultRowHeight="15" x14ac:dyDescent="0.25"/>
  <cols>
    <col min="1" max="1" width="12.5703125" customWidth="1"/>
    <col min="2" max="2" width="13" customWidth="1"/>
    <col min="3" max="3" width="15.42578125" customWidth="1"/>
  </cols>
  <sheetData>
    <row r="1" spans="1:3" ht="60" customHeight="1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1</v>
      </c>
      <c r="B2" s="2">
        <v>0.95</v>
      </c>
      <c r="C2" s="2">
        <f>1-B2</f>
        <v>5.0000000000000044E-2</v>
      </c>
    </row>
    <row r="3" spans="1:3" x14ac:dyDescent="0.25">
      <c r="A3">
        <v>2</v>
      </c>
      <c r="B3" s="2">
        <f t="shared" ref="B3:B11" si="0">0.95*B2</f>
        <v>0.90249999999999997</v>
      </c>
      <c r="C3" s="2">
        <f t="shared" ref="C3:C11" si="1">1-B3</f>
        <v>9.7500000000000031E-2</v>
      </c>
    </row>
    <row r="4" spans="1:3" x14ac:dyDescent="0.25">
      <c r="A4">
        <v>3</v>
      </c>
      <c r="B4" s="2">
        <f t="shared" si="0"/>
        <v>0.85737499999999989</v>
      </c>
      <c r="C4" s="2">
        <f t="shared" si="1"/>
        <v>0.14262500000000011</v>
      </c>
    </row>
    <row r="5" spans="1:3" x14ac:dyDescent="0.25">
      <c r="A5">
        <v>4</v>
      </c>
      <c r="B5" s="2">
        <f t="shared" si="0"/>
        <v>0.81450624999999988</v>
      </c>
      <c r="C5" s="2">
        <f t="shared" si="1"/>
        <v>0.18549375000000012</v>
      </c>
    </row>
    <row r="6" spans="1:3" x14ac:dyDescent="0.25">
      <c r="A6">
        <v>5</v>
      </c>
      <c r="B6" s="2">
        <f t="shared" si="0"/>
        <v>0.77378093749999988</v>
      </c>
      <c r="C6" s="2">
        <f t="shared" si="1"/>
        <v>0.22621906250000012</v>
      </c>
    </row>
    <row r="7" spans="1:3" x14ac:dyDescent="0.25">
      <c r="A7">
        <v>6</v>
      </c>
      <c r="B7" s="2">
        <f t="shared" si="0"/>
        <v>0.7350918906249998</v>
      </c>
      <c r="C7" s="2">
        <f t="shared" si="1"/>
        <v>0.2649081093750002</v>
      </c>
    </row>
    <row r="8" spans="1:3" x14ac:dyDescent="0.25">
      <c r="A8">
        <v>7</v>
      </c>
      <c r="B8" s="2">
        <f t="shared" si="0"/>
        <v>0.69833729609374973</v>
      </c>
      <c r="C8" s="2">
        <f t="shared" si="1"/>
        <v>0.30166270390625027</v>
      </c>
    </row>
    <row r="9" spans="1:3" x14ac:dyDescent="0.25">
      <c r="A9">
        <v>8</v>
      </c>
      <c r="B9" s="2">
        <f t="shared" si="0"/>
        <v>0.66342043128906225</v>
      </c>
      <c r="C9" s="2">
        <f t="shared" si="1"/>
        <v>0.33657956871093775</v>
      </c>
    </row>
    <row r="10" spans="1:3" x14ac:dyDescent="0.25">
      <c r="A10">
        <v>9</v>
      </c>
      <c r="B10" s="2">
        <f t="shared" si="0"/>
        <v>0.63024940972460908</v>
      </c>
      <c r="C10" s="2">
        <f t="shared" si="1"/>
        <v>0.36975059027539092</v>
      </c>
    </row>
    <row r="11" spans="1:3" x14ac:dyDescent="0.25">
      <c r="A11">
        <v>10</v>
      </c>
      <c r="B11" s="2">
        <f t="shared" si="0"/>
        <v>0.59873693923837856</v>
      </c>
      <c r="C11" s="2">
        <f t="shared" si="1"/>
        <v>0.40126306076162144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"/>
  <sheetViews>
    <sheetView workbookViewId="0">
      <selection sqref="A1:D13"/>
    </sheetView>
  </sheetViews>
  <sheetFormatPr defaultRowHeight="15" x14ac:dyDescent="0.25"/>
  <cols>
    <col min="2" max="2" width="12.140625" bestFit="1" customWidth="1"/>
    <col min="3" max="3" width="14.28515625" customWidth="1"/>
    <col min="4" max="4" width="15.28515625" customWidth="1"/>
    <col min="5" max="5" width="16.5703125" customWidth="1"/>
    <col min="6" max="6" width="7.5703125" bestFit="1" customWidth="1"/>
    <col min="7" max="7" width="4.42578125" customWidth="1"/>
    <col min="8" max="8" width="2.85546875" customWidth="1"/>
    <col min="9" max="9" width="9.7109375" bestFit="1" customWidth="1"/>
  </cols>
  <sheetData>
    <row r="1" spans="1:13" ht="29.25" customHeight="1" thickBot="1" x14ac:dyDescent="0.3">
      <c r="A1" s="5" t="s">
        <v>11</v>
      </c>
      <c r="B1" s="5" t="s">
        <v>3</v>
      </c>
      <c r="C1" s="5" t="s">
        <v>4</v>
      </c>
      <c r="D1" s="22" t="s">
        <v>23</v>
      </c>
    </row>
    <row r="2" spans="1:13" x14ac:dyDescent="0.25">
      <c r="A2" s="3" t="s">
        <v>5</v>
      </c>
      <c r="B2" s="8">
        <v>50</v>
      </c>
      <c r="C2" s="20">
        <v>53</v>
      </c>
      <c r="D2" s="8">
        <v>55</v>
      </c>
    </row>
    <row r="3" spans="1:13" x14ac:dyDescent="0.25">
      <c r="A3" s="14" t="s">
        <v>6</v>
      </c>
      <c r="B3" s="15">
        <v>50</v>
      </c>
      <c r="C3" s="4">
        <v>53</v>
      </c>
      <c r="D3" s="15">
        <v>51</v>
      </c>
    </row>
    <row r="4" spans="1:13" x14ac:dyDescent="0.25">
      <c r="A4" s="14" t="s">
        <v>17</v>
      </c>
      <c r="B4" s="15">
        <v>50</v>
      </c>
      <c r="C4" s="4">
        <v>53</v>
      </c>
      <c r="D4" s="15">
        <v>54</v>
      </c>
    </row>
    <row r="5" spans="1:13" ht="15.75" thickBot="1" x14ac:dyDescent="0.3">
      <c r="A5" s="23" t="s">
        <v>24</v>
      </c>
      <c r="B5" s="9">
        <v>50</v>
      </c>
      <c r="C5" s="12">
        <v>53</v>
      </c>
      <c r="D5" s="9">
        <v>52</v>
      </c>
    </row>
    <row r="6" spans="1:13" x14ac:dyDescent="0.25">
      <c r="A6" s="3" t="s">
        <v>7</v>
      </c>
      <c r="B6" s="8">
        <v>50</v>
      </c>
      <c r="C6" s="20">
        <v>46</v>
      </c>
      <c r="D6" s="8">
        <v>48</v>
      </c>
    </row>
    <row r="7" spans="1:13" x14ac:dyDescent="0.25">
      <c r="A7" s="14" t="s">
        <v>8</v>
      </c>
      <c r="B7" s="15">
        <v>50</v>
      </c>
      <c r="C7" s="4">
        <v>46</v>
      </c>
      <c r="D7" s="15">
        <v>45</v>
      </c>
    </row>
    <row r="8" spans="1:13" x14ac:dyDescent="0.25">
      <c r="A8" s="16" t="s">
        <v>19</v>
      </c>
      <c r="B8" s="15">
        <v>50</v>
      </c>
      <c r="C8" s="4">
        <v>46</v>
      </c>
      <c r="D8" s="15">
        <v>43</v>
      </c>
    </row>
    <row r="9" spans="1:13" ht="15.75" thickBot="1" x14ac:dyDescent="0.3">
      <c r="A9" s="23" t="s">
        <v>25</v>
      </c>
      <c r="B9" s="9">
        <v>50</v>
      </c>
      <c r="C9" s="12">
        <v>46</v>
      </c>
      <c r="D9" s="9">
        <v>48</v>
      </c>
    </row>
    <row r="10" spans="1:13" x14ac:dyDescent="0.25">
      <c r="A10" s="3" t="s">
        <v>9</v>
      </c>
      <c r="B10" s="8">
        <v>50</v>
      </c>
      <c r="C10" s="20">
        <v>51</v>
      </c>
      <c r="D10" s="8">
        <v>50</v>
      </c>
    </row>
    <row r="11" spans="1:13" x14ac:dyDescent="0.25">
      <c r="A11" s="14" t="s">
        <v>18</v>
      </c>
      <c r="B11" s="15">
        <v>50</v>
      </c>
      <c r="C11" s="4">
        <v>51</v>
      </c>
      <c r="D11" s="15">
        <v>54</v>
      </c>
    </row>
    <row r="12" spans="1:13" x14ac:dyDescent="0.25">
      <c r="A12" s="14" t="s">
        <v>10</v>
      </c>
      <c r="B12" s="15">
        <v>50</v>
      </c>
      <c r="C12" s="4">
        <v>51</v>
      </c>
      <c r="D12" s="15">
        <v>49</v>
      </c>
    </row>
    <row r="13" spans="1:13" ht="19.5" thickBot="1" x14ac:dyDescent="0.35">
      <c r="A13" s="23" t="s">
        <v>26</v>
      </c>
      <c r="B13" s="9">
        <v>50</v>
      </c>
      <c r="C13" s="12">
        <v>51</v>
      </c>
      <c r="D13" s="9">
        <v>51</v>
      </c>
      <c r="G13" s="37" t="s">
        <v>36</v>
      </c>
      <c r="H13" s="38"/>
      <c r="I13" s="38"/>
      <c r="J13" s="38"/>
      <c r="K13" s="38"/>
      <c r="L13" s="38"/>
      <c r="M13" s="38"/>
    </row>
    <row r="14" spans="1:13" ht="7.5" customHeight="1" thickBot="1" x14ac:dyDescent="0.3"/>
    <row r="15" spans="1:13" ht="45.75" customHeight="1" thickBot="1" x14ac:dyDescent="0.3">
      <c r="A15" s="6" t="s">
        <v>11</v>
      </c>
      <c r="B15" s="6" t="s">
        <v>3</v>
      </c>
      <c r="C15" s="7" t="s">
        <v>20</v>
      </c>
      <c r="D15" s="7" t="s">
        <v>21</v>
      </c>
      <c r="E15" s="7" t="s">
        <v>22</v>
      </c>
      <c r="G15" s="25" t="s">
        <v>33</v>
      </c>
      <c r="H15" s="26" t="s">
        <v>27</v>
      </c>
      <c r="I15" s="27" t="s">
        <v>28</v>
      </c>
      <c r="J15" s="28" t="s">
        <v>29</v>
      </c>
      <c r="K15" s="27" t="s">
        <v>32</v>
      </c>
      <c r="L15" s="28" t="s">
        <v>29</v>
      </c>
      <c r="M15" s="29" t="s">
        <v>30</v>
      </c>
    </row>
    <row r="16" spans="1:13" ht="17.25" customHeight="1" x14ac:dyDescent="0.3">
      <c r="A16" s="3" t="s">
        <v>5</v>
      </c>
      <c r="B16" s="8">
        <v>50</v>
      </c>
      <c r="C16" s="20">
        <v>3</v>
      </c>
      <c r="D16" s="8">
        <f>D2-C2</f>
        <v>2</v>
      </c>
      <c r="E16" s="8">
        <f>SUM(B16:D16)</f>
        <v>55</v>
      </c>
      <c r="G16" s="30"/>
      <c r="H16" s="4"/>
      <c r="I16" s="31"/>
      <c r="J16" s="31"/>
      <c r="K16" s="31"/>
      <c r="L16" s="31"/>
      <c r="M16" s="32"/>
    </row>
    <row r="17" spans="1:13" ht="21" thickBot="1" x14ac:dyDescent="0.3">
      <c r="A17" s="14" t="s">
        <v>6</v>
      </c>
      <c r="B17" s="15">
        <v>50</v>
      </c>
      <c r="C17" s="4">
        <v>3</v>
      </c>
      <c r="D17" s="15">
        <f>D3-C3</f>
        <v>-2</v>
      </c>
      <c r="E17" s="15">
        <f t="shared" ref="E17:E27" si="0">SUM(B17:D17)</f>
        <v>51</v>
      </c>
      <c r="G17" s="33" t="s">
        <v>33</v>
      </c>
      <c r="H17" s="39" t="s">
        <v>27</v>
      </c>
      <c r="I17" s="34" t="s">
        <v>31</v>
      </c>
      <c r="J17" s="35" t="s">
        <v>29</v>
      </c>
      <c r="K17" s="34" t="s">
        <v>34</v>
      </c>
      <c r="L17" s="35" t="s">
        <v>29</v>
      </c>
      <c r="M17" s="36" t="s">
        <v>35</v>
      </c>
    </row>
    <row r="18" spans="1:13" x14ac:dyDescent="0.25">
      <c r="A18" s="14" t="s">
        <v>17</v>
      </c>
      <c r="B18" s="15">
        <v>50</v>
      </c>
      <c r="C18" s="4">
        <v>3</v>
      </c>
      <c r="D18" s="15">
        <f t="shared" ref="D18:D27" si="1">D4-C4</f>
        <v>1</v>
      </c>
      <c r="E18" s="15">
        <f t="shared" si="0"/>
        <v>54</v>
      </c>
    </row>
    <row r="19" spans="1:13" ht="15.75" thickBot="1" x14ac:dyDescent="0.3">
      <c r="A19" s="23" t="s">
        <v>24</v>
      </c>
      <c r="B19" s="9">
        <v>50</v>
      </c>
      <c r="C19" s="12">
        <v>3</v>
      </c>
      <c r="D19" s="9">
        <f t="shared" si="1"/>
        <v>-1</v>
      </c>
      <c r="E19" s="9">
        <f t="shared" si="0"/>
        <v>52</v>
      </c>
    </row>
    <row r="20" spans="1:13" x14ac:dyDescent="0.25">
      <c r="A20" s="3" t="s">
        <v>7</v>
      </c>
      <c r="B20" s="8">
        <v>50</v>
      </c>
      <c r="C20" s="20">
        <v>-4</v>
      </c>
      <c r="D20" s="8">
        <f t="shared" si="1"/>
        <v>2</v>
      </c>
      <c r="E20" s="8">
        <f t="shared" si="0"/>
        <v>48</v>
      </c>
    </row>
    <row r="21" spans="1:13" x14ac:dyDescent="0.25">
      <c r="A21" s="14" t="s">
        <v>8</v>
      </c>
      <c r="B21" s="15">
        <v>50</v>
      </c>
      <c r="C21" s="4">
        <v>-4</v>
      </c>
      <c r="D21" s="15">
        <f t="shared" si="1"/>
        <v>-1</v>
      </c>
      <c r="E21" s="15">
        <f t="shared" si="0"/>
        <v>45</v>
      </c>
    </row>
    <row r="22" spans="1:13" x14ac:dyDescent="0.25">
      <c r="A22" s="16" t="s">
        <v>19</v>
      </c>
      <c r="B22" s="15">
        <v>50</v>
      </c>
      <c r="C22" s="4">
        <v>-4</v>
      </c>
      <c r="D22" s="15">
        <f t="shared" si="1"/>
        <v>-3</v>
      </c>
      <c r="E22" s="15">
        <f t="shared" si="0"/>
        <v>43</v>
      </c>
    </row>
    <row r="23" spans="1:13" ht="15.75" thickBot="1" x14ac:dyDescent="0.3">
      <c r="A23" s="23" t="s">
        <v>25</v>
      </c>
      <c r="B23" s="9">
        <v>50</v>
      </c>
      <c r="C23" s="12">
        <v>-4</v>
      </c>
      <c r="D23" s="9">
        <f t="shared" si="1"/>
        <v>2</v>
      </c>
      <c r="E23" s="9">
        <f t="shared" si="0"/>
        <v>48</v>
      </c>
    </row>
    <row r="24" spans="1:13" x14ac:dyDescent="0.25">
      <c r="A24" s="3" t="s">
        <v>9</v>
      </c>
      <c r="B24" s="8">
        <v>50</v>
      </c>
      <c r="C24" s="20">
        <v>1</v>
      </c>
      <c r="D24" s="8">
        <f t="shared" si="1"/>
        <v>-1</v>
      </c>
      <c r="E24" s="8">
        <f t="shared" si="0"/>
        <v>50</v>
      </c>
    </row>
    <row r="25" spans="1:13" x14ac:dyDescent="0.25">
      <c r="A25" s="14" t="s">
        <v>18</v>
      </c>
      <c r="B25" s="15">
        <v>50</v>
      </c>
      <c r="C25" s="4">
        <v>1</v>
      </c>
      <c r="D25" s="15">
        <f t="shared" si="1"/>
        <v>3</v>
      </c>
      <c r="E25" s="15">
        <f t="shared" si="0"/>
        <v>54</v>
      </c>
    </row>
    <row r="26" spans="1:13" x14ac:dyDescent="0.25">
      <c r="A26" s="14" t="s">
        <v>10</v>
      </c>
      <c r="B26" s="15">
        <v>50</v>
      </c>
      <c r="C26" s="4">
        <v>1</v>
      </c>
      <c r="D26" s="15">
        <f t="shared" si="1"/>
        <v>-2</v>
      </c>
      <c r="E26" s="15">
        <f t="shared" si="0"/>
        <v>49</v>
      </c>
    </row>
    <row r="27" spans="1:13" ht="15.75" thickBot="1" x14ac:dyDescent="0.3">
      <c r="A27" s="23" t="s">
        <v>26</v>
      </c>
      <c r="B27" s="9">
        <v>50</v>
      </c>
      <c r="C27" s="12">
        <v>1</v>
      </c>
      <c r="D27" s="9">
        <f t="shared" si="1"/>
        <v>0</v>
      </c>
      <c r="E27" s="9">
        <f t="shared" si="0"/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"/>
  <sheetViews>
    <sheetView zoomScaleNormal="100" workbookViewId="0">
      <selection activeCell="A21" sqref="A21"/>
    </sheetView>
  </sheetViews>
  <sheetFormatPr defaultRowHeight="15" x14ac:dyDescent="0.25"/>
  <cols>
    <col min="1" max="1" width="36.5703125" bestFit="1" customWidth="1"/>
    <col min="2" max="2" width="40.7109375" customWidth="1"/>
    <col min="3" max="3" width="14.85546875" customWidth="1"/>
    <col min="4" max="4" width="3.85546875" customWidth="1"/>
    <col min="5" max="5" width="3" customWidth="1"/>
    <col min="6" max="6" width="11.7109375" customWidth="1"/>
    <col min="7" max="7" width="11.42578125" customWidth="1"/>
    <col min="8" max="8" width="12.85546875" customWidth="1"/>
  </cols>
  <sheetData>
    <row r="1" spans="1:9" ht="45" x14ac:dyDescent="0.25">
      <c r="A1" s="17" t="s">
        <v>62</v>
      </c>
      <c r="C1" t="s">
        <v>55</v>
      </c>
      <c r="D1">
        <v>53</v>
      </c>
      <c r="F1" s="1" t="s">
        <v>46</v>
      </c>
      <c r="G1" s="1" t="s">
        <v>47</v>
      </c>
      <c r="H1" s="1" t="s">
        <v>48</v>
      </c>
    </row>
    <row r="2" spans="1:9" ht="15.75" thickBot="1" x14ac:dyDescent="0.3">
      <c r="C2" t="s">
        <v>56</v>
      </c>
      <c r="D2">
        <v>46</v>
      </c>
      <c r="F2" s="18">
        <f>_xlfn.STDEV.S(GroupMeans)</f>
        <v>3.6055512754639891</v>
      </c>
      <c r="G2" s="18">
        <f>F2^2</f>
        <v>12.999999999999998</v>
      </c>
      <c r="H2">
        <f>G2*SampleSize</f>
        <v>51.999999999999993</v>
      </c>
    </row>
    <row r="3" spans="1:9" x14ac:dyDescent="0.25">
      <c r="A3" s="42" t="s">
        <v>43</v>
      </c>
      <c r="C3" t="s">
        <v>57</v>
      </c>
      <c r="D3">
        <v>51</v>
      </c>
    </row>
    <row r="4" spans="1:9" x14ac:dyDescent="0.25">
      <c r="A4" s="43" t="s">
        <v>37</v>
      </c>
    </row>
    <row r="5" spans="1:9" ht="19.5" thickBot="1" x14ac:dyDescent="0.4">
      <c r="A5" s="5" t="s">
        <v>38</v>
      </c>
      <c r="C5" s="41" t="s">
        <v>49</v>
      </c>
      <c r="D5" s="41">
        <v>4</v>
      </c>
      <c r="H5" s="44" t="s">
        <v>51</v>
      </c>
    </row>
    <row r="6" spans="1:9" ht="15.75" x14ac:dyDescent="0.25">
      <c r="G6" s="45" t="s">
        <v>52</v>
      </c>
      <c r="H6" s="38"/>
      <c r="I6" s="38"/>
    </row>
    <row r="7" spans="1:9" ht="15.75" x14ac:dyDescent="0.25">
      <c r="H7" s="44" t="s">
        <v>50</v>
      </c>
    </row>
    <row r="8" spans="1:9" x14ac:dyDescent="0.25">
      <c r="A8" s="41" t="s">
        <v>39</v>
      </c>
      <c r="B8" s="40" t="s">
        <v>60</v>
      </c>
    </row>
    <row r="9" spans="1:9" x14ac:dyDescent="0.25">
      <c r="A9" s="41" t="s">
        <v>41</v>
      </c>
      <c r="B9" s="40"/>
    </row>
    <row r="10" spans="1:9" x14ac:dyDescent="0.25">
      <c r="A10" s="41" t="s">
        <v>40</v>
      </c>
      <c r="B10" s="40" t="s">
        <v>61</v>
      </c>
    </row>
    <row r="11" spans="1:9" x14ac:dyDescent="0.25">
      <c r="A11" s="41" t="s">
        <v>42</v>
      </c>
      <c r="B11" s="40"/>
    </row>
    <row r="12" spans="1:9" x14ac:dyDescent="0.25">
      <c r="A12" s="41" t="s">
        <v>40</v>
      </c>
      <c r="B12" t="s">
        <v>44</v>
      </c>
    </row>
    <row r="13" spans="1:9" x14ac:dyDescent="0.25">
      <c r="A13" s="41" t="s">
        <v>40</v>
      </c>
      <c r="B13" t="s">
        <v>45</v>
      </c>
    </row>
    <row r="14" spans="1:9" x14ac:dyDescent="0.25">
      <c r="A14" s="41" t="s">
        <v>40</v>
      </c>
      <c r="B14" s="40">
        <f>F2^2 * 4</f>
        <v>51.999999999999993</v>
      </c>
    </row>
    <row r="16" spans="1:9" x14ac:dyDescent="0.25">
      <c r="A16" s="47"/>
      <c r="B16" s="47"/>
      <c r="C16" s="47"/>
      <c r="D16" s="47"/>
      <c r="E16" s="47"/>
      <c r="F16" s="47"/>
      <c r="G16" s="47"/>
      <c r="H16" s="47"/>
      <c r="I16" s="47"/>
    </row>
    <row r="18" spans="1:6" ht="18.75" x14ac:dyDescent="0.35">
      <c r="A18" s="45" t="s">
        <v>63</v>
      </c>
      <c r="B18" s="45"/>
      <c r="C18" s="45"/>
      <c r="D18" s="45"/>
      <c r="E18" s="45"/>
      <c r="F18" s="45"/>
    </row>
    <row r="19" spans="1:6" ht="18.75" x14ac:dyDescent="0.35">
      <c r="A19" s="46" t="s">
        <v>53</v>
      </c>
      <c r="B19">
        <f>SampleSize*DEVSQ(GroupMeans)</f>
        <v>104</v>
      </c>
      <c r="C19" s="24" t="s">
        <v>58</v>
      </c>
    </row>
    <row r="20" spans="1:6" ht="18.75" x14ac:dyDescent="0.35">
      <c r="A20" s="46" t="s">
        <v>54</v>
      </c>
      <c r="B20">
        <f>SSB/(COUNT(GroupMeans)-1)</f>
        <v>52</v>
      </c>
      <c r="C20" s="24" t="s">
        <v>59</v>
      </c>
    </row>
  </sheetData>
  <pageMargins left="0.7" right="0.7" top="0.75" bottom="0.75" header="0.3" footer="0.3"/>
  <colBreaks count="1" manualBreakCount="1">
    <brk id="12" max="29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3"/>
  <sheetViews>
    <sheetView zoomScaleNormal="100" workbookViewId="0">
      <selection activeCell="E20" sqref="E20"/>
    </sheetView>
  </sheetViews>
  <sheetFormatPr defaultRowHeight="15" x14ac:dyDescent="0.25"/>
  <cols>
    <col min="2" max="2" width="9.28515625" customWidth="1"/>
    <col min="3" max="3" width="10" customWidth="1"/>
    <col min="4" max="4" width="4" customWidth="1"/>
    <col min="5" max="5" width="28.28515625" customWidth="1"/>
    <col min="6" max="8" width="14.7109375" bestFit="1" customWidth="1"/>
    <col min="9" max="9" width="14.140625" bestFit="1" customWidth="1"/>
    <col min="10" max="10" width="11" bestFit="1" customWidth="1"/>
    <col min="11" max="11" width="15.140625" customWidth="1"/>
  </cols>
  <sheetData>
    <row r="1" spans="1:10" ht="45.75" thickBot="1" x14ac:dyDescent="0.3">
      <c r="A1" s="5" t="s">
        <v>11</v>
      </c>
      <c r="B1" s="22" t="s">
        <v>23</v>
      </c>
      <c r="E1" s="3"/>
      <c r="F1" s="10" t="s">
        <v>13</v>
      </c>
      <c r="G1" s="10" t="s">
        <v>14</v>
      </c>
      <c r="H1" s="10" t="s">
        <v>15</v>
      </c>
      <c r="I1" s="11" t="s">
        <v>12</v>
      </c>
    </row>
    <row r="2" spans="1:10" ht="15.75" thickBot="1" x14ac:dyDescent="0.3">
      <c r="A2" s="3" t="s">
        <v>5</v>
      </c>
      <c r="B2" s="8">
        <v>55</v>
      </c>
      <c r="E2" s="48" t="s">
        <v>16</v>
      </c>
      <c r="F2" s="12">
        <f>DEVSQ(B2:B5)</f>
        <v>10</v>
      </c>
      <c r="G2" s="12">
        <f>DEVSQ(B6:B9)</f>
        <v>18</v>
      </c>
      <c r="H2" s="12">
        <f>DEVSQ(B10:B13)</f>
        <v>14</v>
      </c>
      <c r="I2" s="13">
        <f>SUM(F2:H2)</f>
        <v>42</v>
      </c>
      <c r="J2" s="14"/>
    </row>
    <row r="3" spans="1:10" ht="15.75" thickBot="1" x14ac:dyDescent="0.3">
      <c r="A3" s="14" t="s">
        <v>6</v>
      </c>
      <c r="B3" s="15">
        <v>51</v>
      </c>
    </row>
    <row r="4" spans="1:10" ht="18.75" x14ac:dyDescent="0.35">
      <c r="A4" s="14" t="s">
        <v>17</v>
      </c>
      <c r="B4" s="15">
        <v>54</v>
      </c>
      <c r="E4" s="3"/>
      <c r="F4" s="10" t="s">
        <v>13</v>
      </c>
      <c r="G4" s="10" t="s">
        <v>14</v>
      </c>
      <c r="H4" s="10" t="s">
        <v>15</v>
      </c>
      <c r="I4" s="49" t="s">
        <v>65</v>
      </c>
    </row>
    <row r="5" spans="1:10" ht="15.75" thickBot="1" x14ac:dyDescent="0.3">
      <c r="A5" s="23" t="s">
        <v>24</v>
      </c>
      <c r="B5" s="9">
        <v>52</v>
      </c>
      <c r="E5" s="21" t="s">
        <v>64</v>
      </c>
      <c r="F5" s="50">
        <f>F2/3</f>
        <v>3.3333333333333335</v>
      </c>
      <c r="G5" s="50">
        <f>G2/3</f>
        <v>6</v>
      </c>
      <c r="H5" s="50">
        <f>H2/3</f>
        <v>4.666666666666667</v>
      </c>
      <c r="I5" s="19">
        <f>AVERAGE(F5:H5)</f>
        <v>4.666666666666667</v>
      </c>
    </row>
    <row r="6" spans="1:10" x14ac:dyDescent="0.25">
      <c r="A6" s="3" t="s">
        <v>7</v>
      </c>
      <c r="B6" s="8">
        <v>48</v>
      </c>
    </row>
    <row r="7" spans="1:10" x14ac:dyDescent="0.25">
      <c r="A7" s="14" t="s">
        <v>8</v>
      </c>
      <c r="B7" s="15">
        <v>45</v>
      </c>
    </row>
    <row r="8" spans="1:10" x14ac:dyDescent="0.25">
      <c r="A8" s="16" t="s">
        <v>19</v>
      </c>
      <c r="B8" s="15">
        <v>43</v>
      </c>
    </row>
    <row r="9" spans="1:10" ht="15.75" thickBot="1" x14ac:dyDescent="0.3">
      <c r="A9" s="23" t="s">
        <v>25</v>
      </c>
      <c r="B9" s="9">
        <v>48</v>
      </c>
    </row>
    <row r="10" spans="1:10" x14ac:dyDescent="0.25">
      <c r="A10" s="3" t="s">
        <v>9</v>
      </c>
      <c r="B10" s="8">
        <v>50</v>
      </c>
    </row>
    <row r="11" spans="1:10" x14ac:dyDescent="0.25">
      <c r="A11" s="14" t="s">
        <v>18</v>
      </c>
      <c r="B11" s="15">
        <v>54</v>
      </c>
    </row>
    <row r="12" spans="1:10" x14ac:dyDescent="0.25">
      <c r="A12" s="14" t="s">
        <v>10</v>
      </c>
      <c r="B12" s="15">
        <v>49</v>
      </c>
    </row>
    <row r="13" spans="1:10" ht="15.75" thickBot="1" x14ac:dyDescent="0.3">
      <c r="A13" s="23" t="s">
        <v>26</v>
      </c>
      <c r="B13" s="9">
        <v>51</v>
      </c>
    </row>
  </sheetData>
  <pageMargins left="0.7" right="0.7" top="0.75" bottom="0.75" header="0.3" footer="0.3"/>
  <pageSetup scale="5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1"/>
  <sheetViews>
    <sheetView topLeftCell="A37" workbookViewId="0">
      <selection activeCell="B51" sqref="B51:E61"/>
    </sheetView>
  </sheetViews>
  <sheetFormatPr defaultRowHeight="15" x14ac:dyDescent="0.25"/>
  <sheetData>
    <row r="1" spans="1:9" x14ac:dyDescent="0.25">
      <c r="A1">
        <v>0</v>
      </c>
      <c r="B1">
        <f t="shared" ref="B1:B32" si="0">_xlfn.F.DIST(A1,$F$1,$G$1,FALSE)</f>
        <v>1</v>
      </c>
      <c r="C1">
        <f t="shared" ref="C1" si="1">B1/SUM($B$1:$B$61)</f>
        <v>9.7143790183710957E-2</v>
      </c>
      <c r="F1">
        <v>2</v>
      </c>
      <c r="G1">
        <v>9</v>
      </c>
      <c r="H1">
        <v>3</v>
      </c>
      <c r="I1">
        <v>100</v>
      </c>
    </row>
    <row r="2" spans="1:9" x14ac:dyDescent="0.25">
      <c r="A2">
        <v>0.1</v>
      </c>
      <c r="B2">
        <f t="shared" si="0"/>
        <v>0.88613675705484785</v>
      </c>
      <c r="C2">
        <f t="shared" ref="C2:C50" si="2">B2/SUM($B$1:$B$51)</f>
        <v>8.7116911707951772E-2</v>
      </c>
    </row>
    <row r="3" spans="1:9" x14ac:dyDescent="0.25">
      <c r="A3">
        <v>0.2</v>
      </c>
      <c r="B3">
        <f t="shared" si="0"/>
        <v>0.78728251671998273</v>
      </c>
      <c r="C3">
        <f t="shared" si="2"/>
        <v>7.7398461301006222E-2</v>
      </c>
    </row>
    <row r="4" spans="1:9" x14ac:dyDescent="0.25">
      <c r="A4">
        <v>0.3</v>
      </c>
      <c r="B4">
        <f t="shared" si="0"/>
        <v>0.70120018208652901</v>
      </c>
      <c r="C4">
        <f t="shared" si="2"/>
        <v>6.8935628576629368E-2</v>
      </c>
    </row>
    <row r="5" spans="1:9" x14ac:dyDescent="0.25">
      <c r="A5">
        <v>0.4</v>
      </c>
      <c r="B5">
        <f t="shared" si="0"/>
        <v>0.62602313864610248</v>
      </c>
      <c r="C5">
        <f t="shared" si="2"/>
        <v>6.1544904962329366E-2</v>
      </c>
    </row>
    <row r="6" spans="1:9" x14ac:dyDescent="0.25">
      <c r="A6">
        <v>0.5</v>
      </c>
      <c r="B6">
        <f t="shared" si="0"/>
        <v>0.56018800066584784</v>
      </c>
      <c r="C6">
        <f t="shared" si="2"/>
        <v>5.5072592582727134E-2</v>
      </c>
    </row>
    <row r="7" spans="1:9" x14ac:dyDescent="0.25">
      <c r="A7">
        <v>0.6</v>
      </c>
      <c r="B7">
        <f t="shared" si="0"/>
        <v>0.50238059647146016</v>
      </c>
      <c r="C7">
        <f t="shared" si="2"/>
        <v>4.9389494023531891E-2</v>
      </c>
    </row>
    <row r="8" spans="1:9" x14ac:dyDescent="0.25">
      <c r="A8">
        <v>0.7</v>
      </c>
      <c r="B8">
        <f t="shared" si="0"/>
        <v>0.45149239123441121</v>
      </c>
      <c r="C8">
        <f t="shared" si="2"/>
        <v>4.4386628216061805E-2</v>
      </c>
    </row>
    <row r="9" spans="1:9" x14ac:dyDescent="0.25">
      <c r="A9">
        <v>0.8</v>
      </c>
      <c r="B9">
        <f t="shared" si="0"/>
        <v>0.40658517847545855</v>
      </c>
      <c r="C9">
        <f t="shared" si="2"/>
        <v>3.9971759226793892E-2</v>
      </c>
    </row>
    <row r="10" spans="1:9" x14ac:dyDescent="0.25">
      <c r="A10">
        <v>0.9</v>
      </c>
      <c r="B10">
        <f t="shared" si="0"/>
        <v>0.3668623525813709</v>
      </c>
      <c r="C10">
        <f t="shared" si="2"/>
        <v>3.6066572032317341E-2</v>
      </c>
    </row>
    <row r="11" spans="1:9" x14ac:dyDescent="0.25">
      <c r="A11">
        <v>1</v>
      </c>
      <c r="B11">
        <f t="shared" si="0"/>
        <v>0.33164544248664773</v>
      </c>
      <c r="C11">
        <f t="shared" si="2"/>
        <v>3.2604365524209492E-2</v>
      </c>
    </row>
    <row r="12" spans="1:9" x14ac:dyDescent="0.25">
      <c r="A12">
        <v>1.1000000000000001</v>
      </c>
      <c r="B12">
        <f t="shared" si="0"/>
        <v>0.30035486942762657</v>
      </c>
      <c r="C12">
        <f t="shared" si="2"/>
        <v>2.9528160786315705E-2</v>
      </c>
    </row>
    <row r="13" spans="1:9" x14ac:dyDescent="0.25">
      <c r="A13">
        <v>1.2</v>
      </c>
      <c r="B13">
        <f t="shared" si="0"/>
        <v>0.27249411011937169</v>
      </c>
      <c r="C13">
        <f t="shared" si="2"/>
        <v>2.6789144162244545E-2</v>
      </c>
    </row>
    <row r="14" spans="1:9" x14ac:dyDescent="0.25">
      <c r="A14">
        <v>1.3</v>
      </c>
      <c r="B14">
        <f t="shared" si="0"/>
        <v>0.24763661628564926</v>
      </c>
      <c r="C14">
        <f t="shared" si="2"/>
        <v>2.4345381302445561E-2</v>
      </c>
    </row>
    <row r="15" spans="1:9" x14ac:dyDescent="0.25">
      <c r="A15">
        <v>1.4</v>
      </c>
      <c r="B15">
        <f t="shared" si="0"/>
        <v>0.22541497373634367</v>
      </c>
      <c r="C15">
        <f t="shared" si="2"/>
        <v>2.2160751383235814E-2</v>
      </c>
    </row>
    <row r="16" spans="1:9" x14ac:dyDescent="0.25">
      <c r="A16">
        <v>1.5</v>
      </c>
      <c r="B16">
        <f t="shared" si="0"/>
        <v>0.20551188781212759</v>
      </c>
      <c r="C16">
        <f t="shared" si="2"/>
        <v>2.0204060877654643E-2</v>
      </c>
    </row>
    <row r="17" spans="1:3" x14ac:dyDescent="0.25">
      <c r="A17">
        <v>1.6</v>
      </c>
      <c r="B17">
        <f t="shared" si="0"/>
        <v>0.18765266355765381</v>
      </c>
      <c r="C17">
        <f t="shared" si="2"/>
        <v>1.8448304274440851E-2</v>
      </c>
    </row>
    <row r="18" spans="1:3" x14ac:dyDescent="0.25">
      <c r="A18">
        <v>1.7</v>
      </c>
      <c r="B18">
        <f t="shared" si="0"/>
        <v>0.17159891341800257</v>
      </c>
      <c r="C18">
        <f t="shared" si="2"/>
        <v>1.6870045475939222E-2</v>
      </c>
    </row>
    <row r="19" spans="1:3" x14ac:dyDescent="0.25">
      <c r="A19">
        <v>1.8</v>
      </c>
      <c r="B19">
        <f t="shared" si="0"/>
        <v>0.15714327637452341</v>
      </c>
      <c r="C19">
        <f t="shared" si="2"/>
        <v>1.5448898631535132E-2</v>
      </c>
    </row>
    <row r="20" spans="1:3" x14ac:dyDescent="0.25">
      <c r="A20">
        <v>1.9</v>
      </c>
      <c r="B20">
        <f t="shared" si="0"/>
        <v>0.14410497315481011</v>
      </c>
      <c r="C20">
        <f t="shared" si="2"/>
        <v>1.4167091166298744E-2</v>
      </c>
    </row>
    <row r="21" spans="1:3" x14ac:dyDescent="0.25">
      <c r="A21">
        <v>2</v>
      </c>
      <c r="B21">
        <f t="shared" si="0"/>
        <v>0.13232605470707859</v>
      </c>
      <c r="C21">
        <f t="shared" si="2"/>
        <v>1.3009094965084086E-2</v>
      </c>
    </row>
    <row r="22" spans="1:3" x14ac:dyDescent="0.25">
      <c r="A22">
        <v>2.1</v>
      </c>
      <c r="B22">
        <f t="shared" si="0"/>
        <v>0.12166822725354122</v>
      </c>
      <c r="C22">
        <f t="shared" si="2"/>
        <v>1.1961314240634426E-2</v>
      </c>
    </row>
    <row r="23" spans="1:3" x14ac:dyDescent="0.25">
      <c r="A23">
        <v>2.2000000000000002</v>
      </c>
      <c r="B23">
        <f t="shared" si="0"/>
        <v>0.1120101582752749</v>
      </c>
      <c r="C23">
        <f t="shared" si="2"/>
        <v>1.1011820682500874E-2</v>
      </c>
    </row>
    <row r="24" spans="1:3" x14ac:dyDescent="0.25">
      <c r="A24">
        <v>2.2999999999999998</v>
      </c>
      <c r="B24">
        <f t="shared" si="0"/>
        <v>0.10324518478103249</v>
      </c>
      <c r="C24">
        <f t="shared" si="2"/>
        <v>1.0150128154861835E-2</v>
      </c>
    </row>
    <row r="25" spans="1:3" x14ac:dyDescent="0.25">
      <c r="A25">
        <v>2.4</v>
      </c>
      <c r="B25">
        <f t="shared" si="0"/>
        <v>9.5279358995182417E-2</v>
      </c>
      <c r="C25">
        <f t="shared" si="2"/>
        <v>9.367000566324309E-3</v>
      </c>
    </row>
    <row r="26" spans="1:3" x14ac:dyDescent="0.25">
      <c r="A26">
        <v>2.5</v>
      </c>
      <c r="B26">
        <f t="shared" si="0"/>
        <v>8.8029777810325033E-2</v>
      </c>
      <c r="C26">
        <f t="shared" si="2"/>
        <v>8.654287636889019E-3</v>
      </c>
    </row>
    <row r="27" spans="1:3" x14ac:dyDescent="0.25">
      <c r="A27">
        <v>2.6</v>
      </c>
      <c r="B27">
        <f t="shared" si="0"/>
        <v>8.1423151496738511E-2</v>
      </c>
      <c r="C27">
        <f t="shared" si="2"/>
        <v>8.0047841864723645E-3</v>
      </c>
    </row>
    <row r="28" spans="1:3" x14ac:dyDescent="0.25">
      <c r="A28">
        <v>2.7</v>
      </c>
      <c r="B28">
        <f t="shared" si="0"/>
        <v>7.5394574646195853E-2</v>
      </c>
      <c r="C28">
        <f t="shared" si="2"/>
        <v>7.4121093052736155E-3</v>
      </c>
    </row>
    <row r="29" spans="1:3" x14ac:dyDescent="0.25">
      <c r="A29">
        <v>2.8</v>
      </c>
      <c r="B29">
        <f t="shared" si="0"/>
        <v>6.988646847160572E-2</v>
      </c>
      <c r="C29">
        <f t="shared" si="2"/>
        <v>6.870602370289209E-3</v>
      </c>
    </row>
    <row r="30" spans="1:3" x14ac:dyDescent="0.25">
      <c r="A30">
        <v>2.9</v>
      </c>
      <c r="B30">
        <f t="shared" si="0"/>
        <v>6.4847668641185297E-2</v>
      </c>
      <c r="C30">
        <f t="shared" si="2"/>
        <v>6.3752333694594545E-3</v>
      </c>
    </row>
    <row r="31" spans="1:3" x14ac:dyDescent="0.25">
      <c r="A31">
        <v>3</v>
      </c>
      <c r="B31">
        <f t="shared" si="0"/>
        <v>6.0232637000217776E-2</v>
      </c>
      <c r="C31">
        <f t="shared" si="2"/>
        <v>5.9215254053165273E-3</v>
      </c>
    </row>
    <row r="32" spans="1:3" x14ac:dyDescent="0.25">
      <c r="A32">
        <v>3.1</v>
      </c>
      <c r="B32">
        <f t="shared" si="0"/>
        <v>5.6000778988317838E-2</v>
      </c>
      <c r="C32">
        <f t="shared" si="2"/>
        <v>5.5054875896541119E-3</v>
      </c>
    </row>
    <row r="33" spans="1:5" x14ac:dyDescent="0.25">
      <c r="A33">
        <v>3.2</v>
      </c>
      <c r="B33">
        <f t="shared" ref="B33:B51" si="3">_xlfn.F.DIST(A33,$F$1,$G$1,FALSE)</f>
        <v>5.2115851427030339E-2</v>
      </c>
      <c r="C33">
        <f t="shared" si="2"/>
        <v>5.1235568225868298E-3</v>
      </c>
      <c r="D33">
        <f t="shared" ref="D33:D36" si="4">_xlfn.F.DIST(A33,$F$1,$G$1,TRUE)</f>
        <v>0.91082398755819249</v>
      </c>
      <c r="E33">
        <f t="shared" ref="E33:E50" si="5">B33/SUM($B$1:$B$51)</f>
        <v>5.1235568225868298E-3</v>
      </c>
    </row>
    <row r="34" spans="1:5" x14ac:dyDescent="0.25">
      <c r="A34">
        <v>3.3</v>
      </c>
      <c r="B34">
        <f t="shared" si="3"/>
        <v>4.8545447737650051E-2</v>
      </c>
      <c r="C34">
        <f t="shared" si="2"/>
        <v>4.7725471838452153E-3</v>
      </c>
      <c r="D34">
        <f t="shared" si="4"/>
        <v>0.91585455725473996</v>
      </c>
      <c r="E34">
        <f t="shared" si="5"/>
        <v>4.7725471838452153E-3</v>
      </c>
    </row>
    <row r="35" spans="1:5" x14ac:dyDescent="0.25">
      <c r="A35">
        <v>3.4</v>
      </c>
      <c r="B35">
        <f t="shared" si="3"/>
        <v>4.5260549638282917E-2</v>
      </c>
      <c r="C35">
        <f t="shared" si="2"/>
        <v>4.4496058597054784E-3</v>
      </c>
      <c r="D35">
        <f t="shared" si="4"/>
        <v>0.92054259063501442</v>
      </c>
      <c r="E35">
        <f t="shared" si="5"/>
        <v>4.4496058597054784E-3</v>
      </c>
    </row>
    <row r="36" spans="1:5" x14ac:dyDescent="0.25">
      <c r="A36">
        <v>3.5</v>
      </c>
      <c r="B36">
        <f t="shared" si="3"/>
        <v>4.2235136032104506E-2</v>
      </c>
      <c r="C36">
        <f t="shared" si="2"/>
        <v>4.1521746924379557E-3</v>
      </c>
      <c r="D36">
        <f t="shared" si="4"/>
        <v>0.92491531372070313</v>
      </c>
      <c r="E36">
        <f t="shared" si="5"/>
        <v>4.1521746924379557E-3</v>
      </c>
    </row>
    <row r="37" spans="1:5" x14ac:dyDescent="0.25">
      <c r="A37">
        <v>3.6</v>
      </c>
      <c r="B37">
        <f t="shared" si="3"/>
        <v>3.9445841192268787E-2</v>
      </c>
      <c r="C37">
        <f t="shared" si="2"/>
        <v>3.8779565761541579E-3</v>
      </c>
      <c r="D37">
        <f t="shared" ref="D37:D51" si="6">_xlfn.F.DIST(A37,$F$1,$G$1,TRUE)</f>
        <v>0.92899748585391606</v>
      </c>
      <c r="E37">
        <f t="shared" si="5"/>
        <v>3.8779565761541579E-3</v>
      </c>
    </row>
    <row r="38" spans="1:5" x14ac:dyDescent="0.25">
      <c r="A38">
        <v>3.7</v>
      </c>
      <c r="B38">
        <f t="shared" si="3"/>
        <v>3.6871655519318668E-2</v>
      </c>
      <c r="C38">
        <f t="shared" si="2"/>
        <v>3.6248860379952388E-3</v>
      </c>
      <c r="D38">
        <f t="shared" si="6"/>
        <v>0.93281164994257471</v>
      </c>
      <c r="E38">
        <f t="shared" si="5"/>
        <v>3.6248860379952388E-3</v>
      </c>
    </row>
    <row r="39" spans="1:5" x14ac:dyDescent="0.25">
      <c r="A39">
        <v>3.8</v>
      </c>
      <c r="B39">
        <f t="shared" si="3"/>
        <v>3.4493663132150854E-2</v>
      </c>
      <c r="C39">
        <f t="shared" si="2"/>
        <v>3.3911034404607394E-3</v>
      </c>
      <c r="D39">
        <f t="shared" si="6"/>
        <v>0.93637835466736619</v>
      </c>
      <c r="E39">
        <f t="shared" si="5"/>
        <v>3.3911034404607394E-3</v>
      </c>
    </row>
    <row r="40" spans="1:5" x14ac:dyDescent="0.25">
      <c r="A40">
        <v>3.9</v>
      </c>
      <c r="B40">
        <f t="shared" si="3"/>
        <v>3.2294811384711186E-2</v>
      </c>
      <c r="C40">
        <f t="shared" si="2"/>
        <v>3.1749323223849765E-3</v>
      </c>
      <c r="D40">
        <f t="shared" si="6"/>
        <v>0.93971635208187232</v>
      </c>
      <c r="E40">
        <f t="shared" si="5"/>
        <v>3.1749323223849765E-3</v>
      </c>
    </row>
    <row r="41" spans="1:5" x14ac:dyDescent="0.25">
      <c r="A41">
        <v>4</v>
      </c>
      <c r="B41">
        <f t="shared" si="3"/>
        <v>3.0259708103218333E-2</v>
      </c>
      <c r="C41">
        <f t="shared" si="2"/>
        <v>2.9748594651438204E-3</v>
      </c>
      <c r="D41">
        <f t="shared" si="6"/>
        <v>0.94284277358280977</v>
      </c>
      <c r="E41">
        <f t="shared" si="5"/>
        <v>2.9748594651438204E-3</v>
      </c>
    </row>
    <row r="42" spans="1:5" x14ac:dyDescent="0.25">
      <c r="A42">
        <v>4.0999999999999996</v>
      </c>
      <c r="B42">
        <f t="shared" si="3"/>
        <v>2.8374442933934478E-2</v>
      </c>
      <c r="C42">
        <f t="shared" si="2"/>
        <v>2.7895173291913075E-3</v>
      </c>
      <c r="D42">
        <f t="shared" si="6"/>
        <v>0.94577328683736961</v>
      </c>
      <c r="E42">
        <f t="shared" si="5"/>
        <v>2.7895173291913075E-3</v>
      </c>
    </row>
    <row r="43" spans="1:5" x14ac:dyDescent="0.25">
      <c r="A43">
        <v>4.2</v>
      </c>
      <c r="B43">
        <f t="shared" si="3"/>
        <v>2.6626429696756399E-2</v>
      </c>
      <c r="C43">
        <f t="shared" si="2"/>
        <v>2.6176685556975926E-3</v>
      </c>
      <c r="D43">
        <f t="shared" si="6"/>
        <v>0.94852223591960438</v>
      </c>
      <c r="E43">
        <f t="shared" si="5"/>
        <v>2.6176685556975926E-3</v>
      </c>
    </row>
    <row r="44" spans="1:5" x14ac:dyDescent="0.25">
      <c r="A44">
        <v>4.3</v>
      </c>
      <c r="B44">
        <f t="shared" si="3"/>
        <v>2.5004267069630218E-2</v>
      </c>
      <c r="C44">
        <f t="shared" si="2"/>
        <v>2.4581922703068677E-3</v>
      </c>
      <c r="D44">
        <f t="shared" si="6"/>
        <v>0.95110276661938975</v>
      </c>
      <c r="E44">
        <f t="shared" si="5"/>
        <v>2.4581922703068677E-3</v>
      </c>
    </row>
    <row r="45" spans="1:5" x14ac:dyDescent="0.25">
      <c r="A45">
        <v>4.4000000000000004</v>
      </c>
      <c r="B45">
        <f t="shared" si="3"/>
        <v>2.3497615294991614E-2</v>
      </c>
      <c r="C45">
        <f t="shared" si="2"/>
        <v>2.3100719620351997E-3</v>
      </c>
      <c r="D45">
        <f t="shared" si="6"/>
        <v>0.95352693863879434</v>
      </c>
      <c r="E45">
        <f t="shared" si="5"/>
        <v>2.3100719620351997E-3</v>
      </c>
    </row>
    <row r="46" spans="1:5" x14ac:dyDescent="0.25">
      <c r="A46">
        <v>4.5</v>
      </c>
      <c r="B46">
        <f t="shared" si="3"/>
        <v>2.2097086912079612E-2</v>
      </c>
      <c r="C46">
        <f t="shared" si="2"/>
        <v>2.1723847410647762E-3</v>
      </c>
      <c r="D46">
        <f t="shared" si="6"/>
        <v>0.95580582617584076</v>
      </c>
      <c r="E46">
        <f t="shared" si="5"/>
        <v>2.1723847410647762E-3</v>
      </c>
    </row>
    <row r="47" spans="1:5" x14ac:dyDescent="0.25">
      <c r="A47">
        <v>4.5999999999999996</v>
      </c>
      <c r="B47">
        <f t="shared" si="3"/>
        <v>2.079414978638475E-2</v>
      </c>
      <c r="C47">
        <f t="shared" si="2"/>
        <v>2.044291805480629E-3</v>
      </c>
      <c r="D47">
        <f t="shared" si="6"/>
        <v>0.95794960820975528</v>
      </c>
      <c r="E47">
        <f t="shared" si="5"/>
        <v>2.044291805480629E-3</v>
      </c>
    </row>
    <row r="48" spans="1:5" x14ac:dyDescent="0.25">
      <c r="A48">
        <v>4.7</v>
      </c>
      <c r="B48">
        <f t="shared" si="3"/>
        <v>1.9581040936629358E-2</v>
      </c>
      <c r="C48">
        <f t="shared" si="2"/>
        <v>1.925029969522577E-3</v>
      </c>
      <c r="D48">
        <f t="shared" si="6"/>
        <v>0.95996764964066883</v>
      </c>
      <c r="E48">
        <f t="shared" si="5"/>
        <v>1.925029969522577E-3</v>
      </c>
    </row>
    <row r="49" spans="1:5" x14ac:dyDescent="0.25">
      <c r="A49">
        <v>4.8</v>
      </c>
      <c r="B49">
        <f t="shared" si="3"/>
        <v>1.8450689856357127E-2</v>
      </c>
      <c r="C49">
        <f t="shared" si="2"/>
        <v>1.8139041252608556E-3</v>
      </c>
      <c r="D49">
        <f t="shared" si="6"/>
        <v>0.9618685742968619</v>
      </c>
      <c r="E49">
        <f t="shared" si="5"/>
        <v>1.8139041252608556E-3</v>
      </c>
    </row>
    <row r="50" spans="1:5" x14ac:dyDescent="0.25">
      <c r="A50">
        <v>4.9000000000000004</v>
      </c>
      <c r="B50">
        <f t="shared" si="3"/>
        <v>1.7396650196322229E-2</v>
      </c>
      <c r="C50">
        <f t="shared" si="2"/>
        <v>1.7102805262295649E-3</v>
      </c>
      <c r="D50">
        <f t="shared" si="6"/>
        <v>0.96366033070101587</v>
      </c>
      <c r="E50">
        <f t="shared" si="5"/>
        <v>1.7102805262295649E-3</v>
      </c>
    </row>
    <row r="51" spans="1:5" x14ac:dyDescent="0.25">
      <c r="A51">
        <v>5</v>
      </c>
      <c r="B51">
        <f t="shared" si="3"/>
        <v>1.6413038819517497E-2</v>
      </c>
      <c r="C51">
        <f>B51/SUM($B$1:$B$51)</f>
        <v>1.6135807958709801E-3</v>
      </c>
      <c r="D51">
        <f t="shared" si="6"/>
        <v>0.9653502513810186</v>
      </c>
      <c r="E51">
        <f>B51/SUM($B$1:$B$51)</f>
        <v>1.6135807958709801E-3</v>
      </c>
    </row>
    <row r="52" spans="1:5" x14ac:dyDescent="0.25">
      <c r="A52">
        <v>5.0999999999999996</v>
      </c>
      <c r="B52">
        <f t="shared" ref="B52:B61" si="7">_xlfn.F.DIST(A52,$F$1,$G$1,FALSE)</f>
        <v>1.5494481366332099E-2</v>
      </c>
      <c r="C52">
        <f t="shared" ref="C52:C61" si="8">B52/SUM($B$1:$B$51)</f>
        <v>1.52327657599662E-3</v>
      </c>
      <c r="D52">
        <f t="shared" ref="D52:D61" si="9">_xlfn.F.DIST(A52,$F$1,$G$1,TRUE)</f>
        <v>0.96694510641849152</v>
      </c>
      <c r="E52">
        <f t="shared" ref="E52:E61" si="10">B52/SUM($B$1:$B$51)</f>
        <v>1.52327657599662E-3</v>
      </c>
    </row>
    <row r="53" spans="1:5" x14ac:dyDescent="0.25">
      <c r="A53">
        <v>5.2</v>
      </c>
      <c r="B53">
        <f t="shared" si="7"/>
        <v>1.4636063575897248E-2</v>
      </c>
      <c r="C53">
        <f t="shared" si="8"/>
        <v>1.4388847411444074E-3</v>
      </c>
      <c r="D53">
        <f t="shared" si="9"/>
        <v>0.96845115184751041</v>
      </c>
      <c r="E53">
        <f t="shared" si="10"/>
        <v>1.4388847411444074E-3</v>
      </c>
    </row>
    <row r="54" spans="1:5" x14ac:dyDescent="0.25">
      <c r="A54">
        <v>5.3</v>
      </c>
      <c r="B54">
        <f t="shared" si="7"/>
        <v>1.3833287703635804E-2</v>
      </c>
      <c r="C54">
        <f t="shared" si="8"/>
        <v>1.359963113948273E-3</v>
      </c>
      <c r="D54">
        <f t="shared" si="9"/>
        <v>0.96987417344541549</v>
      </c>
      <c r="E54">
        <f t="shared" si="10"/>
        <v>1.359963113948273E-3</v>
      </c>
    </row>
    <row r="55" spans="1:5" x14ac:dyDescent="0.25">
      <c r="A55">
        <v>5.4</v>
      </c>
      <c r="B55">
        <f t="shared" si="7"/>
        <v>1.3082033456468016E-2</v>
      </c>
      <c r="C55">
        <f t="shared" si="8"/>
        <v>1.2861066246426509E-3</v>
      </c>
      <c r="D55">
        <f t="shared" si="9"/>
        <v>0.97121952639577036</v>
      </c>
      <c r="E55">
        <f t="shared" si="10"/>
        <v>1.2861066246426509E-3</v>
      </c>
    </row>
    <row r="56" spans="1:5" x14ac:dyDescent="0.25">
      <c r="A56">
        <v>5.5</v>
      </c>
      <c r="B56">
        <f t="shared" si="7"/>
        <v>1.2378522937817348E-2</v>
      </c>
      <c r="C56">
        <f t="shared" si="8"/>
        <v>1.2169438647740721E-3</v>
      </c>
      <c r="D56">
        <f t="shared" si="9"/>
        <v>0.97249217124929477</v>
      </c>
      <c r="E56">
        <f t="shared" si="10"/>
        <v>1.2169438647740721E-3</v>
      </c>
    </row>
    <row r="57" spans="1:5" x14ac:dyDescent="0.25">
      <c r="A57">
        <v>5.6</v>
      </c>
      <c r="B57">
        <f t="shared" si="7"/>
        <v>1.1719289156011167E-2</v>
      </c>
      <c r="C57">
        <f t="shared" si="8"/>
        <v>1.1521339912333524E-3</v>
      </c>
      <c r="D57">
        <f t="shared" si="9"/>
        <v>0.97369670656095275</v>
      </c>
      <c r="E57">
        <f t="shared" si="10"/>
        <v>1.1521339912333524E-3</v>
      </c>
    </row>
    <row r="58" spans="1:5" x14ac:dyDescent="0.25">
      <c r="A58">
        <v>5.7</v>
      </c>
      <c r="B58">
        <f t="shared" si="7"/>
        <v>1.1101147703172252E-2</v>
      </c>
      <c r="C58">
        <f t="shared" si="8"/>
        <v>1.0913639419816209E-3</v>
      </c>
      <c r="D58">
        <f t="shared" si="9"/>
        <v>0.97483739853947626</v>
      </c>
      <c r="E58">
        <f t="shared" si="10"/>
        <v>1.0913639419816209E-3</v>
      </c>
    </row>
    <row r="59" spans="1:5" x14ac:dyDescent="0.25">
      <c r="A59">
        <v>5.8</v>
      </c>
      <c r="B59">
        <f t="shared" si="7"/>
        <v>1.0521171258336419E-2</v>
      </c>
      <c r="C59">
        <f t="shared" si="8"/>
        <v>1.0343459294285904E-3</v>
      </c>
      <c r="D59">
        <f t="shared" si="9"/>
        <v>0.97591820800869666</v>
      </c>
      <c r="E59">
        <f t="shared" si="10"/>
        <v>1.0343459294285904E-3</v>
      </c>
    </row>
    <row r="60" spans="1:5" x14ac:dyDescent="0.25">
      <c r="A60">
        <v>5.9</v>
      </c>
      <c r="B60">
        <f t="shared" si="7"/>
        <v>9.9766666092494377E-3</v>
      </c>
      <c r="C60">
        <f t="shared" si="8"/>
        <v>9.8081518142448319E-4</v>
      </c>
      <c r="D60">
        <f t="shared" si="9"/>
        <v>0.97694281494751234</v>
      </c>
      <c r="E60">
        <f t="shared" si="10"/>
        <v>9.8081518142448319E-4</v>
      </c>
    </row>
    <row r="61" spans="1:5" x14ac:dyDescent="0.25">
      <c r="A61">
        <v>6</v>
      </c>
      <c r="B61">
        <f t="shared" si="7"/>
        <v>9.4651539228915674E-3</v>
      </c>
      <c r="C61">
        <f t="shared" si="8"/>
        <v>9.3052790332641682E-4</v>
      </c>
      <c r="D61">
        <f t="shared" si="9"/>
        <v>0.97791464084658641</v>
      </c>
      <c r="E61">
        <f t="shared" si="10"/>
        <v>9.3052790332641682E-4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Problem with multiple t tests</vt:lpstr>
      <vt:lpstr>Breaking down the data</vt:lpstr>
      <vt:lpstr>Variance from group means</vt:lpstr>
      <vt:lpstr>Variation within groups</vt:lpstr>
      <vt:lpstr>Data for F ratio chart</vt:lpstr>
      <vt:lpstr>F ratio</vt:lpstr>
      <vt:lpstr>'Variance from group means'!GroupMeans</vt:lpstr>
      <vt:lpstr>'Variance from group means'!Print_Area</vt:lpstr>
      <vt:lpstr>'Variation within groups'!Print_Area</vt:lpstr>
      <vt:lpstr>'Variance from group means'!SampleSize</vt:lpstr>
      <vt:lpstr>'Variance from group means'!SSB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C^2</dc:creator>
  <cp:lastModifiedBy>C^2</cp:lastModifiedBy>
  <dcterms:created xsi:type="dcterms:W3CDTF">2010-09-02T22:00:34Z</dcterms:created>
  <dcterms:modified xsi:type="dcterms:W3CDTF">2012-11-11T23:30:45Z</dcterms:modified>
</cp:coreProperties>
</file>