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240" yWindow="45" windowWidth="11700" windowHeight="6510"/>
  </bookViews>
  <sheets>
    <sheet name="Sheet1" sheetId="1" r:id="rId1"/>
    <sheet name="Sheet2" sheetId="2" r:id="rId2"/>
    <sheet name="Jan" sheetId="4" r:id="rId3"/>
    <sheet name="Feb" sheetId="5" r:id="rId4"/>
    <sheet name="Mar" sheetId="6" r:id="rId5"/>
    <sheet name="Apr" sheetId="7" r:id="rId6"/>
    <sheet name="May" sheetId="8" r:id="rId7"/>
    <sheet name="Jun" sheetId="9" r:id="rId8"/>
    <sheet name="Jul" sheetId="10" r:id="rId9"/>
    <sheet name="Aug" sheetId="11" r:id="rId10"/>
    <sheet name="Sep" sheetId="12" r:id="rId11"/>
    <sheet name="Oct" sheetId="13" r:id="rId12"/>
    <sheet name="Nov" sheetId="14" r:id="rId13"/>
    <sheet name="Dec" sheetId="15" r:id="rId14"/>
    <sheet name="Total" sheetId="16" r:id="rId15"/>
  </sheets>
  <definedNames>
    <definedName name="GrandTotal">Total!$M$29</definedName>
    <definedName name="_xlnm.Print_Area" localSheetId="5">Apr!$A$1:$M$29</definedName>
    <definedName name="_xlnm.Print_Area" localSheetId="9">Aug!$A$1:$M$29</definedName>
    <definedName name="_xlnm.Print_Area" localSheetId="13">Dec!$A$1:$M$29</definedName>
    <definedName name="_xlnm.Print_Area" localSheetId="3">Feb!$A$1:$M$29</definedName>
    <definedName name="_xlnm.Print_Area" localSheetId="2">Jan!$A$1:$M$29</definedName>
    <definedName name="_xlnm.Print_Area" localSheetId="8">Jul!$A$1:$M$29</definedName>
    <definedName name="_xlnm.Print_Area" localSheetId="7">Jun!$A$1:$M$29</definedName>
    <definedName name="_xlnm.Print_Area" localSheetId="4">Mar!$A$1:$M$29</definedName>
    <definedName name="_xlnm.Print_Area" localSheetId="6">May!$A$1:$M$29</definedName>
    <definedName name="_xlnm.Print_Area" localSheetId="12">Nov!$A$1:$M$29</definedName>
    <definedName name="_xlnm.Print_Area" localSheetId="11">Oct!$A$1:$M$29</definedName>
    <definedName name="_xlnm.Print_Area" localSheetId="10">Sep!$A$1:$M$29</definedName>
    <definedName name="_xlnm.Print_Area" localSheetId="14">Total!$A$1:$M$29</definedName>
    <definedName name="TotalMeals">Total!$H$26</definedName>
  </definedNames>
  <calcPr calcId="152511"/>
</workbook>
</file>

<file path=xl/calcChain.xml><?xml version="1.0" encoding="utf-8"?>
<calcChain xmlns="http://schemas.openxmlformats.org/spreadsheetml/2006/main">
  <c r="S18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M4" i="16"/>
  <c r="M5" i="16"/>
  <c r="J26" i="16"/>
  <c r="M4" i="15"/>
  <c r="M5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E26" i="15"/>
  <c r="F26" i="15"/>
  <c r="G26" i="15"/>
  <c r="H26" i="15"/>
  <c r="I26" i="15"/>
  <c r="K26" i="15"/>
  <c r="L26" i="15"/>
  <c r="M4" i="14"/>
  <c r="M5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E26" i="14"/>
  <c r="F26" i="14"/>
  <c r="G26" i="14"/>
  <c r="H26" i="14"/>
  <c r="I26" i="14"/>
  <c r="K26" i="14"/>
  <c r="L26" i="14"/>
  <c r="M4" i="13"/>
  <c r="M5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E26" i="13"/>
  <c r="F26" i="13"/>
  <c r="G26" i="13"/>
  <c r="H26" i="13"/>
  <c r="I26" i="13"/>
  <c r="K26" i="13"/>
  <c r="L26" i="13"/>
  <c r="M4" i="12"/>
  <c r="M5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E26" i="12"/>
  <c r="F26" i="12"/>
  <c r="G26" i="12"/>
  <c r="H26" i="12"/>
  <c r="I26" i="12"/>
  <c r="K26" i="12"/>
  <c r="L26" i="12"/>
  <c r="M4" i="11"/>
  <c r="M5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E26" i="11"/>
  <c r="F26" i="11"/>
  <c r="G26" i="11"/>
  <c r="H26" i="11"/>
  <c r="I26" i="11"/>
  <c r="K26" i="11"/>
  <c r="L26" i="11"/>
  <c r="M4" i="10"/>
  <c r="M5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E26" i="10"/>
  <c r="F26" i="10"/>
  <c r="G26" i="10"/>
  <c r="H26" i="10"/>
  <c r="I26" i="10"/>
  <c r="K26" i="10"/>
  <c r="L26" i="10"/>
  <c r="M4" i="9"/>
  <c r="M5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E26" i="9"/>
  <c r="F26" i="9"/>
  <c r="G26" i="9"/>
  <c r="H26" i="9"/>
  <c r="I26" i="9"/>
  <c r="K26" i="9"/>
  <c r="L26" i="9"/>
  <c r="M4" i="8"/>
  <c r="M5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E26" i="8"/>
  <c r="F26" i="8"/>
  <c r="G26" i="8"/>
  <c r="H26" i="8"/>
  <c r="I26" i="8"/>
  <c r="K26" i="8"/>
  <c r="L26" i="8"/>
  <c r="M4" i="7"/>
  <c r="M5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E26" i="7"/>
  <c r="F26" i="7"/>
  <c r="G26" i="7"/>
  <c r="H26" i="7"/>
  <c r="I26" i="7"/>
  <c r="K26" i="7"/>
  <c r="L26" i="7"/>
  <c r="M4" i="6"/>
  <c r="M5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E26" i="6"/>
  <c r="F26" i="6"/>
  <c r="G26" i="6"/>
  <c r="H26" i="6"/>
  <c r="I26" i="6"/>
  <c r="K26" i="6"/>
  <c r="L26" i="6"/>
  <c r="M4" i="5"/>
  <c r="M5" i="5"/>
  <c r="G11" i="5"/>
  <c r="M11" i="5"/>
  <c r="M12" i="5"/>
  <c r="M13" i="5"/>
  <c r="M27" i="5" s="1"/>
  <c r="M29" i="5" s="1"/>
  <c r="M14" i="5"/>
  <c r="M15" i="5"/>
  <c r="M16" i="5"/>
  <c r="M17" i="5"/>
  <c r="M18" i="5"/>
  <c r="M19" i="5"/>
  <c r="M20" i="5"/>
  <c r="M21" i="5"/>
  <c r="M22" i="5"/>
  <c r="M23" i="5"/>
  <c r="M24" i="5"/>
  <c r="M25" i="5"/>
  <c r="E26" i="5"/>
  <c r="F26" i="5"/>
  <c r="G26" i="5"/>
  <c r="H26" i="5"/>
  <c r="I26" i="5"/>
  <c r="K26" i="5"/>
  <c r="L26" i="5"/>
  <c r="M4" i="4"/>
  <c r="M5" i="4"/>
  <c r="M11" i="4"/>
  <c r="M11" i="16" s="1"/>
  <c r="M12" i="4"/>
  <c r="M12" i="16" s="1"/>
  <c r="M13" i="4"/>
  <c r="M14" i="4"/>
  <c r="M15" i="4"/>
  <c r="M15" i="16" s="1"/>
  <c r="M16" i="4"/>
  <c r="M16" i="16" s="1"/>
  <c r="M17" i="4"/>
  <c r="M18" i="4"/>
  <c r="M19" i="4"/>
  <c r="M19" i="16" s="1"/>
  <c r="M20" i="4"/>
  <c r="M20" i="16" s="1"/>
  <c r="M21" i="4"/>
  <c r="M22" i="4"/>
  <c r="M23" i="4"/>
  <c r="M23" i="16" s="1"/>
  <c r="M24" i="4"/>
  <c r="M24" i="16" s="1"/>
  <c r="M25" i="4"/>
  <c r="E26" i="4"/>
  <c r="F26" i="4"/>
  <c r="F26" i="16" s="1"/>
  <c r="G26" i="4"/>
  <c r="G26" i="16" s="1"/>
  <c r="H26" i="4"/>
  <c r="I26" i="4"/>
  <c r="K26" i="4"/>
  <c r="K26" i="16" s="1"/>
  <c r="L26" i="4"/>
  <c r="L26" i="16" s="1"/>
  <c r="F4" i="1"/>
  <c r="G4" i="1"/>
  <c r="H4" i="1"/>
  <c r="E20" i="1" s="1"/>
  <c r="F5" i="1"/>
  <c r="G5" i="1"/>
  <c r="D5" i="1"/>
  <c r="C26" i="1"/>
  <c r="E30" i="1" s="1"/>
  <c r="C16" i="1"/>
  <c r="A1" i="2"/>
  <c r="D21" i="1"/>
  <c r="C15" i="1"/>
  <c r="D20" i="1"/>
  <c r="C22" i="1"/>
  <c r="H5" i="1" l="1"/>
  <c r="I26" i="16"/>
  <c r="E26" i="16"/>
  <c r="M22" i="16"/>
  <c r="M18" i="16"/>
  <c r="M14" i="16"/>
  <c r="M27" i="6"/>
  <c r="M29" i="6" s="1"/>
  <c r="M27" i="7"/>
  <c r="M29" i="7" s="1"/>
  <c r="M27" i="8"/>
  <c r="M29" i="8" s="1"/>
  <c r="M27" i="9"/>
  <c r="M29" i="9" s="1"/>
  <c r="M27" i="10"/>
  <c r="M29" i="10" s="1"/>
  <c r="M27" i="11"/>
  <c r="M29" i="11" s="1"/>
  <c r="M27" i="12"/>
  <c r="M29" i="12" s="1"/>
  <c r="M27" i="13"/>
  <c r="M29" i="13" s="1"/>
  <c r="M27" i="14"/>
  <c r="M29" i="14" s="1"/>
  <c r="M27" i="15"/>
  <c r="M29" i="15" s="1"/>
  <c r="D15" i="1"/>
  <c r="E15" i="1" s="1"/>
  <c r="D22" i="1"/>
  <c r="C14" i="1"/>
  <c r="M27" i="4"/>
  <c r="M29" i="4" s="1"/>
  <c r="H26" i="16"/>
  <c r="M25" i="16"/>
  <c r="M21" i="16"/>
  <c r="M17" i="16"/>
  <c r="M13" i="16"/>
  <c r="M27" i="16" s="1"/>
  <c r="M29" i="16" s="1"/>
  <c r="E21" i="1"/>
  <c r="D16" i="1"/>
  <c r="E16" i="1" s="1"/>
  <c r="E22" i="1"/>
  <c r="F22" i="1" l="1"/>
  <c r="D14" i="1"/>
  <c r="E14" i="1" l="1"/>
  <c r="D33" i="1"/>
  <c r="A2" i="2" s="1"/>
  <c r="E29" i="1"/>
  <c r="E31" i="1" l="1"/>
  <c r="F29" i="1"/>
  <c r="F31" i="1" l="1"/>
  <c r="G29" i="1"/>
  <c r="G31" i="1" l="1"/>
  <c r="H29" i="1"/>
  <c r="I29" i="1" l="1"/>
  <c r="I31" i="1" s="1"/>
  <c r="H31" i="1"/>
  <c r="J31" i="1" s="1"/>
</calcChain>
</file>

<file path=xl/sharedStrings.xml><?xml version="1.0" encoding="utf-8"?>
<sst xmlns="http://schemas.openxmlformats.org/spreadsheetml/2006/main" count="431" uniqueCount="59">
  <si>
    <t>Store Type</t>
  </si>
  <si>
    <t>Regular</t>
  </si>
  <si>
    <t>BigBox</t>
  </si>
  <si>
    <t>Size</t>
  </si>
  <si>
    <t>Rent</t>
  </si>
  <si>
    <t>Sales</t>
  </si>
  <si>
    <t>Labor</t>
  </si>
  <si>
    <t>Profit</t>
  </si>
  <si>
    <t>Net</t>
  </si>
  <si>
    <t>Section 2: Number of Stores</t>
  </si>
  <si>
    <t>Section 3: Analysis of Profitability of Current Store Mix</t>
  </si>
  <si>
    <t>Big Box</t>
  </si>
  <si>
    <t>Total Chain</t>
  </si>
  <si>
    <t>Net Profit</t>
  </si>
  <si>
    <t>NP%</t>
  </si>
  <si>
    <t>Section 4: Profit Projections with a New Mix of Stores</t>
  </si>
  <si>
    <t>New Mix</t>
  </si>
  <si>
    <t>Cost of Closing Stores</t>
  </si>
  <si>
    <t>Lost Rent</t>
  </si>
  <si>
    <t>Increased Profit from New Stores</t>
  </si>
  <si>
    <t>Costs in year 1</t>
  </si>
  <si>
    <t>Year 1</t>
  </si>
  <si>
    <t>Year 2</t>
  </si>
  <si>
    <t>Year 3</t>
  </si>
  <si>
    <t>Year 4</t>
  </si>
  <si>
    <t>Year 5</t>
  </si>
  <si>
    <t>Section 1: Historical Trends (Per Month)</t>
  </si>
  <si>
    <t>Bottom Line</t>
  </si>
  <si>
    <t>Total</t>
  </si>
  <si>
    <t>Big Formula</t>
  </si>
  <si>
    <t>Advances</t>
  </si>
  <si>
    <t xml:space="preserve">NOTES: </t>
  </si>
  <si>
    <t>APPROVED:</t>
  </si>
  <si>
    <t>Subtotal</t>
  </si>
  <si>
    <t>Misc.</t>
  </si>
  <si>
    <t>Entertainment</t>
  </si>
  <si>
    <t>Phone</t>
  </si>
  <si>
    <t>Meals</t>
  </si>
  <si>
    <t>Fuel</t>
  </si>
  <si>
    <t>Transport</t>
  </si>
  <si>
    <t>Hotel</t>
  </si>
  <si>
    <t>Description</t>
  </si>
  <si>
    <t>Account</t>
  </si>
  <si>
    <t>Date</t>
  </si>
  <si>
    <t xml:space="preserve">    Employee ID</t>
  </si>
  <si>
    <t>Manager</t>
  </si>
  <si>
    <t>Department</t>
  </si>
  <si>
    <t xml:space="preserve">    SSN</t>
  </si>
  <si>
    <t>Position</t>
  </si>
  <si>
    <t>Name</t>
  </si>
  <si>
    <t>EMPLOYEE INFORMATION:</t>
  </si>
  <si>
    <t>To</t>
  </si>
  <si>
    <t>From</t>
  </si>
  <si>
    <t>PAY PERIOD:</t>
  </si>
  <si>
    <t>STATEMENT NUMBER:</t>
  </si>
  <si>
    <t>PURPOSE:</t>
  </si>
  <si>
    <t>Expense report</t>
  </si>
  <si>
    <t>For Office Use Only</t>
  </si>
  <si>
    <t>TechTV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</si>
</sst>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m/d/yyyy;;"/>
  </numFmts>
  <fonts count="17" x14ac:knownFonts="1">
    <font>
      <sz val="10"/>
      <name val="Times New Roman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0"/>
      <name val="Tahoma"/>
      <family val="2"/>
    </font>
    <font>
      <b/>
      <sz val="10"/>
      <color indexed="63"/>
      <name val="Tahoma"/>
      <family val="2"/>
    </font>
    <font>
      <sz val="10"/>
      <color indexed="63"/>
      <name val="Tahoma"/>
      <family val="2"/>
    </font>
    <font>
      <b/>
      <sz val="9"/>
      <color indexed="23"/>
      <name val="Tahoma"/>
      <family val="2"/>
    </font>
    <font>
      <sz val="10"/>
      <color indexed="55"/>
      <name val="Tahoma"/>
      <family val="2"/>
    </font>
    <font>
      <b/>
      <sz val="9"/>
      <color indexed="9"/>
      <name val="Tahoma"/>
      <family val="2"/>
    </font>
    <font>
      <sz val="9"/>
      <color indexed="63"/>
      <name val="Tahoma"/>
      <family val="2"/>
    </font>
    <font>
      <sz val="24"/>
      <color indexed="60"/>
      <name val="Tahoma"/>
      <family val="2"/>
    </font>
    <font>
      <i/>
      <sz val="8"/>
      <name val="Tahoma"/>
      <family val="2"/>
    </font>
    <font>
      <sz val="8"/>
      <name val="Times New Roman"/>
      <family val="1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55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2"/>
      </bottom>
      <diagonal/>
    </border>
  </borders>
  <cellStyleXfs count="15">
    <xf numFmtId="0" fontId="0" fillId="0" borderId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right"/>
    </xf>
    <xf numFmtId="0" fontId="16" fillId="11" borderId="0" xfId="5"/>
    <xf numFmtId="0" fontId="16" fillId="11" borderId="0" xfId="5" quotePrefix="1" applyAlignment="1">
      <alignment horizontal="right"/>
    </xf>
    <xf numFmtId="0" fontId="16" fillId="11" borderId="0" xfId="5" applyAlignment="1">
      <alignment horizontal="right"/>
    </xf>
    <xf numFmtId="0" fontId="16" fillId="9" borderId="0" xfId="3"/>
    <xf numFmtId="0" fontId="16" fillId="14" borderId="0" xfId="8"/>
    <xf numFmtId="0" fontId="16" fillId="8" borderId="0" xfId="2"/>
    <xf numFmtId="0" fontId="16" fillId="7" borderId="0" xfId="1"/>
    <xf numFmtId="0" fontId="16" fillId="13" borderId="0" xfId="7" quotePrefix="1" applyAlignment="1">
      <alignment horizontal="left"/>
    </xf>
    <xf numFmtId="0" fontId="16" fillId="13" borderId="0" xfId="7"/>
    <xf numFmtId="0" fontId="16" fillId="15" borderId="0" xfId="9"/>
    <xf numFmtId="0" fontId="16" fillId="9" borderId="0" xfId="3" quotePrefix="1" applyAlignment="1">
      <alignment horizontal="right"/>
    </xf>
    <xf numFmtId="0" fontId="16" fillId="9" borderId="0" xfId="3" applyAlignment="1">
      <alignment horizontal="right"/>
    </xf>
    <xf numFmtId="164" fontId="16" fillId="9" borderId="0" xfId="3" applyNumberFormat="1"/>
    <xf numFmtId="0" fontId="16" fillId="8" borderId="0" xfId="2" quotePrefix="1" applyAlignment="1">
      <alignment horizontal="right"/>
    </xf>
    <xf numFmtId="9" fontId="16" fillId="8" borderId="0" xfId="2" applyNumberFormat="1"/>
    <xf numFmtId="0" fontId="16" fillId="17" borderId="0" xfId="11"/>
    <xf numFmtId="0" fontId="16" fillId="12" borderId="0" xfId="6"/>
    <xf numFmtId="0" fontId="16" fillId="10" borderId="0" xfId="4"/>
    <xf numFmtId="0" fontId="16" fillId="10" borderId="0" xfId="4" quotePrefix="1" applyAlignment="1">
      <alignment horizontal="right"/>
    </xf>
    <xf numFmtId="0" fontId="16" fillId="10" borderId="0" xfId="4" applyAlignment="1">
      <alignment horizontal="right"/>
    </xf>
    <xf numFmtId="165" fontId="0" fillId="0" borderId="0" xfId="12" applyNumberFormat="1" applyFont="1"/>
    <xf numFmtId="0" fontId="3" fillId="0" borderId="0" xfId="14"/>
    <xf numFmtId="0" fontId="4" fillId="0" borderId="0" xfId="14" applyFont="1"/>
    <xf numFmtId="44" fontId="4" fillId="2" borderId="2" xfId="14" applyNumberFormat="1" applyFont="1" applyFill="1" applyBorder="1" applyAlignment="1">
      <alignment horizontal="center"/>
    </xf>
    <xf numFmtId="0" fontId="5" fillId="0" borderId="0" xfId="14" applyFont="1" applyAlignment="1">
      <alignment horizontal="right"/>
    </xf>
    <xf numFmtId="0" fontId="4" fillId="0" borderId="3" xfId="14" applyFont="1" applyBorder="1" applyAlignment="1">
      <alignment horizontal="center"/>
    </xf>
    <xf numFmtId="0" fontId="6" fillId="0" borderId="3" xfId="14" applyFont="1" applyBorder="1" applyAlignment="1">
      <alignment horizontal="center"/>
    </xf>
    <xf numFmtId="0" fontId="4" fillId="0" borderId="0" xfId="14" applyFont="1" applyBorder="1" applyAlignment="1">
      <alignment horizontal="center"/>
    </xf>
    <xf numFmtId="0" fontId="4" fillId="0" borderId="4" xfId="14" applyFont="1" applyBorder="1" applyAlignment="1">
      <alignment horizontal="center"/>
    </xf>
    <xf numFmtId="44" fontId="4" fillId="0" borderId="5" xfId="14" applyNumberFormat="1" applyFont="1" applyBorder="1" applyAlignment="1">
      <alignment horizontal="center"/>
    </xf>
    <xf numFmtId="0" fontId="4" fillId="0" borderId="0" xfId="14" applyFont="1" applyAlignment="1">
      <alignment horizontal="center"/>
    </xf>
    <xf numFmtId="0" fontId="7" fillId="0" borderId="0" xfId="14" applyFont="1" applyBorder="1" applyAlignment="1">
      <alignment horizontal="right"/>
    </xf>
    <xf numFmtId="0" fontId="7" fillId="0" borderId="0" xfId="14" applyFont="1" applyBorder="1" applyAlignment="1">
      <alignment horizontal="left"/>
    </xf>
    <xf numFmtId="44" fontId="4" fillId="2" borderId="6" xfId="14" applyNumberFormat="1" applyFont="1" applyFill="1" applyBorder="1" applyAlignment="1">
      <alignment horizontal="center"/>
    </xf>
    <xf numFmtId="0" fontId="5" fillId="0" borderId="7" xfId="14" applyFont="1" applyBorder="1" applyAlignment="1">
      <alignment horizontal="right"/>
    </xf>
    <xf numFmtId="0" fontId="8" fillId="3" borderId="1" xfId="14" applyFont="1" applyFill="1" applyBorder="1" applyAlignment="1">
      <alignment horizontal="center"/>
    </xf>
    <xf numFmtId="44" fontId="4" fillId="2" borderId="8" xfId="14" applyNumberFormat="1" applyFont="1" applyFill="1" applyBorder="1" applyAlignment="1">
      <alignment horizontal="center"/>
    </xf>
    <xf numFmtId="44" fontId="4" fillId="2" borderId="9" xfId="14" applyNumberFormat="1" applyFont="1" applyFill="1" applyBorder="1" applyAlignment="1">
      <alignment horizontal="center"/>
    </xf>
    <xf numFmtId="0" fontId="4" fillId="0" borderId="10" xfId="14" applyFont="1" applyBorder="1" applyAlignment="1">
      <alignment horizontal="center"/>
    </xf>
    <xf numFmtId="0" fontId="4" fillId="0" borderId="7" xfId="14" applyFont="1" applyBorder="1" applyAlignment="1">
      <alignment horizontal="center"/>
    </xf>
    <xf numFmtId="44" fontId="4" fillId="2" borderId="11" xfId="14" applyNumberFormat="1" applyFont="1" applyFill="1" applyBorder="1" applyAlignment="1">
      <alignment horizontal="center"/>
    </xf>
    <xf numFmtId="44" fontId="4" fillId="4" borderId="12" xfId="14" applyNumberFormat="1" applyFont="1" applyFill="1" applyBorder="1" applyAlignment="1">
      <alignment horizontal="center"/>
    </xf>
    <xf numFmtId="0" fontId="4" fillId="4" borderId="12" xfId="14" applyFont="1" applyFill="1" applyBorder="1" applyAlignment="1">
      <alignment horizontal="left" wrapText="1" indent="1"/>
    </xf>
    <xf numFmtId="0" fontId="4" fillId="4" borderId="12" xfId="14" applyFont="1" applyFill="1" applyBorder="1" applyAlignment="1">
      <alignment horizontal="left" wrapText="1"/>
    </xf>
    <xf numFmtId="14" fontId="4" fillId="4" borderId="13" xfId="14" applyNumberFormat="1" applyFont="1" applyFill="1" applyBorder="1" applyAlignment="1">
      <alignment horizontal="center"/>
    </xf>
    <xf numFmtId="44" fontId="4" fillId="2" borderId="14" xfId="14" applyNumberFormat="1" applyFont="1" applyFill="1" applyBorder="1" applyAlignment="1">
      <alignment horizontal="center"/>
    </xf>
    <xf numFmtId="44" fontId="4" fillId="5" borderId="15" xfId="14" applyNumberFormat="1" applyFont="1" applyFill="1" applyBorder="1" applyAlignment="1">
      <alignment horizontal="center"/>
    </xf>
    <xf numFmtId="0" fontId="4" fillId="5" borderId="15" xfId="14" applyFont="1" applyFill="1" applyBorder="1" applyAlignment="1">
      <alignment horizontal="left" wrapText="1" indent="1"/>
    </xf>
    <xf numFmtId="0" fontId="4" fillId="5" borderId="15" xfId="14" applyFont="1" applyFill="1" applyBorder="1" applyAlignment="1">
      <alignment horizontal="left" wrapText="1"/>
    </xf>
    <xf numFmtId="14" fontId="4" fillId="5" borderId="16" xfId="14" applyNumberFormat="1" applyFont="1" applyFill="1" applyBorder="1" applyAlignment="1">
      <alignment horizontal="center"/>
    </xf>
    <xf numFmtId="44" fontId="4" fillId="4" borderId="15" xfId="14" applyNumberFormat="1" applyFont="1" applyFill="1" applyBorder="1" applyAlignment="1">
      <alignment horizontal="center"/>
    </xf>
    <xf numFmtId="44" fontId="4" fillId="4" borderId="17" xfId="14" applyNumberFormat="1" applyFont="1" applyFill="1" applyBorder="1" applyAlignment="1">
      <alignment horizontal="center"/>
    </xf>
    <xf numFmtId="44" fontId="4" fillId="4" borderId="18" xfId="14" applyNumberFormat="1" applyFont="1" applyFill="1" applyBorder="1" applyAlignment="1">
      <alignment horizontal="center"/>
    </xf>
    <xf numFmtId="0" fontId="4" fillId="4" borderId="15" xfId="14" applyFont="1" applyFill="1" applyBorder="1" applyAlignment="1">
      <alignment horizontal="left" wrapText="1" indent="1"/>
    </xf>
    <xf numFmtId="0" fontId="4" fillId="4" borderId="15" xfId="14" applyFont="1" applyFill="1" applyBorder="1" applyAlignment="1">
      <alignment horizontal="left" wrapText="1"/>
    </xf>
    <xf numFmtId="14" fontId="4" fillId="4" borderId="16" xfId="14" applyNumberFormat="1" applyFont="1" applyFill="1" applyBorder="1" applyAlignment="1">
      <alignment horizontal="center"/>
    </xf>
    <xf numFmtId="44" fontId="4" fillId="5" borderId="17" xfId="14" applyNumberFormat="1" applyFont="1" applyFill="1" applyBorder="1" applyAlignment="1">
      <alignment horizontal="center"/>
    </xf>
    <xf numFmtId="44" fontId="4" fillId="5" borderId="18" xfId="14" applyNumberFormat="1" applyFont="1" applyFill="1" applyBorder="1" applyAlignment="1">
      <alignment horizontal="center"/>
    </xf>
    <xf numFmtId="44" fontId="4" fillId="0" borderId="15" xfId="14" applyNumberFormat="1" applyFont="1" applyBorder="1" applyAlignment="1">
      <alignment horizontal="center"/>
    </xf>
    <xf numFmtId="0" fontId="4" fillId="0" borderId="15" xfId="14" applyFont="1" applyBorder="1" applyAlignment="1">
      <alignment horizontal="left" wrapText="1"/>
    </xf>
    <xf numFmtId="14" fontId="4" fillId="0" borderId="16" xfId="14" applyNumberFormat="1" applyFont="1" applyBorder="1" applyAlignment="1">
      <alignment horizontal="center"/>
    </xf>
    <xf numFmtId="0" fontId="4" fillId="0" borderId="15" xfId="14" applyFont="1" applyBorder="1" applyAlignment="1">
      <alignment horizontal="left" wrapText="1" indent="1"/>
    </xf>
    <xf numFmtId="44" fontId="4" fillId="2" borderId="19" xfId="14" applyNumberFormat="1" applyFont="1" applyFill="1" applyBorder="1" applyAlignment="1">
      <alignment horizontal="center"/>
    </xf>
    <xf numFmtId="44" fontId="4" fillId="4" borderId="20" xfId="14" applyNumberFormat="1" applyFont="1" applyFill="1" applyBorder="1" applyAlignment="1">
      <alignment horizontal="center"/>
    </xf>
    <xf numFmtId="0" fontId="4" fillId="4" borderId="20" xfId="14" applyFont="1" applyFill="1" applyBorder="1" applyAlignment="1">
      <alignment horizontal="left" wrapText="1" indent="1"/>
    </xf>
    <xf numFmtId="0" fontId="4" fillId="4" borderId="20" xfId="14" applyFont="1" applyFill="1" applyBorder="1" applyAlignment="1">
      <alignment horizontal="left" wrapText="1"/>
    </xf>
    <xf numFmtId="14" fontId="4" fillId="4" borderId="21" xfId="14" applyNumberFormat="1" applyFont="1" applyFill="1" applyBorder="1" applyAlignment="1">
      <alignment horizontal="center"/>
    </xf>
    <xf numFmtId="0" fontId="3" fillId="0" borderId="0" xfId="14" applyAlignment="1">
      <alignment horizontal="center" vertical="center"/>
    </xf>
    <xf numFmtId="0" fontId="4" fillId="0" borderId="0" xfId="14" applyFont="1" applyAlignment="1">
      <alignment horizontal="center" vertical="center"/>
    </xf>
    <xf numFmtId="0" fontId="9" fillId="6" borderId="19" xfId="14" applyFont="1" applyFill="1" applyBorder="1" applyAlignment="1">
      <alignment horizontal="center" vertical="center"/>
    </xf>
    <xf numFmtId="0" fontId="9" fillId="6" borderId="22" xfId="14" applyFont="1" applyFill="1" applyBorder="1" applyAlignment="1">
      <alignment horizontal="center" vertical="center"/>
    </xf>
    <xf numFmtId="0" fontId="9" fillId="6" borderId="21" xfId="14" applyFont="1" applyFill="1" applyBorder="1" applyAlignment="1">
      <alignment horizontal="center" vertical="center"/>
    </xf>
    <xf numFmtId="0" fontId="4" fillId="0" borderId="0" xfId="14" applyFont="1" applyBorder="1"/>
    <xf numFmtId="14" fontId="4" fillId="0" borderId="0" xfId="14" applyNumberFormat="1" applyFont="1" applyBorder="1" applyAlignment="1"/>
    <xf numFmtId="0" fontId="10" fillId="0" borderId="0" xfId="14" applyFont="1" applyBorder="1"/>
    <xf numFmtId="0" fontId="6" fillId="0" borderId="0" xfId="14" applyFont="1" applyBorder="1"/>
    <xf numFmtId="0" fontId="6" fillId="0" borderId="0" xfId="14" applyFont="1"/>
    <xf numFmtId="0" fontId="5" fillId="0" borderId="0" xfId="14" applyFont="1" applyBorder="1"/>
    <xf numFmtId="0" fontId="7" fillId="0" borderId="0" xfId="14" applyFont="1" applyBorder="1"/>
    <xf numFmtId="166" fontId="6" fillId="2" borderId="4" xfId="14" applyNumberFormat="1" applyFont="1" applyFill="1" applyBorder="1" applyAlignment="1">
      <alignment horizontal="left"/>
    </xf>
    <xf numFmtId="0" fontId="6" fillId="0" borderId="0" xfId="14" applyFont="1" applyBorder="1" applyAlignment="1">
      <alignment horizontal="right"/>
    </xf>
    <xf numFmtId="0" fontId="3" fillId="0" borderId="0" xfId="14" applyBorder="1"/>
    <xf numFmtId="0" fontId="3" fillId="5" borderId="0" xfId="14" applyFill="1" applyAlignment="1">
      <alignment vertical="center"/>
    </xf>
    <xf numFmtId="0" fontId="4" fillId="5" borderId="0" xfId="14" applyFont="1" applyFill="1" applyAlignment="1">
      <alignment vertical="center"/>
    </xf>
    <xf numFmtId="0" fontId="12" fillId="4" borderId="0" xfId="14" applyFont="1" applyFill="1" applyBorder="1" applyAlignment="1">
      <alignment horizontal="left" vertical="center"/>
    </xf>
    <xf numFmtId="0" fontId="4" fillId="5" borderId="0" xfId="14" applyFont="1" applyFill="1" applyBorder="1" applyAlignment="1">
      <alignment vertical="center"/>
    </xf>
    <xf numFmtId="0" fontId="0" fillId="0" borderId="0" xfId="0" quotePrefix="1"/>
    <xf numFmtId="0" fontId="14" fillId="0" borderId="0" xfId="0" quotePrefix="1" applyFont="1"/>
    <xf numFmtId="0" fontId="16" fillId="16" borderId="0" xfId="10" quotePrefix="1" applyAlignment="1">
      <alignment horizontal="center"/>
    </xf>
    <xf numFmtId="0" fontId="4" fillId="4" borderId="0" xfId="14" applyFont="1" applyFill="1" applyBorder="1" applyAlignment="1">
      <alignment horizontal="center" vertical="center"/>
    </xf>
    <xf numFmtId="0" fontId="9" fillId="6" borderId="22" xfId="14" applyFont="1" applyFill="1" applyBorder="1" applyAlignment="1">
      <alignment horizontal="center" vertical="center"/>
    </xf>
    <xf numFmtId="44" fontId="4" fillId="4" borderId="24" xfId="14" applyNumberFormat="1" applyFont="1" applyFill="1" applyBorder="1" applyAlignment="1">
      <alignment horizontal="center"/>
    </xf>
    <xf numFmtId="44" fontId="4" fillId="0" borderId="15" xfId="14" applyNumberFormat="1" applyFont="1" applyBorder="1" applyAlignment="1">
      <alignment horizontal="center"/>
    </xf>
    <xf numFmtId="49" fontId="6" fillId="0" borderId="4" xfId="14" applyNumberFormat="1" applyFont="1" applyBorder="1" applyAlignment="1">
      <alignment horizontal="left"/>
    </xf>
    <xf numFmtId="0" fontId="11" fillId="0" borderId="0" xfId="14" applyFont="1" applyBorder="1" applyAlignment="1">
      <alignment horizontal="left" vertical="top"/>
    </xf>
    <xf numFmtId="0" fontId="3" fillId="0" borderId="4" xfId="14" applyBorder="1" applyAlignment="1">
      <alignment horizontal="left"/>
    </xf>
    <xf numFmtId="49" fontId="6" fillId="0" borderId="3" xfId="14" applyNumberFormat="1" applyFont="1" applyBorder="1" applyAlignment="1">
      <alignment horizontal="left"/>
    </xf>
    <xf numFmtId="0" fontId="6" fillId="0" borderId="3" xfId="14" applyFont="1" applyBorder="1" applyAlignment="1">
      <alignment horizontal="left"/>
    </xf>
    <xf numFmtId="44" fontId="4" fillId="2" borderId="9" xfId="14" applyNumberFormat="1" applyFont="1" applyFill="1" applyBorder="1" applyAlignment="1">
      <alignment horizontal="center"/>
    </xf>
    <xf numFmtId="44" fontId="4" fillId="4" borderId="15" xfId="14" applyNumberFormat="1" applyFont="1" applyFill="1" applyBorder="1" applyAlignment="1">
      <alignment horizontal="center"/>
    </xf>
    <xf numFmtId="0" fontId="6" fillId="0" borderId="4" xfId="14" applyFont="1" applyBorder="1" applyAlignment="1">
      <alignment horizontal="left"/>
    </xf>
    <xf numFmtId="44" fontId="4" fillId="5" borderId="15" xfId="14" applyNumberFormat="1" applyFont="1" applyFill="1" applyBorder="1" applyAlignment="1">
      <alignment horizontal="center"/>
    </xf>
    <xf numFmtId="44" fontId="4" fillId="4" borderId="23" xfId="14" applyNumberFormat="1" applyFont="1" applyFill="1" applyBorder="1" applyAlignment="1">
      <alignment horizontal="center"/>
    </xf>
  </cellXfs>
  <cellStyles count="15"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5" xfId="5" builtinId="48"/>
    <cellStyle name="60% - Accent6" xfId="6" builtinId="52"/>
    <cellStyle name="Accent1" xfId="7" builtinId="29"/>
    <cellStyle name="Accent2" xfId="8" builtinId="33"/>
    <cellStyle name="Accent3" xfId="9" builtinId="37"/>
    <cellStyle name="Accent5" xfId="10" builtinId="45"/>
    <cellStyle name="Accent6" xfId="11" builtinId="49"/>
    <cellStyle name="Comma" xfId="12" builtinId="3"/>
    <cellStyle name="Normal" xfId="0" builtinId="0"/>
    <cellStyle name="Normal 2" xfId="13"/>
    <cellStyle name="Normal 3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2</xdr:row>
      <xdr:rowOff>95250</xdr:rowOff>
    </xdr:from>
    <xdr:to>
      <xdr:col>11</xdr:col>
      <xdr:colOff>0</xdr:colOff>
      <xdr:row>11</xdr:row>
      <xdr:rowOff>111125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702425" y="444500"/>
          <a:ext cx="552450" cy="1682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~</a:t>
          </a:r>
        </a:p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3"/>
  <sheetViews>
    <sheetView tabSelected="1" zoomScale="70" zoomScaleNormal="70" workbookViewId="0">
      <selection activeCell="D33" sqref="D33"/>
    </sheetView>
  </sheetViews>
  <sheetFormatPr defaultRowHeight="12.75" x14ac:dyDescent="0.2"/>
  <cols>
    <col min="1" max="1" width="2" customWidth="1"/>
    <col min="2" max="2" width="16" customWidth="1"/>
    <col min="3" max="3" width="13" bestFit="1" customWidth="1"/>
    <col min="4" max="4" width="16.33203125" customWidth="1"/>
    <col min="5" max="9" width="11.5" bestFit="1" customWidth="1"/>
    <col min="10" max="10" width="13" bestFit="1" customWidth="1"/>
  </cols>
  <sheetData>
    <row r="1" spans="1:19" ht="15" x14ac:dyDescent="0.25">
      <c r="A1" s="90" t="s">
        <v>26</v>
      </c>
      <c r="B1" s="90"/>
      <c r="C1" s="90"/>
      <c r="D1" s="90"/>
      <c r="E1" s="90"/>
      <c r="F1" s="90"/>
      <c r="G1" s="90"/>
      <c r="H1" s="90"/>
    </row>
    <row r="3" spans="1:19" ht="15" x14ac:dyDescent="0.25">
      <c r="B3" s="2" t="s">
        <v>0</v>
      </c>
      <c r="C3" s="3" t="s">
        <v>3</v>
      </c>
      <c r="D3" s="3" t="s">
        <v>4</v>
      </c>
      <c r="E3" s="3" t="s">
        <v>5</v>
      </c>
      <c r="F3" s="4" t="s">
        <v>7</v>
      </c>
      <c r="G3" s="3" t="s">
        <v>6</v>
      </c>
      <c r="H3" s="3" t="s">
        <v>8</v>
      </c>
    </row>
    <row r="4" spans="1:19" ht="15" x14ac:dyDescent="0.25">
      <c r="B4" s="2" t="s">
        <v>1</v>
      </c>
      <c r="C4" s="2">
        <v>1200</v>
      </c>
      <c r="D4" s="2">
        <v>2400</v>
      </c>
      <c r="E4" s="2">
        <v>12456</v>
      </c>
      <c r="F4" s="2">
        <f>+E4/2</f>
        <v>6228</v>
      </c>
      <c r="G4" s="2">
        <f>3*12*30*6</f>
        <v>6480</v>
      </c>
      <c r="H4" s="2">
        <f>+F4-G4-D4</f>
        <v>-2652</v>
      </c>
    </row>
    <row r="5" spans="1:19" ht="18.75" x14ac:dyDescent="0.3">
      <c r="B5" s="2" t="s">
        <v>2</v>
      </c>
      <c r="C5" s="2">
        <v>2600</v>
      </c>
      <c r="D5" s="2">
        <f>+C5*2</f>
        <v>5200</v>
      </c>
      <c r="E5" s="2">
        <v>34500</v>
      </c>
      <c r="F5" s="2">
        <f>+E5/2</f>
        <v>17250</v>
      </c>
      <c r="G5" s="2">
        <f>4*12*30*6</f>
        <v>8640</v>
      </c>
      <c r="H5" s="2">
        <f>+F5-G5-D5</f>
        <v>3410</v>
      </c>
      <c r="J5" s="89"/>
      <c r="S5">
        <f t="shared" ref="S5:S19" si="0">R5+Q5</f>
        <v>0</v>
      </c>
    </row>
    <row r="6" spans="1:19" x14ac:dyDescent="0.2">
      <c r="J6" s="88"/>
      <c r="S6">
        <f t="shared" si="0"/>
        <v>0</v>
      </c>
    </row>
    <row r="7" spans="1:19" ht="15" x14ac:dyDescent="0.25">
      <c r="A7" s="9" t="s">
        <v>9</v>
      </c>
      <c r="B7" s="10"/>
      <c r="C7" s="10"/>
      <c r="D7" s="10"/>
      <c r="E7" s="10"/>
      <c r="F7" s="10"/>
      <c r="G7" s="10"/>
      <c r="H7" s="10"/>
      <c r="S7">
        <f t="shared" si="0"/>
        <v>0</v>
      </c>
    </row>
    <row r="8" spans="1:19" x14ac:dyDescent="0.2">
      <c r="S8">
        <f t="shared" si="0"/>
        <v>0</v>
      </c>
    </row>
    <row r="9" spans="1:19" ht="15" x14ac:dyDescent="0.25">
      <c r="B9" s="8" t="s">
        <v>1</v>
      </c>
      <c r="C9" s="8">
        <v>81</v>
      </c>
      <c r="S9">
        <f t="shared" si="0"/>
        <v>0</v>
      </c>
    </row>
    <row r="10" spans="1:19" ht="15" x14ac:dyDescent="0.25">
      <c r="B10" s="8" t="s">
        <v>2</v>
      </c>
      <c r="C10" s="8">
        <v>184</v>
      </c>
      <c r="S10">
        <f t="shared" si="0"/>
        <v>0</v>
      </c>
    </row>
    <row r="11" spans="1:19" x14ac:dyDescent="0.2">
      <c r="S11">
        <f t="shared" si="0"/>
        <v>0</v>
      </c>
    </row>
    <row r="12" spans="1:19" ht="15" x14ac:dyDescent="0.25">
      <c r="A12" s="11" t="s">
        <v>10</v>
      </c>
      <c r="B12" s="11"/>
      <c r="C12" s="11"/>
      <c r="D12" s="11"/>
      <c r="E12" s="11"/>
      <c r="F12" s="11"/>
      <c r="G12" s="11"/>
      <c r="H12" s="11"/>
      <c r="S12">
        <f t="shared" si="0"/>
        <v>0</v>
      </c>
    </row>
    <row r="13" spans="1:19" ht="15" x14ac:dyDescent="0.25">
      <c r="B13" s="5"/>
      <c r="C13" s="12" t="s">
        <v>5</v>
      </c>
      <c r="D13" s="13" t="s">
        <v>13</v>
      </c>
      <c r="E13" s="5" t="s">
        <v>14</v>
      </c>
      <c r="S13">
        <f t="shared" si="0"/>
        <v>0</v>
      </c>
    </row>
    <row r="14" spans="1:19" ht="15" x14ac:dyDescent="0.25">
      <c r="B14" s="5" t="s">
        <v>12</v>
      </c>
      <c r="C14" s="5">
        <f>+C15+C16</f>
        <v>88283232</v>
      </c>
      <c r="D14" s="5">
        <f>+D15+D16</f>
        <v>4951536</v>
      </c>
      <c r="E14" s="14">
        <f>+D14/C14</f>
        <v>5.6086936191914676E-2</v>
      </c>
      <c r="S14">
        <f t="shared" si="0"/>
        <v>0</v>
      </c>
    </row>
    <row r="15" spans="1:19" ht="15" x14ac:dyDescent="0.25">
      <c r="B15" s="5" t="s">
        <v>1</v>
      </c>
      <c r="C15" s="5">
        <f>(C9*E4)*12</f>
        <v>12107232</v>
      </c>
      <c r="D15" s="5">
        <f>(C9*H4)*12</f>
        <v>-2577744</v>
      </c>
      <c r="E15" s="14">
        <f>+D15/C15</f>
        <v>-0.21290944123314065</v>
      </c>
      <c r="S15">
        <f t="shared" si="0"/>
        <v>0</v>
      </c>
    </row>
    <row r="16" spans="1:19" ht="15" x14ac:dyDescent="0.25">
      <c r="B16" s="5" t="s">
        <v>11</v>
      </c>
      <c r="C16" s="5">
        <f>(C10*E5)*12</f>
        <v>76176000</v>
      </c>
      <c r="D16" s="5">
        <f>(C10*H5)*12</f>
        <v>7529280</v>
      </c>
      <c r="E16" s="14">
        <f>+D16/C16</f>
        <v>9.8840579710144927E-2</v>
      </c>
      <c r="S16">
        <f t="shared" si="0"/>
        <v>0</v>
      </c>
    </row>
    <row r="17" spans="1:19" x14ac:dyDescent="0.2">
      <c r="S17">
        <f t="shared" si="0"/>
        <v>0</v>
      </c>
    </row>
    <row r="18" spans="1:19" ht="15" x14ac:dyDescent="0.25">
      <c r="A18" s="6" t="s">
        <v>15</v>
      </c>
      <c r="B18" s="6"/>
      <c r="C18" s="6"/>
      <c r="D18" s="6"/>
      <c r="E18" s="6"/>
      <c r="F18" s="6"/>
      <c r="G18" s="6"/>
      <c r="H18" s="6"/>
      <c r="S18">
        <f t="shared" si="0"/>
        <v>0</v>
      </c>
    </row>
    <row r="19" spans="1:19" ht="15" x14ac:dyDescent="0.25">
      <c r="B19" s="7"/>
      <c r="C19" s="7"/>
      <c r="D19" s="15" t="s">
        <v>5</v>
      </c>
      <c r="E19" s="15" t="s">
        <v>7</v>
      </c>
      <c r="F19" s="7" t="s">
        <v>14</v>
      </c>
      <c r="S19">
        <f t="shared" si="0"/>
        <v>0</v>
      </c>
    </row>
    <row r="20" spans="1:19" ht="15" x14ac:dyDescent="0.25">
      <c r="B20" s="7" t="s">
        <v>1</v>
      </c>
      <c r="C20" s="7">
        <v>0</v>
      </c>
      <c r="D20" s="7">
        <f>+C20*E4</f>
        <v>0</v>
      </c>
      <c r="E20" s="7">
        <f>+C20*H4</f>
        <v>0</v>
      </c>
      <c r="F20" s="7"/>
    </row>
    <row r="21" spans="1:19" ht="15" x14ac:dyDescent="0.25">
      <c r="B21" s="7" t="s">
        <v>2</v>
      </c>
      <c r="C21" s="7">
        <v>240</v>
      </c>
      <c r="D21" s="7">
        <f>C21*E5*12</f>
        <v>99360000</v>
      </c>
      <c r="E21" s="7">
        <f>+C21*H5*12</f>
        <v>9820800</v>
      </c>
      <c r="F21" s="7"/>
    </row>
    <row r="22" spans="1:19" ht="15" x14ac:dyDescent="0.25">
      <c r="B22" s="7" t="s">
        <v>16</v>
      </c>
      <c r="C22" s="7">
        <f>SUM(C20:C21)</f>
        <v>240</v>
      </c>
      <c r="D22" s="7">
        <f>SUM(D20:D21)</f>
        <v>99360000</v>
      </c>
      <c r="E22" s="7">
        <f>SUM(E20:E21)</f>
        <v>9820800</v>
      </c>
      <c r="F22" s="16">
        <f>+E22/D22</f>
        <v>9.8840579710144927E-2</v>
      </c>
    </row>
    <row r="24" spans="1:19" ht="15" x14ac:dyDescent="0.25">
      <c r="A24" s="17" t="s">
        <v>17</v>
      </c>
      <c r="B24" s="17"/>
      <c r="C24" s="17"/>
      <c r="D24" s="17"/>
      <c r="E24" s="17"/>
      <c r="F24" s="17"/>
      <c r="G24" s="17"/>
      <c r="H24" s="17"/>
    </row>
    <row r="25" spans="1:19" ht="15" x14ac:dyDescent="0.25">
      <c r="B25" s="18" t="s">
        <v>6</v>
      </c>
      <c r="C25" s="18">
        <v>787320</v>
      </c>
    </row>
    <row r="26" spans="1:19" ht="15" x14ac:dyDescent="0.25">
      <c r="B26" s="18" t="s">
        <v>18</v>
      </c>
      <c r="C26" s="18">
        <f>($C$9-$C$20)*D4*2</f>
        <v>388800</v>
      </c>
    </row>
    <row r="28" spans="1:19" ht="15" x14ac:dyDescent="0.25">
      <c r="A28" s="19"/>
      <c r="B28" s="19"/>
      <c r="C28" s="19"/>
      <c r="D28" s="19"/>
      <c r="E28" s="20" t="s">
        <v>21</v>
      </c>
      <c r="F28" s="21" t="s">
        <v>22</v>
      </c>
      <c r="G28" s="19" t="s">
        <v>23</v>
      </c>
      <c r="H28" s="20" t="s">
        <v>24</v>
      </c>
      <c r="I28" s="20" t="s">
        <v>25</v>
      </c>
      <c r="J28" s="20" t="s">
        <v>28</v>
      </c>
    </row>
    <row r="29" spans="1:19" ht="15" x14ac:dyDescent="0.25">
      <c r="A29" s="19" t="s">
        <v>19</v>
      </c>
      <c r="B29" s="19"/>
      <c r="C29" s="19"/>
      <c r="D29" s="19"/>
      <c r="E29" s="19">
        <f>+E22-D14</f>
        <v>4869264</v>
      </c>
      <c r="F29" s="19">
        <f>+E29</f>
        <v>4869264</v>
      </c>
      <c r="G29" s="19">
        <f>+F29</f>
        <v>4869264</v>
      </c>
      <c r="H29" s="19">
        <f>+G29</f>
        <v>4869264</v>
      </c>
      <c r="I29" s="19">
        <f>+H29</f>
        <v>4869264</v>
      </c>
      <c r="J29" s="19"/>
    </row>
    <row r="30" spans="1:19" ht="15" x14ac:dyDescent="0.25">
      <c r="A30" s="19" t="s">
        <v>20</v>
      </c>
      <c r="B30" s="19"/>
      <c r="C30" s="19"/>
      <c r="D30" s="19"/>
      <c r="E30" s="19">
        <f>+C26+C25</f>
        <v>1176120</v>
      </c>
      <c r="F30" s="19">
        <v>0</v>
      </c>
      <c r="G30" s="19">
        <v>0</v>
      </c>
      <c r="H30" s="19">
        <v>0</v>
      </c>
      <c r="I30" s="19">
        <v>0</v>
      </c>
      <c r="J30" s="19"/>
    </row>
    <row r="31" spans="1:19" ht="15" x14ac:dyDescent="0.25">
      <c r="A31" s="19" t="s">
        <v>27</v>
      </c>
      <c r="B31" s="19"/>
      <c r="C31" s="19"/>
      <c r="D31" s="19"/>
      <c r="E31" s="19">
        <f>+E29-E30</f>
        <v>3693144</v>
      </c>
      <c r="F31" s="19">
        <f>+F29-F30</f>
        <v>4869264</v>
      </c>
      <c r="G31" s="19">
        <f>+G29-G30</f>
        <v>4869264</v>
      </c>
      <c r="H31" s="19">
        <f>+H29-H30</f>
        <v>4869264</v>
      </c>
      <c r="I31" s="19">
        <f>+I29-I30</f>
        <v>4869264</v>
      </c>
      <c r="J31" s="19">
        <f>SUM(E31:I31)</f>
        <v>23170200</v>
      </c>
    </row>
    <row r="33" spans="3:4" x14ac:dyDescent="0.2">
      <c r="C33" s="1" t="s">
        <v>29</v>
      </c>
      <c r="D33" s="22">
        <f>50^(D4/D5)+D14-E21*E16+Sheet2!C5</f>
        <v>3980848.5180933606</v>
      </c>
    </row>
  </sheetData>
  <mergeCells count="1">
    <mergeCell ref="A1:H1"/>
  </mergeCells>
  <phoneticPr fontId="2" type="noConversion"/>
  <pageMargins left="0.75" right="0.75" top="1" bottom="1" header="0.5" footer="0.5"/>
  <pageSetup orientation="portrait" r:id="rId1"/>
  <headerFooter alignWithMargins="0"/>
  <cellWatches>
    <cellWatch r="J31"/>
    <cellWatch r="D22"/>
    <cellWatch r="D33"/>
  </cellWatch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 t="shared" ref="M11:M25" si="0">SUM(E11:L11)</f>
        <v>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 t="shared" ref="M11:M25" si="0">SUM(E11:L11)</f>
        <v>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>
        <v>150</v>
      </c>
      <c r="I11" s="93"/>
      <c r="J11" s="93"/>
      <c r="K11" s="65"/>
      <c r="L11" s="65"/>
      <c r="M11" s="64">
        <f t="shared" ref="M11:M25" si="0">SUM(E11:L11)</f>
        <v>150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150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150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150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 t="shared" ref="M11:M25" si="0">SUM(E11:L11)</f>
        <v>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 t="shared" ref="M11:M25" si="0">SUM(E11:L11)</f>
        <v>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topLeftCell="E17" workbookViewId="0">
      <selection activeCell="M29" sqref="M29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>SUM(Jan:Dec!M11)</f>
        <v>1276.075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64">
        <f>SUM(Jan:Dec!M12)</f>
        <v>733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64">
        <f>SUM(Jan:Dec!M13)</f>
        <v>300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64">
        <f>SUM(Jan:Dec!M14)</f>
        <v>434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64">
        <f>SUM(Jan:Dec!M15)</f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64">
        <f>SUM(Jan:Dec!M16)</f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64">
        <f>SUM(Jan:Dec!M17)</f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64">
        <f>SUM(Jan:Dec!M18)</f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64">
        <f>SUM(Jan:Dec!M19)</f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64">
        <f>SUM(Jan:Dec!M20)</f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64">
        <f>SUM(Jan:Dec!M21)</f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64">
        <f>SUM(Jan:Dec!M22)</f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64">
        <f>SUM(Jan:Dec!M23)</f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64">
        <f>SUM(Jan:Dec!M24)</f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64">
        <f>SUM(Jan:Dec!M25)</f>
        <v>0</v>
      </c>
      <c r="N25" s="24"/>
    </row>
    <row r="26" spans="2:14" ht="17.100000000000001" customHeight="1" x14ac:dyDescent="0.2">
      <c r="C26" s="41"/>
      <c r="D26" s="40"/>
      <c r="E26" s="64">
        <f>SUM(Jan:Dec!E26)</f>
        <v>1125</v>
      </c>
      <c r="F26" s="64">
        <f>SUM(Jan:Dec!F26)</f>
        <v>1233</v>
      </c>
      <c r="G26" s="64">
        <f>SUM(Jan:Dec!G26)</f>
        <v>185.07499999999999</v>
      </c>
      <c r="H26" s="64">
        <f>SUM(Jan:Dec!H26)</f>
        <v>200</v>
      </c>
      <c r="I26" s="64">
        <f>SUM(Jan:Dec!I26)</f>
        <v>0</v>
      </c>
      <c r="J26" s="64">
        <f>SUM(Jan:Dec!J26)</f>
        <v>0</v>
      </c>
      <c r="K26" s="64">
        <f>SUM(Jan:Dec!K26)</f>
        <v>0</v>
      </c>
      <c r="L26" s="64">
        <f>SUM(Jan:Dec!L26)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2743.0749999999998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2743.0749999999998</v>
      </c>
      <c r="N29" s="24"/>
    </row>
  </sheetData>
  <mergeCells count="20">
    <mergeCell ref="I10:J10"/>
    <mergeCell ref="I11:J11"/>
    <mergeCell ref="I25:J25"/>
    <mergeCell ref="I13:J13"/>
    <mergeCell ref="I14:J14"/>
    <mergeCell ref="I15:J15"/>
    <mergeCell ref="I16:J16"/>
    <mergeCell ref="I17:J17"/>
    <mergeCell ref="I24:J24"/>
    <mergeCell ref="I12:J12"/>
    <mergeCell ref="C8:D8"/>
    <mergeCell ref="G8:H8"/>
    <mergeCell ref="L1:M1"/>
    <mergeCell ref="B2:M3"/>
    <mergeCell ref="C4:D4"/>
    <mergeCell ref="H4:I4"/>
    <mergeCell ref="C7:D7"/>
    <mergeCell ref="G7:H7"/>
    <mergeCell ref="L7:M7"/>
    <mergeCell ref="L8:M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  <cellWatches>
    <cellWatch r="M29"/>
    <cellWatch r="M27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"/>
  <sheetViews>
    <sheetView workbookViewId="0">
      <selection activeCell="D37" sqref="D37"/>
    </sheetView>
  </sheetViews>
  <sheetFormatPr defaultRowHeight="12.75" x14ac:dyDescent="0.2"/>
  <sheetData>
    <row r="1" spans="1:1" x14ac:dyDescent="0.2">
      <c r="A1">
        <f>Sheet1!D4</f>
        <v>2400</v>
      </c>
    </row>
    <row r="2" spans="1:1" x14ac:dyDescent="0.2">
      <c r="A2">
        <f>Sheet1!D33</f>
        <v>3980848.5180933606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E13" sqref="E13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>
        <v>213</v>
      </c>
      <c r="F11" s="65">
        <v>339</v>
      </c>
      <c r="G11" s="65">
        <v>17.11</v>
      </c>
      <c r="H11" s="65">
        <v>25</v>
      </c>
      <c r="I11" s="93"/>
      <c r="J11" s="93"/>
      <c r="K11" s="65"/>
      <c r="L11" s="65"/>
      <c r="M11" s="64">
        <f t="shared" ref="M11:M25" si="0">SUM(E11:L11)</f>
        <v>594.11</v>
      </c>
      <c r="N11" s="24"/>
    </row>
    <row r="12" spans="2:14" ht="17.100000000000001" customHeight="1" x14ac:dyDescent="0.2">
      <c r="B12" s="62"/>
      <c r="C12" s="61"/>
      <c r="D12" s="63"/>
      <c r="E12" s="60">
        <v>123</v>
      </c>
      <c r="F12" s="60"/>
      <c r="G12" s="60"/>
      <c r="H12" s="60"/>
      <c r="I12" s="94"/>
      <c r="J12" s="94"/>
      <c r="K12" s="60"/>
      <c r="L12" s="60"/>
      <c r="M12" s="47">
        <f t="shared" si="0"/>
        <v>123</v>
      </c>
      <c r="N12" s="24"/>
    </row>
    <row r="13" spans="2:14" ht="17.100000000000001" customHeight="1" x14ac:dyDescent="0.2">
      <c r="B13" s="57"/>
      <c r="C13" s="56"/>
      <c r="D13" s="55"/>
      <c r="E13" s="52">
        <v>234</v>
      </c>
      <c r="F13" s="52"/>
      <c r="G13" s="52"/>
      <c r="H13" s="52"/>
      <c r="I13" s="101"/>
      <c r="J13" s="101"/>
      <c r="K13" s="52"/>
      <c r="L13" s="52"/>
      <c r="M13" s="47">
        <f t="shared" si="0"/>
        <v>234</v>
      </c>
      <c r="N13" s="24"/>
    </row>
    <row r="14" spans="2:14" ht="17.100000000000001" customHeight="1" x14ac:dyDescent="0.2">
      <c r="B14" s="62"/>
      <c r="C14" s="61"/>
      <c r="D14" s="63"/>
      <c r="E14" s="60">
        <v>434</v>
      </c>
      <c r="F14" s="60"/>
      <c r="G14" s="60"/>
      <c r="H14" s="60"/>
      <c r="I14" s="94"/>
      <c r="J14" s="94"/>
      <c r="K14" s="60"/>
      <c r="L14" s="60"/>
      <c r="M14" s="47">
        <f t="shared" si="0"/>
        <v>434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1004</v>
      </c>
      <c r="F26" s="39">
        <f>SUM(F11:F25)</f>
        <v>339</v>
      </c>
      <c r="G26" s="39">
        <f>SUM(G11:G25)</f>
        <v>17.11</v>
      </c>
      <c r="H26" s="39">
        <f>SUM(H11:H25)</f>
        <v>25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1385.1100000000001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1385.1100000000001</v>
      </c>
      <c r="N29" s="24"/>
    </row>
  </sheetData>
  <mergeCells count="21">
    <mergeCell ref="I13:J13"/>
    <mergeCell ref="I24:J24"/>
    <mergeCell ref="I25:J25"/>
    <mergeCell ref="C4:D4"/>
    <mergeCell ref="C7:D7"/>
    <mergeCell ref="I26:J26"/>
    <mergeCell ref="I14:J14"/>
    <mergeCell ref="I15:J15"/>
    <mergeCell ref="I16:J16"/>
    <mergeCell ref="I17:J17"/>
    <mergeCell ref="L1:M1"/>
    <mergeCell ref="I10:J10"/>
    <mergeCell ref="I11:J11"/>
    <mergeCell ref="I12:J12"/>
    <mergeCell ref="L7:M7"/>
    <mergeCell ref="B2:M3"/>
    <mergeCell ref="H4:I4"/>
    <mergeCell ref="L8:M8"/>
    <mergeCell ref="C8:D8"/>
    <mergeCell ref="G8:H8"/>
    <mergeCell ref="G7:H7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4" sqref="G14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9.75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>
        <v>39124</v>
      </c>
      <c r="C11" s="67"/>
      <c r="D11" s="66" t="s">
        <v>58</v>
      </c>
      <c r="E11" s="65">
        <v>121</v>
      </c>
      <c r="F11" s="65">
        <v>339</v>
      </c>
      <c r="G11" s="65">
        <f>101*0.465</f>
        <v>46.965000000000003</v>
      </c>
      <c r="H11" s="65">
        <v>25</v>
      </c>
      <c r="I11" s="93"/>
      <c r="J11" s="93"/>
      <c r="K11" s="65"/>
      <c r="L11" s="65"/>
      <c r="M11" s="64">
        <f t="shared" ref="M11:M25" si="0">SUM(E11:L11)</f>
        <v>531.96500000000003</v>
      </c>
      <c r="N11" s="24"/>
    </row>
    <row r="12" spans="2:14" ht="17.100000000000001" customHeight="1" x14ac:dyDescent="0.2">
      <c r="B12" s="62"/>
      <c r="C12" s="61"/>
      <c r="D12" s="63"/>
      <c r="E12" s="60"/>
      <c r="F12" s="60">
        <v>555</v>
      </c>
      <c r="G12" s="60">
        <v>55</v>
      </c>
      <c r="H12" s="60"/>
      <c r="I12" s="94"/>
      <c r="J12" s="94"/>
      <c r="K12" s="60"/>
      <c r="L12" s="60"/>
      <c r="M12" s="47">
        <f t="shared" si="0"/>
        <v>610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>
        <v>66</v>
      </c>
      <c r="H13" s="52"/>
      <c r="I13" s="101"/>
      <c r="J13" s="101"/>
      <c r="K13" s="52"/>
      <c r="L13" s="52"/>
      <c r="M13" s="47">
        <f t="shared" si="0"/>
        <v>66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121</v>
      </c>
      <c r="F26" s="39">
        <f>SUM(F11:F25)</f>
        <v>894</v>
      </c>
      <c r="G26" s="39">
        <f>SUM(G11:G25)</f>
        <v>167.965</v>
      </c>
      <c r="H26" s="39">
        <f>SUM(H11:H25)</f>
        <v>25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1207.9650000000001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1207.9650000000001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 t="shared" ref="M11:M25" si="0">SUM(E11:L11)</f>
        <v>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 t="shared" ref="M11:M25" si="0">SUM(E11:L11)</f>
        <v>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 t="shared" ref="M11:M25" si="0">SUM(E11:L11)</f>
        <v>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 t="shared" ref="M11:M25" si="0">SUM(E11:L11)</f>
        <v>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showGridLines="0" workbookViewId="0">
      <selection activeCell="G12" sqref="G12"/>
    </sheetView>
  </sheetViews>
  <sheetFormatPr defaultRowHeight="12.75" x14ac:dyDescent="0.2"/>
  <cols>
    <col min="1" max="1" width="0.6640625" style="23" customWidth="1"/>
    <col min="2" max="2" width="13.33203125" style="23" customWidth="1"/>
    <col min="3" max="3" width="9.33203125" style="23"/>
    <col min="4" max="4" width="34" style="23" customWidth="1"/>
    <col min="5" max="8" width="13" style="23" customWidth="1"/>
    <col min="9" max="9" width="9" style="23" customWidth="1"/>
    <col min="10" max="10" width="4.1640625" style="23" customWidth="1"/>
    <col min="11" max="11" width="15.6640625" style="23" customWidth="1"/>
    <col min="12" max="12" width="12.83203125" style="23" customWidth="1"/>
    <col min="13" max="13" width="13.6640625" style="23" customWidth="1"/>
    <col min="14" max="16384" width="9.33203125" style="23"/>
  </cols>
  <sheetData>
    <row r="1" spans="2:14" s="84" customFormat="1" ht="16.5" customHeight="1" x14ac:dyDescent="0.2">
      <c r="B1" s="87"/>
      <c r="C1" s="87"/>
      <c r="D1" s="87"/>
      <c r="E1" s="87"/>
      <c r="F1" s="87"/>
      <c r="G1" s="87"/>
      <c r="H1" s="87"/>
      <c r="I1" s="87"/>
      <c r="K1" s="86" t="s">
        <v>57</v>
      </c>
      <c r="L1" s="91"/>
      <c r="M1" s="91"/>
      <c r="N1" s="85"/>
    </row>
    <row r="2" spans="2:14" ht="25.5" customHeight="1" x14ac:dyDescent="0.2">
      <c r="B2" s="96" t="s">
        <v>56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4"/>
    </row>
    <row r="3" spans="2:14" ht="30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4"/>
    </row>
    <row r="4" spans="2:14" ht="17.100000000000001" customHeight="1" x14ac:dyDescent="0.2">
      <c r="B4" s="80" t="s">
        <v>55</v>
      </c>
      <c r="C4" s="102"/>
      <c r="D4" s="102"/>
      <c r="E4" s="77"/>
      <c r="F4" s="34" t="s">
        <v>54</v>
      </c>
      <c r="H4" s="97"/>
      <c r="I4" s="97"/>
      <c r="J4" s="83"/>
      <c r="K4" s="33" t="s">
        <v>53</v>
      </c>
      <c r="L4" s="82" t="s">
        <v>52</v>
      </c>
      <c r="M4" s="81">
        <f>MIN(A11:A25)</f>
        <v>0</v>
      </c>
      <c r="N4" s="24"/>
    </row>
    <row r="5" spans="2:14" ht="17.100000000000001" customHeight="1" x14ac:dyDescent="0.2">
      <c r="B5" s="77"/>
      <c r="C5" s="78"/>
      <c r="D5" s="78"/>
      <c r="E5" s="78"/>
      <c r="F5" s="78"/>
      <c r="G5" s="78"/>
      <c r="H5" s="78"/>
      <c r="L5" s="82" t="s">
        <v>51</v>
      </c>
      <c r="M5" s="81">
        <f>MAX(A11:A25)</f>
        <v>0</v>
      </c>
      <c r="N5" s="24"/>
    </row>
    <row r="6" spans="2:14" ht="17.100000000000001" customHeight="1" x14ac:dyDescent="0.2">
      <c r="B6" s="80" t="s">
        <v>50</v>
      </c>
      <c r="C6" s="79"/>
      <c r="D6" s="77"/>
      <c r="E6" s="77"/>
      <c r="F6" s="77"/>
      <c r="G6" s="78"/>
      <c r="N6" s="24"/>
    </row>
    <row r="7" spans="2:14" ht="16.5" customHeight="1" x14ac:dyDescent="0.2">
      <c r="B7" s="76" t="s">
        <v>49</v>
      </c>
      <c r="C7" s="102"/>
      <c r="D7" s="102"/>
      <c r="F7" s="76" t="s">
        <v>48</v>
      </c>
      <c r="G7" s="102"/>
      <c r="H7" s="102"/>
      <c r="K7" s="77" t="s">
        <v>47</v>
      </c>
      <c r="L7" s="95"/>
      <c r="M7" s="95"/>
      <c r="N7" s="75"/>
    </row>
    <row r="8" spans="2:14" ht="17.100000000000001" customHeight="1" x14ac:dyDescent="0.2">
      <c r="B8" s="76" t="s">
        <v>46</v>
      </c>
      <c r="C8" s="99"/>
      <c r="D8" s="99"/>
      <c r="F8" s="76" t="s">
        <v>45</v>
      </c>
      <c r="G8" s="99"/>
      <c r="H8" s="99"/>
      <c r="K8" s="76" t="s">
        <v>44</v>
      </c>
      <c r="L8" s="98"/>
      <c r="M8" s="98"/>
      <c r="N8" s="75"/>
    </row>
    <row r="9" spans="2:14" ht="17.100000000000001" customHeight="1" x14ac:dyDescent="0.2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24"/>
    </row>
    <row r="10" spans="2:14" s="69" customFormat="1" ht="20.100000000000001" customHeight="1" x14ac:dyDescent="0.2">
      <c r="B10" s="73" t="s">
        <v>43</v>
      </c>
      <c r="C10" s="72" t="s">
        <v>42</v>
      </c>
      <c r="D10" s="72" t="s">
        <v>41</v>
      </c>
      <c r="E10" s="72" t="s">
        <v>40</v>
      </c>
      <c r="F10" s="72" t="s">
        <v>39</v>
      </c>
      <c r="G10" s="72" t="s">
        <v>38</v>
      </c>
      <c r="H10" s="72" t="s">
        <v>37</v>
      </c>
      <c r="I10" s="92" t="s">
        <v>36</v>
      </c>
      <c r="J10" s="92"/>
      <c r="K10" s="72" t="s">
        <v>35</v>
      </c>
      <c r="L10" s="72" t="s">
        <v>34</v>
      </c>
      <c r="M10" s="71" t="s">
        <v>28</v>
      </c>
      <c r="N10" s="70"/>
    </row>
    <row r="11" spans="2:14" ht="17.100000000000001" customHeight="1" x14ac:dyDescent="0.2">
      <c r="B11" s="68"/>
      <c r="C11" s="67"/>
      <c r="D11" s="66"/>
      <c r="E11" s="65"/>
      <c r="F11" s="65"/>
      <c r="G11" s="65"/>
      <c r="H11" s="65"/>
      <c r="I11" s="93"/>
      <c r="J11" s="93"/>
      <c r="K11" s="65"/>
      <c r="L11" s="65"/>
      <c r="M11" s="64">
        <f t="shared" ref="M11:M25" si="0">SUM(E11:L11)</f>
        <v>0</v>
      </c>
      <c r="N11" s="24"/>
    </row>
    <row r="12" spans="2:14" ht="17.100000000000001" customHeight="1" x14ac:dyDescent="0.2">
      <c r="B12" s="62"/>
      <c r="C12" s="61"/>
      <c r="D12" s="63"/>
      <c r="E12" s="60"/>
      <c r="F12" s="60"/>
      <c r="G12" s="60"/>
      <c r="H12" s="60"/>
      <c r="I12" s="94"/>
      <c r="J12" s="94"/>
      <c r="K12" s="60"/>
      <c r="L12" s="60"/>
      <c r="M12" s="47">
        <f t="shared" si="0"/>
        <v>0</v>
      </c>
      <c r="N12" s="24"/>
    </row>
    <row r="13" spans="2:14" ht="17.100000000000001" customHeight="1" x14ac:dyDescent="0.2">
      <c r="B13" s="57"/>
      <c r="C13" s="56"/>
      <c r="D13" s="55"/>
      <c r="E13" s="52"/>
      <c r="F13" s="52"/>
      <c r="G13" s="52"/>
      <c r="H13" s="52"/>
      <c r="I13" s="101"/>
      <c r="J13" s="101"/>
      <c r="K13" s="52"/>
      <c r="L13" s="52"/>
      <c r="M13" s="47">
        <f t="shared" si="0"/>
        <v>0</v>
      </c>
      <c r="N13" s="24"/>
    </row>
    <row r="14" spans="2:14" ht="17.100000000000001" customHeight="1" x14ac:dyDescent="0.2">
      <c r="B14" s="62"/>
      <c r="C14" s="61"/>
      <c r="D14" s="63"/>
      <c r="E14" s="60"/>
      <c r="F14" s="60"/>
      <c r="G14" s="60"/>
      <c r="H14" s="60"/>
      <c r="I14" s="94"/>
      <c r="J14" s="94"/>
      <c r="K14" s="60"/>
      <c r="L14" s="60"/>
      <c r="M14" s="47">
        <f t="shared" si="0"/>
        <v>0</v>
      </c>
      <c r="N14" s="24"/>
    </row>
    <row r="15" spans="2:14" ht="17.100000000000001" customHeight="1" x14ac:dyDescent="0.2">
      <c r="B15" s="57"/>
      <c r="C15" s="56"/>
      <c r="D15" s="55"/>
      <c r="E15" s="52"/>
      <c r="F15" s="52"/>
      <c r="G15" s="52"/>
      <c r="H15" s="52"/>
      <c r="I15" s="101"/>
      <c r="J15" s="101"/>
      <c r="K15" s="52"/>
      <c r="L15" s="52"/>
      <c r="M15" s="47">
        <f t="shared" si="0"/>
        <v>0</v>
      </c>
      <c r="N15" s="24"/>
    </row>
    <row r="16" spans="2:14" ht="17.100000000000001" customHeight="1" x14ac:dyDescent="0.2">
      <c r="B16" s="62"/>
      <c r="C16" s="61"/>
      <c r="D16" s="61"/>
      <c r="E16" s="60"/>
      <c r="F16" s="60"/>
      <c r="G16" s="60"/>
      <c r="H16" s="60"/>
      <c r="I16" s="94"/>
      <c r="J16" s="94"/>
      <c r="K16" s="60"/>
      <c r="L16" s="60"/>
      <c r="M16" s="47">
        <f t="shared" si="0"/>
        <v>0</v>
      </c>
      <c r="N16" s="24"/>
    </row>
    <row r="17" spans="2:14" ht="17.100000000000001" customHeight="1" x14ac:dyDescent="0.2">
      <c r="B17" s="57"/>
      <c r="C17" s="56"/>
      <c r="D17" s="55"/>
      <c r="E17" s="52"/>
      <c r="F17" s="52"/>
      <c r="G17" s="52"/>
      <c r="H17" s="52"/>
      <c r="I17" s="101"/>
      <c r="J17" s="101"/>
      <c r="K17" s="52"/>
      <c r="L17" s="52"/>
      <c r="M17" s="47">
        <f t="shared" si="0"/>
        <v>0</v>
      </c>
      <c r="N17" s="24"/>
    </row>
    <row r="18" spans="2:14" ht="17.100000000000001" customHeight="1" x14ac:dyDescent="0.2">
      <c r="B18" s="51"/>
      <c r="C18" s="50"/>
      <c r="D18" s="49"/>
      <c r="E18" s="48"/>
      <c r="F18" s="48"/>
      <c r="G18" s="48"/>
      <c r="H18" s="48"/>
      <c r="I18" s="59"/>
      <c r="J18" s="58"/>
      <c r="K18" s="48"/>
      <c r="L18" s="48"/>
      <c r="M18" s="47">
        <f t="shared" si="0"/>
        <v>0</v>
      </c>
      <c r="N18" s="24"/>
    </row>
    <row r="19" spans="2:14" ht="17.100000000000001" customHeight="1" x14ac:dyDescent="0.2">
      <c r="B19" s="57"/>
      <c r="C19" s="56"/>
      <c r="D19" s="55"/>
      <c r="E19" s="52"/>
      <c r="F19" s="52"/>
      <c r="G19" s="52"/>
      <c r="H19" s="52"/>
      <c r="I19" s="54"/>
      <c r="J19" s="53"/>
      <c r="K19" s="52"/>
      <c r="L19" s="52"/>
      <c r="M19" s="47">
        <f t="shared" si="0"/>
        <v>0</v>
      </c>
      <c r="N19" s="24"/>
    </row>
    <row r="20" spans="2:14" ht="17.100000000000001" customHeight="1" x14ac:dyDescent="0.2">
      <c r="B20" s="51"/>
      <c r="C20" s="50"/>
      <c r="D20" s="49"/>
      <c r="E20" s="48"/>
      <c r="F20" s="48"/>
      <c r="G20" s="48"/>
      <c r="H20" s="48"/>
      <c r="I20" s="59"/>
      <c r="J20" s="58"/>
      <c r="K20" s="48"/>
      <c r="L20" s="48"/>
      <c r="M20" s="47">
        <f t="shared" si="0"/>
        <v>0</v>
      </c>
      <c r="N20" s="24"/>
    </row>
    <row r="21" spans="2:14" ht="17.100000000000001" customHeight="1" x14ac:dyDescent="0.2">
      <c r="B21" s="57"/>
      <c r="C21" s="56"/>
      <c r="D21" s="55"/>
      <c r="E21" s="52"/>
      <c r="F21" s="52"/>
      <c r="G21" s="52"/>
      <c r="H21" s="52"/>
      <c r="I21" s="54"/>
      <c r="J21" s="53"/>
      <c r="K21" s="52"/>
      <c r="L21" s="52"/>
      <c r="M21" s="47">
        <f t="shared" si="0"/>
        <v>0</v>
      </c>
      <c r="N21" s="24"/>
    </row>
    <row r="22" spans="2:14" ht="17.100000000000001" customHeight="1" x14ac:dyDescent="0.2">
      <c r="B22" s="51"/>
      <c r="C22" s="50"/>
      <c r="D22" s="49"/>
      <c r="E22" s="48"/>
      <c r="F22" s="48"/>
      <c r="G22" s="48"/>
      <c r="H22" s="48"/>
      <c r="I22" s="59"/>
      <c r="J22" s="58"/>
      <c r="K22" s="48"/>
      <c r="L22" s="48"/>
      <c r="M22" s="47">
        <f t="shared" si="0"/>
        <v>0</v>
      </c>
      <c r="N22" s="24"/>
    </row>
    <row r="23" spans="2:14" ht="17.100000000000001" customHeight="1" x14ac:dyDescent="0.2">
      <c r="B23" s="57"/>
      <c r="C23" s="56"/>
      <c r="D23" s="55"/>
      <c r="E23" s="52"/>
      <c r="F23" s="52"/>
      <c r="G23" s="52"/>
      <c r="H23" s="52"/>
      <c r="I23" s="54"/>
      <c r="J23" s="53"/>
      <c r="K23" s="52"/>
      <c r="L23" s="52"/>
      <c r="M23" s="47">
        <f t="shared" si="0"/>
        <v>0</v>
      </c>
      <c r="N23" s="24"/>
    </row>
    <row r="24" spans="2:14" ht="17.100000000000001" customHeight="1" x14ac:dyDescent="0.2">
      <c r="B24" s="51"/>
      <c r="C24" s="50"/>
      <c r="D24" s="49"/>
      <c r="E24" s="48"/>
      <c r="F24" s="48"/>
      <c r="G24" s="48"/>
      <c r="H24" s="48"/>
      <c r="I24" s="103"/>
      <c r="J24" s="103"/>
      <c r="K24" s="48"/>
      <c r="L24" s="48"/>
      <c r="M24" s="47">
        <f t="shared" si="0"/>
        <v>0</v>
      </c>
      <c r="N24" s="24"/>
    </row>
    <row r="25" spans="2:14" ht="17.100000000000001" customHeight="1" x14ac:dyDescent="0.2">
      <c r="B25" s="46"/>
      <c r="C25" s="45"/>
      <c r="D25" s="44"/>
      <c r="E25" s="43"/>
      <c r="F25" s="43"/>
      <c r="G25" s="43"/>
      <c r="H25" s="43"/>
      <c r="I25" s="104"/>
      <c r="J25" s="104"/>
      <c r="K25" s="43"/>
      <c r="L25" s="43"/>
      <c r="M25" s="42">
        <f t="shared" si="0"/>
        <v>0</v>
      </c>
      <c r="N25" s="24"/>
    </row>
    <row r="26" spans="2:14" ht="17.100000000000001" customHeight="1" x14ac:dyDescent="0.2">
      <c r="C26" s="41"/>
      <c r="D26" s="40"/>
      <c r="E26" s="39">
        <f>SUM(E11:E25)</f>
        <v>0</v>
      </c>
      <c r="F26" s="39">
        <f>SUM(F11:F25)</f>
        <v>0</v>
      </c>
      <c r="G26" s="39">
        <f>SUM(G11:G25)</f>
        <v>0</v>
      </c>
      <c r="H26" s="39">
        <f>SUM(H11:H25)</f>
        <v>0</v>
      </c>
      <c r="I26" s="100">
        <f>SUM(I11:I25)</f>
        <v>0</v>
      </c>
      <c r="J26" s="100"/>
      <c r="K26" s="39">
        <f>SUM(K11:K25)</f>
        <v>0</v>
      </c>
      <c r="L26" s="38">
        <f>SUM(L11:L25)</f>
        <v>0</v>
      </c>
      <c r="M26" s="37"/>
      <c r="N26" s="24"/>
    </row>
    <row r="27" spans="2:14" ht="17.100000000000001" customHeight="1" x14ac:dyDescent="0.2">
      <c r="C27" s="32"/>
      <c r="D27" s="32"/>
      <c r="E27" s="32"/>
      <c r="F27" s="32"/>
      <c r="G27" s="32"/>
      <c r="H27" s="32"/>
      <c r="I27" s="32"/>
      <c r="J27" s="32"/>
      <c r="L27" s="36" t="s">
        <v>33</v>
      </c>
      <c r="M27" s="35">
        <f>SUM(M11:M25)</f>
        <v>0</v>
      </c>
      <c r="N27" s="24"/>
    </row>
    <row r="28" spans="2:14" ht="17.100000000000001" customHeight="1" x14ac:dyDescent="0.2">
      <c r="B28" s="34" t="s">
        <v>32</v>
      </c>
      <c r="C28" s="30"/>
      <c r="D28" s="30"/>
      <c r="E28" s="30"/>
      <c r="F28" s="33" t="s">
        <v>31</v>
      </c>
      <c r="I28" s="32"/>
      <c r="J28" s="32"/>
      <c r="L28" s="26" t="s">
        <v>30</v>
      </c>
      <c r="M28" s="31"/>
      <c r="N28" s="24"/>
    </row>
    <row r="29" spans="2:14" ht="17.100000000000001" customHeight="1" x14ac:dyDescent="0.2">
      <c r="C29" s="30"/>
      <c r="D29" s="30"/>
      <c r="E29" s="30"/>
      <c r="F29" s="29"/>
      <c r="G29" s="28"/>
      <c r="H29" s="28"/>
      <c r="I29" s="27"/>
      <c r="J29" s="27"/>
      <c r="L29" s="26" t="s">
        <v>28</v>
      </c>
      <c r="M29" s="25">
        <f>(M27-M28)</f>
        <v>0</v>
      </c>
      <c r="N29" s="24"/>
    </row>
  </sheetData>
  <mergeCells count="21">
    <mergeCell ref="I10:J10"/>
    <mergeCell ref="I11:J11"/>
    <mergeCell ref="I25:J25"/>
    <mergeCell ref="I12:J12"/>
    <mergeCell ref="I26:J26"/>
    <mergeCell ref="I13:J13"/>
    <mergeCell ref="I14:J14"/>
    <mergeCell ref="I15:J15"/>
    <mergeCell ref="I16:J16"/>
    <mergeCell ref="I17:J17"/>
    <mergeCell ref="I24:J24"/>
    <mergeCell ref="L1:M1"/>
    <mergeCell ref="B2:M3"/>
    <mergeCell ref="C4:D4"/>
    <mergeCell ref="H4:I4"/>
    <mergeCell ref="L8:M8"/>
    <mergeCell ref="C7:D7"/>
    <mergeCell ref="G7:H7"/>
    <mergeCell ref="L7:M7"/>
    <mergeCell ref="C8:D8"/>
    <mergeCell ref="G8:H8"/>
  </mergeCells>
  <phoneticPr fontId="13" type="noConversion"/>
  <printOptions horizontalCentered="1"/>
  <pageMargins left="0.75" right="0.75" top="0.5" bottom="1" header="0.5" footer="0.5"/>
  <pageSetup scale="86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Sheet1</vt:lpstr>
      <vt:lpstr>Sheet2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Total</vt:lpstr>
      <vt:lpstr>GrandTotal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Total!Print_Area</vt:lpstr>
      <vt:lpstr>TotalMeals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2004-11-29T14:47:51Z</dcterms:created>
  <dcterms:modified xsi:type="dcterms:W3CDTF">2012-12-11T14:53:45Z</dcterms:modified>
</cp:coreProperties>
</file>