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TOTAL" sheetId="2" r:id="rId5"/>
  </sheets>
  <definedNames/>
  <calcPr/>
</workbook>
</file>

<file path=xl/sharedStrings.xml><?xml version="1.0" encoding="utf-8"?>
<sst xmlns="http://schemas.openxmlformats.org/spreadsheetml/2006/main" count="72" uniqueCount="42">
  <si>
    <t>Final</t>
  </si>
  <si>
    <t>學號</t>
  </si>
  <si>
    <t>姓名</t>
  </si>
  <si>
    <t>特殊扣分</t>
  </si>
  <si>
    <t>SUM</t>
  </si>
  <si>
    <t>王鼎元</t>
  </si>
  <si>
    <t>林宸安</t>
  </si>
  <si>
    <t>成績分布</t>
  </si>
  <si>
    <t>姚梃睿</t>
  </si>
  <si>
    <t>陳昱豪</t>
  </si>
  <si>
    <t>90~99</t>
  </si>
  <si>
    <t>王泰翔</t>
  </si>
  <si>
    <t>80~89</t>
  </si>
  <si>
    <t>張慎瓖</t>
  </si>
  <si>
    <t>70~79</t>
  </si>
  <si>
    <t>黃今譜</t>
  </si>
  <si>
    <t>60~70</t>
  </si>
  <si>
    <t>丁婕茹</t>
  </si>
  <si>
    <t>under 60</t>
  </si>
  <si>
    <t>鍾震</t>
  </si>
  <si>
    <t>李育舜</t>
  </si>
  <si>
    <t>廖奕翔</t>
  </si>
  <si>
    <t>劉子沅</t>
  </si>
  <si>
    <t>陳昱維</t>
  </si>
  <si>
    <t>張峻豪</t>
  </si>
  <si>
    <t>葉昌霖</t>
  </si>
  <si>
    <t>蔡岳修</t>
  </si>
  <si>
    <t>黃新評</t>
  </si>
  <si>
    <t>劉家蓁</t>
  </si>
  <si>
    <t>陳柔均</t>
  </si>
  <si>
    <t>avg.</t>
  </si>
  <si>
    <t>sigma</t>
  </si>
  <si>
    <t>Total</t>
  </si>
  <si>
    <t>Demo</t>
  </si>
  <si>
    <t>HW</t>
  </si>
  <si>
    <t>Quiz</t>
  </si>
  <si>
    <t>Midterm</t>
  </si>
  <si>
    <t>Round SUM</t>
  </si>
  <si>
    <t>Adjust</t>
  </si>
  <si>
    <t>After Adjustment</t>
  </si>
  <si>
    <t>原始成績分布</t>
  </si>
  <si>
    <t>60~69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</si>
</sst>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24.0"/>
      <color theme="1"/>
      <name val="Times New Roman"/>
    </font>
    <font/>
    <font>
      <sz val="12.0"/>
      <color theme="1"/>
      <name val="Times New Roman"/>
    </font>
    <font>
      <b/>
      <sz val="14.0"/>
      <color theme="1"/>
      <name val="Times New Roman"/>
    </font>
    <font>
      <sz val="13.0"/>
      <color rgb="FF000000"/>
      <name val="Times New Roman"/>
    </font>
    <font>
      <sz val="13.0"/>
      <color rgb="FF373A3C"/>
      <name val="Times New Roman"/>
    </font>
    <font>
      <sz val="13.0"/>
      <color theme="1"/>
      <name val="Times New Roman"/>
    </font>
    <font>
      <b/>
      <sz val="12.0"/>
      <color rgb="FFFF0000"/>
      <name val="Times New Roman"/>
    </font>
    <font>
      <b/>
      <sz val="14.0"/>
      <color theme="1"/>
      <name val="Calibri"/>
    </font>
    <font>
      <color theme="1"/>
      <name val="Arial"/>
      <scheme val="minor"/>
    </font>
    <font>
      <sz val="12.0"/>
      <color theme="1"/>
      <name val="Calibri"/>
    </font>
    <font>
      <sz val="14.0"/>
      <color theme="1"/>
      <name val="Times New Roman"/>
    </font>
    <font>
      <color theme="1"/>
      <name val="Times New Roman"/>
    </font>
    <font>
      <sz val="12.0"/>
      <color rgb="FF00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32">
    <border/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CCCCCC"/>
      </bottom>
    </border>
    <border>
      <right style="thin">
        <color rgb="FFCCCCCC"/>
      </right>
      <top style="thick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ck">
        <color rgb="FF000000"/>
      </top>
      <bottom style="thin">
        <color rgb="FFCCCCCC"/>
      </bottom>
    </border>
    <border>
      <top style="thick">
        <color rgb="FF000000"/>
      </top>
    </border>
    <border>
      <left style="thin">
        <color rgb="FFCCCCCC"/>
      </left>
      <right style="thick">
        <color rgb="FF000000"/>
      </right>
      <top style="thick">
        <color rgb="FF000000"/>
      </top>
      <bottom style="thin">
        <color rgb="FFCCCCCC"/>
      </bottom>
    </border>
    <border>
      <left style="thick">
        <color rgb="FF000000"/>
      </left>
      <right style="thick">
        <color rgb="FF000000"/>
      </right>
      <top style="thin">
        <color rgb="FFCCCCCC"/>
      </top>
      <bottom style="thick">
        <color rgb="FF000000"/>
      </bottom>
    </border>
    <border>
      <right style="thin">
        <color rgb="FFCCCCCC"/>
      </right>
      <top style="thin">
        <color rgb="FFCCCCCC"/>
      </top>
      <bottom style="thick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rgb="FF000000"/>
      </bottom>
    </border>
    <border>
      <bottom style="thick">
        <color rgb="FF000000"/>
      </bottom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CCCCCC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  <bottom style="thin">
        <color rgb="FFCCCCCC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CCCCCC"/>
      </top>
      <bottom style="thick">
        <color rgb="FF000000"/>
      </bottom>
    </border>
    <border>
      <left style="thick">
        <color rgb="FF000000"/>
      </left>
      <right style="thin">
        <color rgb="FFCCCCCC"/>
      </right>
      <bottom style="thick">
        <color rgb="FF000000"/>
      </bottom>
    </border>
    <border>
      <left style="thin">
        <color rgb="FFCCCCCC"/>
      </left>
      <right style="thin">
        <color rgb="FFCCCCCC"/>
      </right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4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4" fontId="4" numFmtId="9" xfId="0" applyAlignment="1" applyBorder="1" applyFont="1" applyNumberFormat="1">
      <alignment horizontal="center" readingOrder="0" shrinkToFit="0" vertical="center" wrapText="1"/>
    </xf>
    <xf borderId="4" fillId="4" fontId="4" numFmtId="9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8" fillId="4" fontId="8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5" fontId="5" numFmtId="0" xfId="0" applyAlignment="1" applyFill="1" applyFont="1">
      <alignment horizontal="center" readingOrder="0" shrinkToFit="0" vertical="center" wrapText="0"/>
    </xf>
    <xf borderId="0" fillId="5" fontId="6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4" fillId="5" fontId="8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10" fillId="0" fontId="2" numFmtId="0" xfId="0" applyBorder="1" applyFont="1"/>
    <xf borderId="4" fillId="4" fontId="3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readingOrder="0" vertical="center"/>
    </xf>
    <xf borderId="4" fillId="4" fontId="8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vertical="center"/>
    </xf>
    <xf borderId="0" fillId="6" fontId="3" numFmtId="0" xfId="0" applyAlignment="1" applyFill="1" applyFont="1">
      <alignment horizontal="center" vertical="center"/>
    </xf>
    <xf borderId="13" fillId="0" fontId="11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4" fontId="5" numFmtId="0" xfId="0" applyAlignment="1" applyFont="1">
      <alignment horizontal="center" readingOrder="0" shrinkToFit="0" vertical="center" wrapText="0"/>
    </xf>
    <xf borderId="0" fillId="4" fontId="6" numFmtId="0" xfId="0" applyAlignment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4" fontId="7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5" fontId="7" numFmtId="0" xfId="0" applyAlignment="1" applyFont="1">
      <alignment horizontal="center" vertical="center"/>
    </xf>
    <xf borderId="0" fillId="6" fontId="5" numFmtId="0" xfId="0" applyAlignment="1" applyFont="1">
      <alignment horizontal="center" readingOrder="0" shrinkToFit="0" vertical="center" wrapText="0"/>
    </xf>
    <xf borderId="0" fillId="6" fontId="6" numFmtId="0" xfId="0" applyAlignment="1" applyFont="1">
      <alignment horizontal="center" readingOrder="0" vertical="center"/>
    </xf>
    <xf borderId="15" fillId="6" fontId="12" numFmtId="0" xfId="0" applyAlignment="1" applyBorder="1" applyFont="1">
      <alignment horizontal="center" shrinkToFit="0" vertical="center" wrapText="1"/>
    </xf>
    <xf borderId="16" fillId="7" fontId="12" numFmtId="0" xfId="0" applyAlignment="1" applyBorder="1" applyFill="1" applyFont="1">
      <alignment horizontal="center" shrinkToFit="0" vertical="center" wrapText="1"/>
    </xf>
    <xf borderId="17" fillId="7" fontId="12" numFmtId="0" xfId="0" applyAlignment="1" applyBorder="1" applyFont="1">
      <alignment horizontal="center" shrinkToFit="0" vertical="center" wrapText="1"/>
    </xf>
    <xf borderId="18" fillId="7" fontId="12" numFmtId="0" xfId="0" applyAlignment="1" applyBorder="1" applyFont="1">
      <alignment horizontal="center" shrinkToFit="0" vertical="center" wrapText="1"/>
    </xf>
    <xf borderId="19" fillId="7" fontId="12" numFmtId="0" xfId="0" applyAlignment="1" applyBorder="1" applyFont="1">
      <alignment horizontal="center" shrinkToFit="0" vertical="center" wrapText="1"/>
    </xf>
    <xf borderId="20" fillId="6" fontId="12" numFmtId="0" xfId="0" applyAlignment="1" applyBorder="1" applyFont="1">
      <alignment horizontal="center" shrinkToFit="0" vertical="center" wrapText="1"/>
    </xf>
    <xf borderId="21" fillId="8" fontId="12" numFmtId="0" xfId="0" applyAlignment="1" applyBorder="1" applyFill="1" applyFont="1">
      <alignment horizontal="center" shrinkToFit="0" vertical="center" wrapText="1"/>
    </xf>
    <xf borderId="22" fillId="8" fontId="12" numFmtId="0" xfId="0" applyAlignment="1" applyBorder="1" applyFont="1">
      <alignment horizontal="center" shrinkToFit="0" vertical="center" wrapText="1"/>
    </xf>
    <xf borderId="23" fillId="8" fontId="12" numFmtId="0" xfId="0" applyAlignment="1" applyBorder="1" applyFont="1">
      <alignment horizontal="center" shrinkToFit="0" vertical="center" wrapText="1"/>
    </xf>
    <xf borderId="24" fillId="8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8" fillId="4" fontId="12" numFmtId="9" xfId="0" applyAlignment="1" applyBorder="1" applyFont="1" applyNumberFormat="1">
      <alignment horizontal="center" readingOrder="0" shrinkToFit="0" vertical="center" wrapText="1"/>
    </xf>
    <xf borderId="0" fillId="0" fontId="7" numFmtId="2" xfId="0" applyAlignment="1" applyFont="1" applyNumberForma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0" fillId="0" fontId="7" numFmtId="1" xfId="0" applyAlignment="1" applyFont="1" applyNumberFormat="1">
      <alignment horizontal="center" readingOrder="0" vertical="center"/>
    </xf>
    <xf borderId="0" fillId="0" fontId="3" numFmtId="1" xfId="0" applyAlignment="1" applyFont="1" applyNumberFormat="1">
      <alignment horizontal="center" readingOrder="0" vertical="center"/>
    </xf>
    <xf borderId="0" fillId="5" fontId="7" numFmtId="2" xfId="0" applyAlignment="1" applyFont="1" applyNumberFormat="1">
      <alignment horizontal="center" readingOrder="0" vertical="center"/>
    </xf>
    <xf borderId="0" fillId="5" fontId="7" numFmtId="1" xfId="0" applyAlignment="1" applyFont="1" applyNumberFormat="1">
      <alignment horizontal="center" readingOrder="0" vertical="center"/>
    </xf>
    <xf borderId="0" fillId="5" fontId="3" numFmtId="1" xfId="0" applyAlignment="1" applyFont="1" applyNumberFormat="1">
      <alignment horizontal="center" readingOrder="0" vertical="center"/>
    </xf>
    <xf borderId="12" fillId="0" fontId="10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center"/>
    </xf>
    <xf borderId="0" fillId="5" fontId="14" numFmtId="1" xfId="0" applyAlignment="1" applyFont="1" applyNumberFormat="1">
      <alignment horizontal="center" readingOrder="0" vertical="center"/>
    </xf>
    <xf borderId="0" fillId="5" fontId="3" numFmtId="1" xfId="0" applyAlignment="1" applyFont="1" applyNumberFormat="1">
      <alignment horizontal="center" vertical="center"/>
    </xf>
    <xf borderId="25" fillId="6" fontId="12" numFmtId="0" xfId="0" applyAlignment="1" applyBorder="1" applyFont="1">
      <alignment horizontal="center" readingOrder="0" shrinkToFit="0" vertical="center" wrapText="1"/>
    </xf>
    <xf borderId="26" fillId="7" fontId="12" numFmtId="0" xfId="0" applyAlignment="1" applyBorder="1" applyFont="1">
      <alignment horizontal="center" readingOrder="0" shrinkToFit="0" vertical="center" wrapText="1"/>
    </xf>
    <xf borderId="18" fillId="7" fontId="12" numFmtId="0" xfId="0" applyAlignment="1" applyBorder="1" applyFont="1">
      <alignment horizontal="center" readingOrder="0" shrinkToFit="0" vertical="center" wrapText="1"/>
    </xf>
    <xf borderId="27" fillId="7" fontId="12" numFmtId="0" xfId="0" applyAlignment="1" applyBorder="1" applyFont="1">
      <alignment horizontal="center" readingOrder="0" shrinkToFit="0" vertical="center" wrapText="1"/>
    </xf>
    <xf borderId="28" fillId="7" fontId="12" numFmtId="0" xfId="0" applyAlignment="1" applyBorder="1" applyFont="1">
      <alignment horizontal="center" shrinkToFit="0" vertical="center" wrapText="1"/>
    </xf>
    <xf borderId="29" fillId="6" fontId="12" numFmtId="0" xfId="0" applyAlignment="1" applyBorder="1" applyFont="1">
      <alignment horizontal="center" readingOrder="0" shrinkToFit="0" vertical="center" wrapText="1"/>
    </xf>
    <xf borderId="30" fillId="8" fontId="12" numFmtId="0" xfId="0" applyAlignment="1" applyBorder="1" applyFont="1">
      <alignment horizontal="center" readingOrder="0" shrinkToFit="0" vertical="center" wrapText="1"/>
    </xf>
    <xf borderId="31" fillId="8" fontId="12" numFmtId="0" xfId="0" applyAlignment="1" applyBorder="1" applyFont="1">
      <alignment horizontal="center" readingOrder="0" shrinkToFit="0" vertical="center" wrapText="1"/>
    </xf>
    <xf borderId="23" fillId="8" fontId="12" numFmtId="0" xfId="0" applyAlignment="1" applyBorder="1" applyFont="1">
      <alignment horizontal="center" readingOrder="0" shrinkToFit="0" vertical="center" wrapText="1"/>
    </xf>
    <xf borderId="24" fillId="8" fontId="12" numFmtId="0" xfId="0" applyAlignment="1" applyBorder="1" applyFont="1">
      <alignment horizontal="center" readingOrder="0" shrinkToFit="0" vertical="center" wrapText="1"/>
    </xf>
    <xf borderId="14" fillId="8" fontId="1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7" width="12.63"/>
  </cols>
  <sheetData>
    <row r="1" ht="37.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</row>
    <row r="2" ht="26.25" customHeight="1">
      <c r="A2" s="5" t="s">
        <v>1</v>
      </c>
      <c r="B2" s="6" t="s">
        <v>2</v>
      </c>
      <c r="C2" s="7">
        <v>1.0</v>
      </c>
      <c r="D2" s="8">
        <v>2.0</v>
      </c>
      <c r="E2" s="8">
        <v>3.0</v>
      </c>
      <c r="F2" s="8" t="s">
        <v>3</v>
      </c>
      <c r="G2" s="9" t="s">
        <v>4</v>
      </c>
      <c r="H2" s="4"/>
      <c r="I2" s="4"/>
      <c r="J2" s="4"/>
      <c r="K2" s="4"/>
    </row>
    <row r="3" ht="18.75" customHeight="1">
      <c r="A3" s="10"/>
      <c r="B3" s="11"/>
      <c r="C3" s="12">
        <v>0.25</v>
      </c>
      <c r="D3" s="12">
        <v>0.25</v>
      </c>
      <c r="E3" s="12">
        <v>0.5</v>
      </c>
      <c r="F3" s="13"/>
      <c r="G3" s="10"/>
      <c r="H3" s="4"/>
      <c r="I3" s="4"/>
      <c r="J3" s="4"/>
      <c r="K3" s="4"/>
    </row>
    <row r="4" ht="22.5" customHeight="1">
      <c r="A4" s="14">
        <v>810703.0</v>
      </c>
      <c r="B4" s="15" t="s">
        <v>5</v>
      </c>
      <c r="C4" s="16">
        <v>21.0</v>
      </c>
      <c r="D4" s="16">
        <v>7.0</v>
      </c>
      <c r="E4" s="16">
        <v>30.0</v>
      </c>
      <c r="F4" s="16"/>
      <c r="G4" s="17">
        <f t="shared" ref="G4:G22" si="1">SUM(C4:F4)</f>
        <v>58</v>
      </c>
      <c r="H4" s="4"/>
      <c r="I4" s="18"/>
      <c r="J4" s="18"/>
      <c r="K4" s="4"/>
    </row>
    <row r="5" ht="22.5" customHeight="1">
      <c r="A5" s="19">
        <v>810731.0</v>
      </c>
      <c r="B5" s="20" t="s">
        <v>6</v>
      </c>
      <c r="C5" s="21">
        <v>10.0</v>
      </c>
      <c r="D5" s="21">
        <v>7.0</v>
      </c>
      <c r="E5" s="21">
        <v>24.0</v>
      </c>
      <c r="F5" s="21"/>
      <c r="G5" s="22">
        <f t="shared" si="1"/>
        <v>41</v>
      </c>
      <c r="H5" s="4"/>
      <c r="I5" s="23" t="s">
        <v>7</v>
      </c>
      <c r="J5" s="24"/>
      <c r="K5" s="4"/>
    </row>
    <row r="6" ht="22.5" customHeight="1">
      <c r="A6" s="14">
        <v>810793.0</v>
      </c>
      <c r="B6" s="15" t="s">
        <v>8</v>
      </c>
      <c r="C6" s="16">
        <v>21.0</v>
      </c>
      <c r="D6" s="16">
        <v>16.0</v>
      </c>
      <c r="E6" s="16">
        <v>35.0</v>
      </c>
      <c r="F6" s="16"/>
      <c r="G6" s="25">
        <f t="shared" si="1"/>
        <v>72</v>
      </c>
      <c r="H6" s="4"/>
      <c r="I6" s="26">
        <v>100.0</v>
      </c>
      <c r="J6" s="27">
        <f>COUNTIF(G4:G22,"&gt;=100")</f>
        <v>0</v>
      </c>
      <c r="K6" s="4"/>
    </row>
    <row r="7" ht="22.5" customHeight="1">
      <c r="A7" s="19">
        <v>810872.0</v>
      </c>
      <c r="B7" s="20" t="s">
        <v>9</v>
      </c>
      <c r="C7" s="21">
        <v>23.0</v>
      </c>
      <c r="D7" s="21">
        <v>20.0</v>
      </c>
      <c r="E7" s="21">
        <v>38.0</v>
      </c>
      <c r="F7" s="21"/>
      <c r="G7" s="28">
        <f t="shared" si="1"/>
        <v>81</v>
      </c>
      <c r="H7" s="4"/>
      <c r="I7" s="29" t="s">
        <v>10</v>
      </c>
      <c r="J7" s="27">
        <f>COUNTIF(G4:G22,"&gt;=90")-SUM(J6)</f>
        <v>3</v>
      </c>
      <c r="K7" s="4"/>
    </row>
    <row r="8" ht="22.5" customHeight="1">
      <c r="A8" s="14">
        <v>3.10513106E8</v>
      </c>
      <c r="B8" s="15" t="s">
        <v>11</v>
      </c>
      <c r="C8" s="16">
        <v>21.0</v>
      </c>
      <c r="D8" s="16">
        <v>6.0</v>
      </c>
      <c r="E8" s="16">
        <v>25.0</v>
      </c>
      <c r="F8" s="16"/>
      <c r="G8" s="30">
        <f t="shared" si="1"/>
        <v>52</v>
      </c>
      <c r="H8" s="4"/>
      <c r="I8" s="29" t="s">
        <v>12</v>
      </c>
      <c r="J8" s="31">
        <f>COUNTIF(G4:G22,"&gt;=80")-SUM(J6:J7)</f>
        <v>5</v>
      </c>
      <c r="K8" s="4"/>
    </row>
    <row r="9" ht="22.5" customHeight="1">
      <c r="A9" s="19">
        <v>3.10513128E8</v>
      </c>
      <c r="B9" s="20" t="s">
        <v>13</v>
      </c>
      <c r="C9" s="21">
        <v>21.0</v>
      </c>
      <c r="D9" s="21">
        <v>16.0</v>
      </c>
      <c r="E9" s="21">
        <v>36.0</v>
      </c>
      <c r="F9" s="21"/>
      <c r="G9" s="28">
        <f t="shared" si="1"/>
        <v>73</v>
      </c>
      <c r="H9" s="32"/>
      <c r="I9" s="29" t="s">
        <v>14</v>
      </c>
      <c r="J9" s="27">
        <f>COUNTIF(G4:G22,"&gt;=70")-SUM(J6:J8)</f>
        <v>4</v>
      </c>
      <c r="K9" s="32"/>
    </row>
    <row r="10" ht="22.5" customHeight="1">
      <c r="A10" s="14">
        <v>3.11512009E8</v>
      </c>
      <c r="B10" s="15" t="s">
        <v>15</v>
      </c>
      <c r="C10" s="16">
        <v>21.0</v>
      </c>
      <c r="D10" s="16">
        <v>22.0</v>
      </c>
      <c r="E10" s="16">
        <v>35.0</v>
      </c>
      <c r="F10" s="16"/>
      <c r="G10" s="25">
        <f t="shared" si="1"/>
        <v>78</v>
      </c>
      <c r="H10" s="4"/>
      <c r="I10" s="29" t="s">
        <v>16</v>
      </c>
      <c r="J10" s="27">
        <f>COUNTIF(G4:G22,"&gt;=60")-SUM(J6:J9)</f>
        <v>1</v>
      </c>
      <c r="K10" s="4"/>
    </row>
    <row r="11" ht="22.5" customHeight="1">
      <c r="A11" s="19">
        <v>3.1151201E8</v>
      </c>
      <c r="B11" s="20" t="s">
        <v>17</v>
      </c>
      <c r="C11" s="21">
        <v>21.0</v>
      </c>
      <c r="D11" s="21">
        <v>7.0</v>
      </c>
      <c r="E11" s="21">
        <v>40.0</v>
      </c>
      <c r="F11" s="21"/>
      <c r="G11" s="22">
        <f t="shared" si="1"/>
        <v>68</v>
      </c>
      <c r="H11" s="4"/>
      <c r="I11" s="33" t="s">
        <v>18</v>
      </c>
      <c r="J11" s="34">
        <f>COUNTIF(G4:G22,"&lt;60")</f>
        <v>6</v>
      </c>
      <c r="K11" s="4"/>
    </row>
    <row r="12" ht="22.5" customHeight="1">
      <c r="A12" s="14">
        <v>3.11513017E8</v>
      </c>
      <c r="B12" s="16" t="s">
        <v>19</v>
      </c>
      <c r="C12" s="16">
        <v>25.0</v>
      </c>
      <c r="D12" s="16">
        <v>16.0</v>
      </c>
      <c r="E12" s="16">
        <v>38.0</v>
      </c>
      <c r="F12" s="16"/>
      <c r="G12" s="25">
        <f t="shared" si="1"/>
        <v>79</v>
      </c>
      <c r="H12" s="4"/>
      <c r="I12" s="18" t="s">
        <v>4</v>
      </c>
      <c r="J12" s="4">
        <f>SUM(J6:J11)</f>
        <v>19</v>
      </c>
      <c r="K12" s="4"/>
    </row>
    <row r="13" ht="22.5" customHeight="1">
      <c r="A13" s="19">
        <v>3.11513022E8</v>
      </c>
      <c r="B13" s="20" t="s">
        <v>20</v>
      </c>
      <c r="C13" s="21">
        <v>25.0</v>
      </c>
      <c r="D13" s="21">
        <v>2.0</v>
      </c>
      <c r="E13" s="21">
        <v>30.0</v>
      </c>
      <c r="F13" s="21"/>
      <c r="G13" s="22">
        <f t="shared" si="1"/>
        <v>57</v>
      </c>
      <c r="H13" s="4"/>
      <c r="I13" s="35"/>
      <c r="J13" s="36"/>
      <c r="K13" s="4"/>
    </row>
    <row r="14" ht="22.5" customHeight="1">
      <c r="A14" s="37">
        <v>3.11513029E8</v>
      </c>
      <c r="B14" s="38" t="s">
        <v>21</v>
      </c>
      <c r="C14" s="39">
        <v>21.0</v>
      </c>
      <c r="D14" s="39">
        <v>25.0</v>
      </c>
      <c r="E14" s="39">
        <v>42.0</v>
      </c>
      <c r="F14" s="40"/>
      <c r="G14" s="25">
        <f t="shared" si="1"/>
        <v>88</v>
      </c>
      <c r="H14" s="4"/>
      <c r="K14" s="4"/>
    </row>
    <row r="15" ht="22.5" customHeight="1">
      <c r="A15" s="19">
        <v>3.11513043E8</v>
      </c>
      <c r="B15" s="20" t="s">
        <v>22</v>
      </c>
      <c r="C15" s="21">
        <v>25.0</v>
      </c>
      <c r="D15" s="21">
        <v>25.0</v>
      </c>
      <c r="E15" s="21">
        <v>44.0</v>
      </c>
      <c r="F15" s="21">
        <v>-4.0</v>
      </c>
      <c r="G15" s="28">
        <f t="shared" si="1"/>
        <v>90</v>
      </c>
      <c r="H15" s="4"/>
      <c r="I15" s="4"/>
      <c r="J15" s="4"/>
      <c r="K15" s="4"/>
    </row>
    <row r="16" ht="22.5" customHeight="1">
      <c r="A16" s="37">
        <v>3.1151305E8</v>
      </c>
      <c r="B16" s="38" t="s">
        <v>23</v>
      </c>
      <c r="C16" s="39">
        <v>21.0</v>
      </c>
      <c r="D16" s="39">
        <v>22.0</v>
      </c>
      <c r="E16" s="39">
        <v>45.0</v>
      </c>
      <c r="F16" s="40"/>
      <c r="G16" s="25">
        <f t="shared" si="1"/>
        <v>88</v>
      </c>
      <c r="H16" s="41"/>
      <c r="I16" s="41"/>
      <c r="J16" s="41"/>
      <c r="K16" s="41"/>
    </row>
    <row r="17" ht="22.5" customHeight="1">
      <c r="A17" s="19">
        <v>3.11513052E8</v>
      </c>
      <c r="B17" s="20" t="s">
        <v>24</v>
      </c>
      <c r="C17" s="21">
        <v>21.0</v>
      </c>
      <c r="D17" s="21">
        <v>22.0</v>
      </c>
      <c r="E17" s="21">
        <v>39.0</v>
      </c>
      <c r="F17" s="42"/>
      <c r="G17" s="28">
        <f t="shared" si="1"/>
        <v>82</v>
      </c>
      <c r="H17" s="4"/>
      <c r="I17" s="4"/>
      <c r="J17" s="4"/>
      <c r="K17" s="4"/>
    </row>
    <row r="18" ht="22.5" customHeight="1">
      <c r="A18" s="37">
        <v>3.11513055E8</v>
      </c>
      <c r="B18" s="38" t="s">
        <v>25</v>
      </c>
      <c r="C18" s="39">
        <v>21.0</v>
      </c>
      <c r="D18" s="39">
        <v>25.0</v>
      </c>
      <c r="E18" s="39">
        <v>40.0</v>
      </c>
      <c r="F18" s="40"/>
      <c r="G18" s="25">
        <f t="shared" si="1"/>
        <v>86</v>
      </c>
      <c r="H18" s="4"/>
      <c r="I18" s="4"/>
      <c r="J18" s="4"/>
      <c r="K18" s="4"/>
    </row>
    <row r="19" ht="22.5" customHeight="1">
      <c r="A19" s="19">
        <v>3.11513061E8</v>
      </c>
      <c r="B19" s="20" t="s">
        <v>26</v>
      </c>
      <c r="C19" s="21">
        <v>21.0</v>
      </c>
      <c r="D19" s="21">
        <v>4.0</v>
      </c>
      <c r="E19" s="21">
        <v>11.0</v>
      </c>
      <c r="F19" s="21">
        <v>-1.0</v>
      </c>
      <c r="G19" s="22">
        <f t="shared" si="1"/>
        <v>35</v>
      </c>
      <c r="H19" s="4"/>
      <c r="I19" s="4"/>
      <c r="J19" s="4"/>
      <c r="K19" s="4"/>
    </row>
    <row r="20" ht="22.5" customHeight="1">
      <c r="A20" s="39">
        <v>3.11513063E8</v>
      </c>
      <c r="B20" s="39" t="s">
        <v>27</v>
      </c>
      <c r="C20" s="39">
        <v>21.0</v>
      </c>
      <c r="D20" s="39">
        <v>25.0</v>
      </c>
      <c r="E20" s="39">
        <v>44.0</v>
      </c>
      <c r="F20" s="39"/>
      <c r="G20" s="25">
        <f t="shared" si="1"/>
        <v>90</v>
      </c>
      <c r="H20" s="4"/>
      <c r="I20" s="4"/>
      <c r="J20" s="4"/>
      <c r="K20" s="4"/>
    </row>
    <row r="21" ht="22.5" customHeight="1">
      <c r="A21" s="19">
        <v>3.11513115E8</v>
      </c>
      <c r="B21" s="20" t="s">
        <v>28</v>
      </c>
      <c r="C21" s="21">
        <v>15.0</v>
      </c>
      <c r="D21" s="21">
        <v>11.0</v>
      </c>
      <c r="E21" s="21">
        <v>20.0</v>
      </c>
      <c r="F21" s="42"/>
      <c r="G21" s="22">
        <f t="shared" si="1"/>
        <v>46</v>
      </c>
      <c r="H21" s="4"/>
      <c r="I21" s="4"/>
      <c r="J21" s="4"/>
      <c r="K21" s="4"/>
    </row>
    <row r="22" ht="22.5" customHeight="1">
      <c r="A22" s="43">
        <v>3.11513127E8</v>
      </c>
      <c r="B22" s="44" t="s">
        <v>29</v>
      </c>
      <c r="C22" s="39">
        <v>24.0</v>
      </c>
      <c r="D22" s="39">
        <v>25.0</v>
      </c>
      <c r="E22" s="39">
        <v>42.0</v>
      </c>
      <c r="F22" s="40"/>
      <c r="G22" s="25">
        <f t="shared" si="1"/>
        <v>91</v>
      </c>
      <c r="H22" s="4"/>
      <c r="I22" s="4"/>
      <c r="J22" s="4"/>
      <c r="K22" s="4"/>
    </row>
    <row r="23" ht="22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4"/>
      <c r="B25" s="45" t="s">
        <v>30</v>
      </c>
      <c r="C25" s="46">
        <f t="shared" ref="C25:G25" si="2">AVERAGE(C4:C15)</f>
        <v>21.25</v>
      </c>
      <c r="D25" s="47">
        <f t="shared" si="2"/>
        <v>14.08333333</v>
      </c>
      <c r="E25" s="48">
        <f t="shared" si="2"/>
        <v>34.75</v>
      </c>
      <c r="F25" s="48">
        <f t="shared" si="2"/>
        <v>-4</v>
      </c>
      <c r="G25" s="49">
        <f t="shared" si="2"/>
        <v>69.75</v>
      </c>
      <c r="H25" s="4"/>
      <c r="I25" s="4"/>
      <c r="J25" s="4"/>
      <c r="K25" s="4"/>
    </row>
    <row r="26">
      <c r="A26" s="4"/>
      <c r="B26" s="50" t="s">
        <v>31</v>
      </c>
      <c r="C26" s="51">
        <f t="shared" ref="C26:G26" si="3">STDEV(C4:C15)</f>
        <v>3.957156922</v>
      </c>
      <c r="D26" s="52">
        <f t="shared" si="3"/>
        <v>8.027887001</v>
      </c>
      <c r="E26" s="53">
        <f t="shared" si="3"/>
        <v>6.355026643</v>
      </c>
      <c r="F26" s="53" t="str">
        <f t="shared" si="3"/>
        <v>#DIV/0!</v>
      </c>
      <c r="G26" s="54">
        <f t="shared" si="3"/>
        <v>15.02800416</v>
      </c>
      <c r="H26" s="4"/>
      <c r="I26" s="4"/>
      <c r="J26" s="4"/>
      <c r="K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55"/>
      <c r="J979" s="55"/>
      <c r="K979" s="4"/>
    </row>
  </sheetData>
  <mergeCells count="5">
    <mergeCell ref="A1:G1"/>
    <mergeCell ref="A2:A3"/>
    <mergeCell ref="B2:B3"/>
    <mergeCell ref="G2:G3"/>
    <mergeCell ref="I5:J5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8" width="12.63"/>
    <col customWidth="1" min="9" max="9" width="14.0"/>
    <col customWidth="1" min="10" max="10" width="12.63"/>
    <col customWidth="1" min="11" max="11" width="18.63"/>
  </cols>
  <sheetData>
    <row r="1" ht="37.5" customHeight="1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</row>
    <row r="2" ht="26.25" customHeight="1">
      <c r="A2" s="5" t="s">
        <v>1</v>
      </c>
      <c r="B2" s="6" t="s">
        <v>2</v>
      </c>
      <c r="C2" s="7" t="s">
        <v>33</v>
      </c>
      <c r="D2" s="8" t="s">
        <v>34</v>
      </c>
      <c r="E2" s="8" t="s">
        <v>35</v>
      </c>
      <c r="F2" s="8" t="s">
        <v>36</v>
      </c>
      <c r="G2" s="8" t="s">
        <v>0</v>
      </c>
      <c r="H2" s="9" t="s">
        <v>4</v>
      </c>
      <c r="I2" s="9" t="s">
        <v>37</v>
      </c>
      <c r="J2" s="9" t="s">
        <v>38</v>
      </c>
      <c r="K2" s="9" t="s">
        <v>39</v>
      </c>
      <c r="L2" s="4"/>
      <c r="M2" s="4"/>
    </row>
    <row r="3" ht="18.75" customHeight="1">
      <c r="A3" s="10"/>
      <c r="B3" s="11"/>
      <c r="C3" s="56">
        <v>0.2</v>
      </c>
      <c r="D3" s="56">
        <v>0.2</v>
      </c>
      <c r="E3" s="56">
        <v>0.1</v>
      </c>
      <c r="F3" s="56">
        <v>0.25</v>
      </c>
      <c r="G3" s="56">
        <v>0.25</v>
      </c>
      <c r="H3" s="10"/>
      <c r="I3" s="10"/>
      <c r="J3" s="10"/>
      <c r="K3" s="10"/>
      <c r="L3" s="4"/>
      <c r="M3" s="4"/>
    </row>
    <row r="4" ht="22.5" customHeight="1">
      <c r="A4" s="14">
        <v>810703.0</v>
      </c>
      <c r="B4" s="15" t="s">
        <v>5</v>
      </c>
      <c r="C4" s="57">
        <v>18.46</v>
      </c>
      <c r="D4" s="57">
        <v>16.62</v>
      </c>
      <c r="E4" s="57">
        <v>6.57</v>
      </c>
      <c r="F4" s="16">
        <v>14.75</v>
      </c>
      <c r="G4" s="16">
        <v>14.5</v>
      </c>
      <c r="H4" s="58">
        <v>70.9</v>
      </c>
      <c r="I4" s="59">
        <v>71.0</v>
      </c>
      <c r="J4" s="16"/>
      <c r="K4" s="60">
        <v>71.0</v>
      </c>
      <c r="L4" s="18"/>
      <c r="M4" s="18"/>
    </row>
    <row r="5" ht="22.5" customHeight="1">
      <c r="A5" s="19">
        <v>810731.0</v>
      </c>
      <c r="B5" s="20" t="s">
        <v>6</v>
      </c>
      <c r="C5" s="61">
        <v>19.69</v>
      </c>
      <c r="D5" s="61">
        <v>16.62</v>
      </c>
      <c r="E5" s="61">
        <v>8.67</v>
      </c>
      <c r="F5" s="21">
        <v>22.25</v>
      </c>
      <c r="G5" s="21">
        <v>10.25</v>
      </c>
      <c r="H5" s="28">
        <v>77.47</v>
      </c>
      <c r="I5" s="62">
        <v>77.0</v>
      </c>
      <c r="J5" s="21"/>
      <c r="K5" s="63">
        <v>77.0</v>
      </c>
      <c r="L5" s="23" t="s">
        <v>40</v>
      </c>
      <c r="M5" s="24"/>
    </row>
    <row r="6" ht="22.5" customHeight="1">
      <c r="A6" s="14">
        <v>810793.0</v>
      </c>
      <c r="B6" s="15" t="s">
        <v>8</v>
      </c>
      <c r="C6" s="57">
        <v>19.38</v>
      </c>
      <c r="D6" s="57">
        <v>16.31</v>
      </c>
      <c r="E6" s="57">
        <v>8.14</v>
      </c>
      <c r="F6" s="16">
        <v>19.75</v>
      </c>
      <c r="G6" s="16">
        <v>18.0</v>
      </c>
      <c r="H6" s="58">
        <v>81.59</v>
      </c>
      <c r="I6" s="59">
        <v>82.0</v>
      </c>
      <c r="J6" s="16"/>
      <c r="K6" s="60">
        <v>82.0</v>
      </c>
      <c r="L6" s="26">
        <v>100.0</v>
      </c>
      <c r="M6" s="27">
        <v>0.0</v>
      </c>
    </row>
    <row r="7" ht="22.5" customHeight="1">
      <c r="A7" s="19">
        <v>810872.0</v>
      </c>
      <c r="B7" s="20" t="s">
        <v>9</v>
      </c>
      <c r="C7" s="61">
        <v>17.54</v>
      </c>
      <c r="D7" s="61">
        <v>16.46</v>
      </c>
      <c r="E7" s="61">
        <v>8.67</v>
      </c>
      <c r="F7" s="21">
        <v>23.25</v>
      </c>
      <c r="G7" s="21">
        <v>20.25</v>
      </c>
      <c r="H7" s="28">
        <v>86.17</v>
      </c>
      <c r="I7" s="62">
        <v>86.0</v>
      </c>
      <c r="J7" s="21"/>
      <c r="K7" s="63">
        <v>86.0</v>
      </c>
      <c r="L7" s="29" t="s">
        <v>10</v>
      </c>
      <c r="M7" s="27">
        <v>6.0</v>
      </c>
    </row>
    <row r="8" ht="22.5" customHeight="1">
      <c r="A8" s="14">
        <v>3.10513106E8</v>
      </c>
      <c r="B8" s="15" t="s">
        <v>11</v>
      </c>
      <c r="C8" s="57">
        <v>18.77</v>
      </c>
      <c r="D8" s="57">
        <v>17.54</v>
      </c>
      <c r="E8" s="57">
        <v>7.86</v>
      </c>
      <c r="F8" s="16">
        <v>15.5</v>
      </c>
      <c r="G8" s="16">
        <v>13.0</v>
      </c>
      <c r="H8" s="58">
        <v>72.66</v>
      </c>
      <c r="I8" s="59">
        <v>73.0</v>
      </c>
      <c r="J8" s="16"/>
      <c r="K8" s="60">
        <v>73.0</v>
      </c>
      <c r="L8" s="29" t="s">
        <v>12</v>
      </c>
      <c r="M8" s="64">
        <v>5.0</v>
      </c>
    </row>
    <row r="9" ht="22.5" customHeight="1">
      <c r="A9" s="19">
        <v>3.10513128E8</v>
      </c>
      <c r="B9" s="20" t="s">
        <v>13</v>
      </c>
      <c r="C9" s="61">
        <v>18.15</v>
      </c>
      <c r="D9" s="61">
        <v>16.0</v>
      </c>
      <c r="E9" s="61">
        <v>7.14</v>
      </c>
      <c r="F9" s="21">
        <v>16.5</v>
      </c>
      <c r="G9" s="21">
        <v>18.25</v>
      </c>
      <c r="H9" s="28">
        <v>76.05</v>
      </c>
      <c r="I9" s="62">
        <v>76.0</v>
      </c>
      <c r="J9" s="21"/>
      <c r="K9" s="63">
        <v>76.0</v>
      </c>
      <c r="L9" s="29" t="s">
        <v>14</v>
      </c>
      <c r="M9" s="27">
        <v>8.0</v>
      </c>
    </row>
    <row r="10" ht="22.5" customHeight="1">
      <c r="A10" s="14">
        <v>3.11512009E8</v>
      </c>
      <c r="B10" s="15" t="s">
        <v>15</v>
      </c>
      <c r="C10" s="57">
        <v>20.0</v>
      </c>
      <c r="D10" s="57">
        <v>18.62</v>
      </c>
      <c r="E10" s="57">
        <v>9.71</v>
      </c>
      <c r="F10" s="16">
        <v>22.25</v>
      </c>
      <c r="G10" s="16">
        <v>19.5</v>
      </c>
      <c r="H10" s="58">
        <v>90.08</v>
      </c>
      <c r="I10" s="59">
        <v>90.0</v>
      </c>
      <c r="J10" s="16"/>
      <c r="K10" s="60">
        <v>90.0</v>
      </c>
      <c r="L10" s="29" t="s">
        <v>41</v>
      </c>
      <c r="M10" s="27">
        <v>0.0</v>
      </c>
    </row>
    <row r="11" ht="22.5" customHeight="1">
      <c r="A11" s="19">
        <v>3.1151201E8</v>
      </c>
      <c r="B11" s="20" t="s">
        <v>17</v>
      </c>
      <c r="C11" s="61">
        <v>20.0</v>
      </c>
      <c r="D11" s="61">
        <v>17.54</v>
      </c>
      <c r="E11" s="61">
        <v>9.43</v>
      </c>
      <c r="F11" s="21">
        <v>22.0</v>
      </c>
      <c r="G11" s="21">
        <v>17.0</v>
      </c>
      <c r="H11" s="28">
        <v>85.97</v>
      </c>
      <c r="I11" s="62">
        <v>86.0</v>
      </c>
      <c r="J11" s="21"/>
      <c r="K11" s="63">
        <v>86.0</v>
      </c>
      <c r="L11" s="33" t="s">
        <v>18</v>
      </c>
      <c r="M11" s="65">
        <v>0.0</v>
      </c>
    </row>
    <row r="12" ht="22.5" customHeight="1">
      <c r="A12" s="14">
        <v>3.11513017E8</v>
      </c>
      <c r="B12" s="16" t="s">
        <v>19</v>
      </c>
      <c r="C12" s="57">
        <v>18.46</v>
      </c>
      <c r="D12" s="57">
        <v>16.92</v>
      </c>
      <c r="E12" s="57">
        <v>9.57</v>
      </c>
      <c r="F12" s="16">
        <v>20.25</v>
      </c>
      <c r="G12" s="16">
        <v>19.75</v>
      </c>
      <c r="H12" s="58">
        <v>84.96</v>
      </c>
      <c r="I12" s="59">
        <v>85.0</v>
      </c>
      <c r="J12" s="16"/>
      <c r="K12" s="60">
        <v>85.0</v>
      </c>
    </row>
    <row r="13" ht="22.5" customHeight="1">
      <c r="A13" s="19">
        <v>3.11513022E8</v>
      </c>
      <c r="B13" s="20" t="s">
        <v>20</v>
      </c>
      <c r="C13" s="61">
        <v>20.0</v>
      </c>
      <c r="D13" s="61">
        <v>17.23</v>
      </c>
      <c r="E13" s="61">
        <v>8.13</v>
      </c>
      <c r="F13" s="21">
        <v>16.25</v>
      </c>
      <c r="G13" s="21">
        <v>14.25</v>
      </c>
      <c r="H13" s="28">
        <v>75.86</v>
      </c>
      <c r="I13" s="62">
        <v>76.0</v>
      </c>
      <c r="J13" s="21"/>
      <c r="K13" s="63">
        <v>76.0</v>
      </c>
    </row>
    <row r="14" ht="22.5" customHeight="1">
      <c r="A14" s="37">
        <v>3.11513029E8</v>
      </c>
      <c r="B14" s="38" t="s">
        <v>21</v>
      </c>
      <c r="C14" s="57">
        <v>20.0</v>
      </c>
      <c r="D14" s="57">
        <v>17.69</v>
      </c>
      <c r="E14" s="57">
        <v>9.71</v>
      </c>
      <c r="F14" s="16">
        <v>20.75</v>
      </c>
      <c r="G14" s="16">
        <v>22.0</v>
      </c>
      <c r="H14" s="58">
        <v>90.16</v>
      </c>
      <c r="I14" s="59">
        <v>90.0</v>
      </c>
      <c r="J14" s="16"/>
      <c r="K14" s="60">
        <v>90.0</v>
      </c>
      <c r="L14" s="4"/>
      <c r="M14" s="4"/>
    </row>
    <row r="15" ht="22.5" customHeight="1">
      <c r="A15" s="19">
        <v>3.11513043E8</v>
      </c>
      <c r="B15" s="20" t="s">
        <v>22</v>
      </c>
      <c r="C15" s="61">
        <v>18.77</v>
      </c>
      <c r="D15" s="61">
        <v>16.15</v>
      </c>
      <c r="E15" s="61">
        <v>8.0</v>
      </c>
      <c r="F15" s="21">
        <v>4.25</v>
      </c>
      <c r="G15" s="21">
        <v>22.5</v>
      </c>
      <c r="H15" s="28">
        <v>69.67</v>
      </c>
      <c r="I15" s="62">
        <v>70.0</v>
      </c>
      <c r="J15" s="21"/>
      <c r="K15" s="66">
        <v>70.0</v>
      </c>
      <c r="L15" s="4"/>
      <c r="M15" s="4"/>
    </row>
    <row r="16" ht="22.5" customHeight="1">
      <c r="A16" s="37">
        <v>3.1151305E8</v>
      </c>
      <c r="B16" s="38" t="s">
        <v>23</v>
      </c>
      <c r="C16" s="57">
        <v>19.08</v>
      </c>
      <c r="D16" s="57">
        <v>16.0</v>
      </c>
      <c r="E16" s="57">
        <v>7.34</v>
      </c>
      <c r="F16" s="16">
        <v>17.25</v>
      </c>
      <c r="G16" s="16">
        <v>22.0</v>
      </c>
      <c r="H16" s="58">
        <v>81.67</v>
      </c>
      <c r="I16" s="59">
        <v>82.0</v>
      </c>
      <c r="J16" s="16"/>
      <c r="K16" s="60">
        <v>82.0</v>
      </c>
      <c r="L16" s="41"/>
      <c r="M16" s="41"/>
    </row>
    <row r="17" ht="22.5" customHeight="1">
      <c r="A17" s="19">
        <v>3.11513052E8</v>
      </c>
      <c r="B17" s="20" t="s">
        <v>24</v>
      </c>
      <c r="C17" s="61">
        <v>20.0</v>
      </c>
      <c r="D17" s="61">
        <v>16.62</v>
      </c>
      <c r="E17" s="61">
        <v>9.71</v>
      </c>
      <c r="F17" s="21">
        <v>23.0</v>
      </c>
      <c r="G17" s="21">
        <v>20.5</v>
      </c>
      <c r="H17" s="28">
        <v>89.83</v>
      </c>
      <c r="I17" s="62">
        <v>90.0</v>
      </c>
      <c r="J17" s="21"/>
      <c r="K17" s="63">
        <v>90.0</v>
      </c>
      <c r="L17" s="4"/>
      <c r="M17" s="4"/>
    </row>
    <row r="18" ht="22.5" customHeight="1">
      <c r="A18" s="37">
        <v>3.11513055E8</v>
      </c>
      <c r="B18" s="38" t="s">
        <v>25</v>
      </c>
      <c r="C18" s="57">
        <v>20.0</v>
      </c>
      <c r="D18" s="57">
        <v>17.23</v>
      </c>
      <c r="E18" s="57">
        <v>9.71</v>
      </c>
      <c r="F18" s="16">
        <v>22.5</v>
      </c>
      <c r="G18" s="16">
        <v>21.5</v>
      </c>
      <c r="H18" s="58">
        <v>90.95</v>
      </c>
      <c r="I18" s="59">
        <v>91.0</v>
      </c>
      <c r="J18" s="16"/>
      <c r="K18" s="60">
        <v>91.0</v>
      </c>
      <c r="L18" s="4"/>
      <c r="M18" s="4"/>
    </row>
    <row r="19" ht="22.5" customHeight="1">
      <c r="A19" s="19">
        <v>3.11513061E8</v>
      </c>
      <c r="B19" s="20" t="s">
        <v>26</v>
      </c>
      <c r="C19" s="61">
        <v>18.46</v>
      </c>
      <c r="D19" s="61">
        <v>14.62</v>
      </c>
      <c r="E19" s="61">
        <v>9.29</v>
      </c>
      <c r="F19" s="21">
        <v>18.5</v>
      </c>
      <c r="G19" s="21">
        <v>8.75</v>
      </c>
      <c r="H19" s="28">
        <v>69.61</v>
      </c>
      <c r="I19" s="62">
        <v>70.0</v>
      </c>
      <c r="J19" s="21"/>
      <c r="K19" s="66">
        <v>70.0</v>
      </c>
      <c r="L19" s="4"/>
      <c r="M19" s="4"/>
    </row>
    <row r="20" ht="22.5" customHeight="1">
      <c r="A20" s="39">
        <v>3.11513063E8</v>
      </c>
      <c r="B20" s="39" t="s">
        <v>27</v>
      </c>
      <c r="C20" s="57">
        <v>20.0</v>
      </c>
      <c r="D20" s="57">
        <v>17.85</v>
      </c>
      <c r="E20" s="57">
        <v>10.0</v>
      </c>
      <c r="F20" s="16">
        <v>23.0</v>
      </c>
      <c r="G20" s="16">
        <v>22.5</v>
      </c>
      <c r="H20" s="58">
        <v>93.35</v>
      </c>
      <c r="I20" s="59">
        <v>93.0</v>
      </c>
      <c r="J20" s="16"/>
      <c r="K20" s="60">
        <v>93.0</v>
      </c>
      <c r="L20" s="4"/>
      <c r="M20" s="4"/>
    </row>
    <row r="21" ht="22.5" customHeight="1">
      <c r="A21" s="19">
        <v>3.11513115E8</v>
      </c>
      <c r="B21" s="20" t="s">
        <v>28</v>
      </c>
      <c r="C21" s="61">
        <v>20.0</v>
      </c>
      <c r="D21" s="61">
        <v>17.38</v>
      </c>
      <c r="E21" s="61">
        <v>8.71</v>
      </c>
      <c r="F21" s="21">
        <v>14.5</v>
      </c>
      <c r="G21" s="21">
        <v>10.5</v>
      </c>
      <c r="H21" s="28">
        <v>71.1</v>
      </c>
      <c r="I21" s="62">
        <v>71.0</v>
      </c>
      <c r="J21" s="21"/>
      <c r="K21" s="63">
        <v>71.0</v>
      </c>
      <c r="L21" s="4"/>
      <c r="M21" s="4"/>
    </row>
    <row r="22" ht="22.5" customHeight="1">
      <c r="A22" s="43">
        <v>3.11513127E8</v>
      </c>
      <c r="B22" s="44" t="s">
        <v>29</v>
      </c>
      <c r="C22" s="57">
        <v>20.0</v>
      </c>
      <c r="D22" s="57">
        <v>18.92</v>
      </c>
      <c r="E22" s="57">
        <v>9.43</v>
      </c>
      <c r="F22" s="16">
        <v>21.25</v>
      </c>
      <c r="G22" s="16">
        <v>22.75</v>
      </c>
      <c r="H22" s="58">
        <v>92.35</v>
      </c>
      <c r="I22" s="59">
        <v>92.0</v>
      </c>
      <c r="J22" s="16"/>
      <c r="K22" s="60">
        <v>92.0</v>
      </c>
      <c r="L22" s="4"/>
      <c r="M22" s="4"/>
    </row>
    <row r="23" ht="22.5" customHeight="1">
      <c r="A23" s="19"/>
      <c r="B23" s="20"/>
      <c r="C23" s="61"/>
      <c r="D23" s="61"/>
      <c r="E23" s="61"/>
      <c r="F23" s="21"/>
      <c r="G23" s="21"/>
      <c r="H23" s="28"/>
      <c r="I23" s="62"/>
      <c r="J23" s="21"/>
      <c r="K23" s="67"/>
      <c r="L23" s="4"/>
      <c r="M23" s="4"/>
    </row>
    <row r="24" ht="22.5" customHeight="1">
      <c r="A24" s="4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A25" s="4"/>
      <c r="B25" s="68" t="s">
        <v>30</v>
      </c>
      <c r="C25" s="69">
        <v>19.3</v>
      </c>
      <c r="D25" s="70">
        <v>16.96</v>
      </c>
      <c r="E25" s="70">
        <v>8.73</v>
      </c>
      <c r="F25" s="70">
        <v>18.82894737</v>
      </c>
      <c r="G25" s="70">
        <v>17.77631579</v>
      </c>
      <c r="H25" s="70">
        <v>81.6</v>
      </c>
      <c r="I25" s="71">
        <v>82.0</v>
      </c>
      <c r="J25" s="72"/>
      <c r="K25" s="71">
        <v>82.0</v>
      </c>
      <c r="L25" s="4"/>
      <c r="M25" s="4"/>
    </row>
    <row r="26">
      <c r="A26" s="4"/>
      <c r="B26" s="73" t="s">
        <v>31</v>
      </c>
      <c r="C26" s="74">
        <v>0.854902851</v>
      </c>
      <c r="D26" s="75">
        <v>0.7687644274</v>
      </c>
      <c r="E26" s="75">
        <v>1.021964175</v>
      </c>
      <c r="F26" s="76">
        <v>5.276942052</v>
      </c>
      <c r="G26" s="75">
        <v>3.75700104</v>
      </c>
      <c r="H26" s="75">
        <v>7.309221047</v>
      </c>
      <c r="I26" s="77">
        <v>7.209001108</v>
      </c>
      <c r="J26" s="78"/>
      <c r="K26" s="78"/>
      <c r="L26" s="4"/>
      <c r="M26" s="4"/>
    </row>
    <row r="27">
      <c r="A27" s="4"/>
      <c r="L27" s="4"/>
      <c r="M27" s="4"/>
    </row>
    <row r="28">
      <c r="A28" s="4"/>
      <c r="L28" s="4"/>
      <c r="M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55"/>
      <c r="M979" s="55"/>
    </row>
  </sheetData>
  <mergeCells count="8">
    <mergeCell ref="A1:K1"/>
    <mergeCell ref="A2:A3"/>
    <mergeCell ref="B2:B3"/>
    <mergeCell ref="H2:H3"/>
    <mergeCell ref="I2:I3"/>
    <mergeCell ref="J2:J3"/>
    <mergeCell ref="K2:K3"/>
    <mergeCell ref="L5:M5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