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dmin\Desktop\课程资源\异步游动\"/>
    </mc:Choice>
  </mc:AlternateContent>
  <xr:revisionPtr revIDLastSave="0" documentId="13_ncr:1_{36343C0D-E756-4498-96FE-A85375FC56B4}" xr6:coauthVersionLast="47" xr6:coauthVersionMax="47" xr10:uidLastSave="{00000000-0000-0000-0000-000000000000}"/>
  <bookViews>
    <workbookView xWindow="4260" yWindow="90" windowWidth="28155" windowHeight="20790" xr2:uid="{00000000-000D-0000-FFFF-FFFF00000000}"/>
  </bookViews>
  <sheets>
    <sheet name="literature data" sheetId="1" r:id="rId1"/>
    <sheet name="Re100+Re300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3" i="5" l="1"/>
  <c r="F182" i="5"/>
  <c r="F181" i="5"/>
  <c r="F175" i="5"/>
  <c r="F174" i="5"/>
  <c r="F173" i="5"/>
  <c r="F172" i="5"/>
  <c r="H183" i="5"/>
  <c r="H182" i="5"/>
  <c r="H181" i="5"/>
  <c r="H180" i="5"/>
  <c r="H175" i="5"/>
  <c r="H174" i="5"/>
  <c r="H173" i="5"/>
  <c r="H172" i="5"/>
  <c r="G26" i="1"/>
  <c r="G5" i="1"/>
  <c r="L5" i="1"/>
  <c r="L4" i="1"/>
  <c r="G4" i="1"/>
  <c r="L27" i="1"/>
  <c r="L28" i="1"/>
  <c r="G21" i="1"/>
  <c r="G20" i="1"/>
  <c r="G19" i="1"/>
  <c r="G25" i="1"/>
  <c r="G24" i="1"/>
  <c r="G23" i="1"/>
  <c r="G22" i="1"/>
  <c r="G18" i="1"/>
  <c r="L19" i="1"/>
  <c r="L26" i="1"/>
  <c r="L25" i="1"/>
  <c r="L24" i="1"/>
  <c r="L23" i="1"/>
  <c r="L22" i="1"/>
  <c r="A17" i="5"/>
  <c r="F169" i="5"/>
  <c r="F170" i="5"/>
  <c r="F168" i="5"/>
  <c r="F160" i="5"/>
  <c r="F161" i="5"/>
  <c r="F162" i="5"/>
  <c r="F159" i="5"/>
  <c r="H159" i="5"/>
  <c r="H160" i="5"/>
  <c r="H161" i="5"/>
  <c r="H162" i="5"/>
  <c r="H168" i="5"/>
  <c r="H169" i="5"/>
  <c r="H170" i="5"/>
  <c r="H167" i="5"/>
  <c r="M85" i="5"/>
  <c r="A85" i="5"/>
  <c r="M72" i="5"/>
  <c r="M73" i="5"/>
  <c r="M74" i="5"/>
  <c r="M70" i="5"/>
  <c r="M71" i="5"/>
  <c r="A70" i="5"/>
  <c r="A74" i="5"/>
  <c r="A72" i="5"/>
  <c r="M128" i="5"/>
  <c r="A128" i="5"/>
  <c r="M17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A29" i="5"/>
  <c r="A30" i="5"/>
  <c r="A31" i="5"/>
  <c r="A32" i="5"/>
  <c r="A33" i="5"/>
  <c r="A34" i="5"/>
  <c r="A35" i="5"/>
  <c r="A36" i="5"/>
  <c r="A37" i="5"/>
  <c r="A38" i="5"/>
  <c r="A39" i="5"/>
  <c r="A40" i="5"/>
  <c r="A28" i="5"/>
  <c r="M3" i="5"/>
  <c r="M4" i="5"/>
  <c r="M5" i="5"/>
  <c r="M6" i="5"/>
  <c r="M7" i="5"/>
  <c r="M8" i="5"/>
  <c r="M9" i="5"/>
  <c r="M10" i="5"/>
  <c r="M11" i="5"/>
  <c r="M12" i="5"/>
  <c r="M13" i="5"/>
  <c r="M14" i="5"/>
  <c r="M2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4" i="5"/>
  <c r="M83" i="5"/>
  <c r="M82" i="5"/>
  <c r="M81" i="5"/>
  <c r="M80" i="5"/>
  <c r="M79" i="5"/>
  <c r="M78" i="5"/>
  <c r="M77" i="5"/>
  <c r="M76" i="5"/>
  <c r="M75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27" i="5"/>
  <c r="M26" i="5"/>
  <c r="M25" i="5"/>
  <c r="M24" i="5"/>
  <c r="M23" i="5"/>
  <c r="M22" i="5"/>
  <c r="M21" i="5"/>
  <c r="M20" i="5"/>
  <c r="M19" i="5"/>
  <c r="M18" i="5"/>
  <c r="M16" i="5"/>
  <c r="M1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45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32" i="5"/>
  <c r="A120" i="5"/>
  <c r="A121" i="5"/>
  <c r="A122" i="5"/>
  <c r="A123" i="5"/>
  <c r="A124" i="5"/>
  <c r="A125" i="5"/>
  <c r="A126" i="5"/>
  <c r="A127" i="5"/>
  <c r="A129" i="5"/>
  <c r="A130" i="5"/>
  <c r="A131" i="5"/>
  <c r="A119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06" i="5"/>
  <c r="A94" i="5"/>
  <c r="A95" i="5"/>
  <c r="A96" i="5"/>
  <c r="A97" i="5"/>
  <c r="A98" i="5"/>
  <c r="A99" i="5"/>
  <c r="A100" i="5"/>
  <c r="A101" i="5"/>
  <c r="A102" i="5"/>
  <c r="A103" i="5"/>
  <c r="A104" i="5"/>
  <c r="A105" i="5"/>
  <c r="A93" i="5"/>
  <c r="A81" i="5"/>
  <c r="A82" i="5"/>
  <c r="A83" i="5"/>
  <c r="A84" i="5"/>
  <c r="A86" i="5"/>
  <c r="A87" i="5"/>
  <c r="A88" i="5"/>
  <c r="A89" i="5"/>
  <c r="A90" i="5"/>
  <c r="A91" i="5"/>
  <c r="A92" i="5"/>
  <c r="A80" i="5"/>
  <c r="A68" i="5"/>
  <c r="A69" i="5"/>
  <c r="A71" i="5"/>
  <c r="A73" i="5"/>
  <c r="A75" i="5"/>
  <c r="A76" i="5"/>
  <c r="A77" i="5"/>
  <c r="A78" i="5"/>
  <c r="A79" i="5"/>
  <c r="A67" i="5"/>
  <c r="A55" i="5"/>
  <c r="A56" i="5"/>
  <c r="A57" i="5"/>
  <c r="A58" i="5"/>
  <c r="A59" i="5"/>
  <c r="A60" i="5"/>
  <c r="A61" i="5"/>
  <c r="A62" i="5"/>
  <c r="A63" i="5"/>
  <c r="A64" i="5"/>
  <c r="A65" i="5"/>
  <c r="A66" i="5"/>
  <c r="A54" i="5"/>
  <c r="A42" i="5"/>
  <c r="A43" i="5"/>
  <c r="A44" i="5"/>
  <c r="A45" i="5"/>
  <c r="A46" i="5"/>
  <c r="A47" i="5"/>
  <c r="A48" i="5"/>
  <c r="A49" i="5"/>
  <c r="A50" i="5"/>
  <c r="A51" i="5"/>
  <c r="A52" i="5"/>
  <c r="A53" i="5"/>
  <c r="A41" i="5"/>
  <c r="A21" i="5"/>
  <c r="A16" i="5"/>
  <c r="A18" i="5"/>
  <c r="A19" i="5"/>
  <c r="A20" i="5"/>
  <c r="A22" i="5"/>
  <c r="A23" i="5"/>
  <c r="A24" i="5"/>
  <c r="A25" i="5"/>
  <c r="A26" i="5"/>
  <c r="A27" i="5"/>
  <c r="A15" i="5"/>
  <c r="L16" i="1"/>
  <c r="L14" i="1"/>
  <c r="L15" i="1"/>
  <c r="L6" i="1"/>
  <c r="L10" i="1"/>
  <c r="L20" i="1"/>
  <c r="L18" i="1"/>
  <c r="L21" i="1"/>
  <c r="L12" i="1"/>
  <c r="L13" i="1"/>
  <c r="L11" i="1"/>
  <c r="L7" i="1"/>
</calcChain>
</file>

<file path=xl/sharedStrings.xml><?xml version="1.0" encoding="utf-8"?>
<sst xmlns="http://schemas.openxmlformats.org/spreadsheetml/2006/main" count="332" uniqueCount="70">
  <si>
    <t>S.Alben 2010</t>
    <phoneticPr fontId="1" type="noConversion"/>
  </si>
  <si>
    <t>Garayev &amp; Murphy 2021</t>
    <phoneticPr fontId="1" type="noConversion"/>
  </si>
  <si>
    <t>Morris et al. 1990</t>
    <phoneticPr fontId="1" type="noConversion"/>
  </si>
  <si>
    <t>Wilkin and Jeffs 2011</t>
    <phoneticPr fontId="1" type="noConversion"/>
  </si>
  <si>
    <t>Murphy et al.2011</t>
    <phoneticPr fontId="1" type="noConversion"/>
  </si>
  <si>
    <t>Cyclopoid Copepod</t>
    <phoneticPr fontId="1" type="noConversion"/>
  </si>
  <si>
    <t>Daniels et al. 2021</t>
    <phoneticPr fontId="1" type="noConversion"/>
  </si>
  <si>
    <t>Mantis shrimp</t>
    <phoneticPr fontId="1" type="noConversion"/>
  </si>
  <si>
    <t>Ford et al. 2021</t>
    <phoneticPr fontId="1" type="noConversion"/>
  </si>
  <si>
    <t>Wong et al. 2020</t>
    <phoneticPr fontId="1" type="noConversion"/>
  </si>
  <si>
    <t>Ruszczyk et al. 2021</t>
    <phoneticPr fontId="1" type="noConversion"/>
  </si>
  <si>
    <t>Copepod nauplii N201</t>
    <phoneticPr fontId="1" type="noConversion"/>
  </si>
  <si>
    <t>Lenz et al. 2015</t>
    <phoneticPr fontId="1" type="noConversion"/>
  </si>
  <si>
    <t>NaN</t>
    <phoneticPr fontId="1" type="noConversion"/>
  </si>
  <si>
    <t>NaN</t>
    <phoneticPr fontId="1" type="noConversion"/>
  </si>
  <si>
    <t>spacing</t>
    <phoneticPr fontId="1" type="noConversion"/>
  </si>
  <si>
    <t>phi_boundary</t>
    <phoneticPr fontId="1" type="noConversion"/>
  </si>
  <si>
    <t xml:space="preserve"> </t>
    <phoneticPr fontId="1" type="noConversion"/>
  </si>
  <si>
    <t>Tomopterid T1</t>
    <phoneticPr fontId="1" type="noConversion"/>
  </si>
  <si>
    <t>Tomopterid T3</t>
    <phoneticPr fontId="1" type="noConversion"/>
  </si>
  <si>
    <t>Tomopterid T4</t>
    <phoneticPr fontId="1" type="noConversion"/>
  </si>
  <si>
    <t>Tomopterid T6</t>
    <phoneticPr fontId="1" type="noConversion"/>
  </si>
  <si>
    <t>Tomopterid T8</t>
    <phoneticPr fontId="1" type="noConversion"/>
  </si>
  <si>
    <t>Tomopterid T9</t>
    <phoneticPr fontId="1" type="noConversion"/>
  </si>
  <si>
    <t>Tomopterid T11</t>
    <phoneticPr fontId="1" type="noConversion"/>
  </si>
  <si>
    <t>Tomopterid T12</t>
    <phoneticPr fontId="1" type="noConversion"/>
  </si>
  <si>
    <t>Tomopterid T13</t>
    <phoneticPr fontId="1" type="noConversion"/>
  </si>
  <si>
    <t>Lenz et al. 2004</t>
    <phoneticPr fontId="1" type="noConversion"/>
  </si>
  <si>
    <t>Mysid shrimp A. bahia</t>
    <phoneticPr fontId="1" type="noConversion"/>
  </si>
  <si>
    <t>copepod (Calanus finmarchicus)</t>
    <phoneticPr fontId="1" type="noConversion"/>
  </si>
  <si>
    <t xml:space="preserve">Mantis shrimp Peacock </t>
    <phoneticPr fontId="1" type="noConversion"/>
  </si>
  <si>
    <t>Bolinopsis vitrea</t>
  </si>
  <si>
    <t>Daniels et al. 2021</t>
    <phoneticPr fontId="1" type="noConversion"/>
  </si>
  <si>
    <t>Herrera-Amaya et al. 2021</t>
    <phoneticPr fontId="1" type="noConversion"/>
  </si>
  <si>
    <t>Bolinopsis vitrea</t>
    <phoneticPr fontId="1" type="noConversion"/>
  </si>
  <si>
    <t>copepod</t>
    <phoneticPr fontId="1" type="noConversion"/>
  </si>
  <si>
    <t>krill</t>
    <phoneticPr fontId="1" type="noConversion"/>
  </si>
  <si>
    <t>Pacific krill</t>
    <phoneticPr fontId="1" type="noConversion"/>
  </si>
  <si>
    <t>Ctenophore</t>
    <phoneticPr fontId="1" type="noConversion"/>
  </si>
  <si>
    <r>
      <t xml:space="preserve">nauplius </t>
    </r>
    <r>
      <rPr>
        <sz val="11"/>
        <color theme="1"/>
        <rFont val="等线"/>
        <family val="3"/>
        <charset val="134"/>
      </rPr>
      <t>Ⅵ</t>
    </r>
    <phoneticPr fontId="1" type="noConversion"/>
  </si>
  <si>
    <t>Copepod nauplii N172</t>
    <phoneticPr fontId="1" type="noConversion"/>
  </si>
  <si>
    <t>Lenz et al. 2015</t>
    <phoneticPr fontId="1" type="noConversion"/>
  </si>
  <si>
    <t>Lim &amp; DeMont 2009</t>
    <phoneticPr fontId="1" type="noConversion"/>
  </si>
  <si>
    <t>lobster</t>
  </si>
  <si>
    <t>Homarus americanus</t>
    <phoneticPr fontId="1" type="noConversion"/>
  </si>
  <si>
    <t>Euphausia superba</t>
    <phoneticPr fontId="1" type="noConversion"/>
  </si>
  <si>
    <t>Jasus edwardsii</t>
    <phoneticPr fontId="1" type="noConversion"/>
  </si>
  <si>
    <t>phi_cor</t>
    <phoneticPr fontId="1" type="noConversion"/>
  </si>
  <si>
    <t>Re100_phi</t>
    <phoneticPr fontId="1" type="noConversion"/>
  </si>
  <si>
    <t>spacing</t>
    <phoneticPr fontId="1" type="noConversion"/>
  </si>
  <si>
    <t>Re300_realthrust_coef</t>
    <phoneticPr fontId="1" type="noConversion"/>
  </si>
  <si>
    <t>Re100_realthrust_coef</t>
    <phoneticPr fontId="1" type="noConversion"/>
  </si>
  <si>
    <t>Re100_normalthrust_coef</t>
    <phoneticPr fontId="1" type="noConversion"/>
  </si>
  <si>
    <t>Re300_phi</t>
    <phoneticPr fontId="1" type="noConversion"/>
  </si>
  <si>
    <t>Re300_normalthrust_coef</t>
    <phoneticPr fontId="1" type="noConversion"/>
  </si>
  <si>
    <t>note</t>
    <phoneticPr fontId="1" type="noConversion"/>
  </si>
  <si>
    <t>Appendage (mm)</t>
    <phoneticPr fontId="1" type="noConversion"/>
  </si>
  <si>
    <t>Body length (mm)</t>
    <phoneticPr fontId="1" type="noConversion"/>
  </si>
  <si>
    <t>Spacing (mm)</t>
    <phoneticPr fontId="1" type="noConversion"/>
  </si>
  <si>
    <t>Spacing/L</t>
    <phoneticPr fontId="1" type="noConversion"/>
  </si>
  <si>
    <t>Source</t>
    <phoneticPr fontId="1" type="noConversion"/>
  </si>
  <si>
    <t xml:space="preserve">Spacing/L is provided by Murphy2011 </t>
    <phoneticPr fontId="1" type="noConversion"/>
  </si>
  <si>
    <t>Re_Utip</t>
    <phoneticPr fontId="1" type="noConversion"/>
  </si>
  <si>
    <t>Ave_phase lag</t>
    <phoneticPr fontId="1" type="noConversion"/>
  </si>
  <si>
    <t xml:space="preserve">Barnacle Larvae  </t>
    <phoneticPr fontId="1" type="noConversion"/>
  </si>
  <si>
    <t>Common name</t>
    <phoneticPr fontId="1" type="noConversion"/>
  </si>
  <si>
    <t>Ave_amptitude</t>
    <phoneticPr fontId="1" type="noConversion"/>
  </si>
  <si>
    <t>Frequency</t>
    <phoneticPr fontId="1" type="noConversion"/>
  </si>
  <si>
    <t>Re_body</t>
    <phoneticPr fontId="1" type="noConversion"/>
  </si>
  <si>
    <t>Species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</si>
</sst>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2" borderId="0" xfId="0" applyFill="1"/>
    <xf numFmtId="10" fontId="0" fillId="2" borderId="0" xfId="0" applyNumberFormat="1" applyFill="1"/>
    <xf numFmtId="176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 applyAlignment="1">
      <alignment wrapText="1"/>
    </xf>
    <xf numFmtId="0" fontId="0" fillId="10" borderId="0" xfId="0" applyFill="1"/>
    <xf numFmtId="0" fontId="0" fillId="0" borderId="0" xfId="0" applyAlignment="1">
      <alignment wrapText="1"/>
    </xf>
    <xf numFmtId="10" fontId="0" fillId="3" borderId="0" xfId="0" applyNumberFormat="1" applyFill="1"/>
    <xf numFmtId="11" fontId="0" fillId="3" borderId="0" xfId="0" applyNumberFormat="1" applyFill="1"/>
    <xf numFmtId="176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85509894670972E-2"/>
          <c:y val="3.9459286836211013E-2"/>
          <c:w val="0.87719861970911961"/>
          <c:h val="0.8729139885194406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'literature data'!$L$2:$L$28</c:f>
              <c:numCache>
                <c:formatCode>0.00_ </c:formatCode>
                <c:ptCount val="27"/>
                <c:pt idx="0">
                  <c:v>0.15</c:v>
                </c:pt>
                <c:pt idx="1">
                  <c:v>0.25</c:v>
                </c:pt>
                <c:pt idx="2">
                  <c:v>0.16102966841186739</c:v>
                </c:pt>
                <c:pt idx="3">
                  <c:v>0.29230769230769227</c:v>
                </c:pt>
                <c:pt idx="4">
                  <c:v>0.57692307692307698</c:v>
                </c:pt>
                <c:pt idx="5">
                  <c:v>0.68637803590285118</c:v>
                </c:pt>
                <c:pt idx="6">
                  <c:v>0.45</c:v>
                </c:pt>
                <c:pt idx="7">
                  <c:v>0.44</c:v>
                </c:pt>
                <c:pt idx="8">
                  <c:v>0.44279999999999997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0.46</c:v>
                </c:pt>
                <c:pt idx="16">
                  <c:v>0.5</c:v>
                </c:pt>
                <c:pt idx="17">
                  <c:v>0.41935483870967738</c:v>
                </c:pt>
                <c:pt idx="18">
                  <c:v>0.42857142857142855</c:v>
                </c:pt>
                <c:pt idx="19">
                  <c:v>0.41379310344827586</c:v>
                </c:pt>
                <c:pt idx="20">
                  <c:v>0.4</c:v>
                </c:pt>
                <c:pt idx="21">
                  <c:v>0.34482758620689657</c:v>
                </c:pt>
                <c:pt idx="22">
                  <c:v>0.43478260869565216</c:v>
                </c:pt>
                <c:pt idx="23">
                  <c:v>0.43859649122807015</c:v>
                </c:pt>
                <c:pt idx="24">
                  <c:v>0.45161290322580638</c:v>
                </c:pt>
                <c:pt idx="25">
                  <c:v>0.77419354838709675</c:v>
                </c:pt>
                <c:pt idx="26">
                  <c:v>0.67741935483870963</c:v>
                </c:pt>
              </c:numCache>
            </c:numRef>
          </c:xVal>
          <c:yVal>
            <c:numRef>
              <c:f>'literature data'!$E$2:$E$28</c:f>
              <c:numCache>
                <c:formatCode>0.00%</c:formatCode>
                <c:ptCount val="27"/>
                <c:pt idx="0">
                  <c:v>9.4E-2</c:v>
                </c:pt>
                <c:pt idx="1">
                  <c:v>6.3570000000000002E-2</c:v>
                </c:pt>
                <c:pt idx="2">
                  <c:v>0.10440000000000001</c:v>
                </c:pt>
                <c:pt idx="3">
                  <c:v>0.1129</c:v>
                </c:pt>
                <c:pt idx="4">
                  <c:v>0.1416</c:v>
                </c:pt>
                <c:pt idx="5">
                  <c:v>0.22389999999999999</c:v>
                </c:pt>
                <c:pt idx="6">
                  <c:v>0.19289999999999999</c:v>
                </c:pt>
                <c:pt idx="7">
                  <c:v>0.111</c:v>
                </c:pt>
                <c:pt idx="8">
                  <c:v>0.12379999999999999</c:v>
                </c:pt>
                <c:pt idx="9">
                  <c:v>0.13</c:v>
                </c:pt>
                <c:pt idx="10">
                  <c:v>0.125</c:v>
                </c:pt>
                <c:pt idx="11">
                  <c:v>0.1133</c:v>
                </c:pt>
                <c:pt idx="12">
                  <c:v>0.14499999999999999</c:v>
                </c:pt>
                <c:pt idx="13">
                  <c:v>0.155</c:v>
                </c:pt>
                <c:pt idx="14">
                  <c:v>0.14749999999999999</c:v>
                </c:pt>
                <c:pt idx="15">
                  <c:v>0.155</c:v>
                </c:pt>
                <c:pt idx="16">
                  <c:v>0.12775</c:v>
                </c:pt>
                <c:pt idx="17">
                  <c:v>0.124</c:v>
                </c:pt>
                <c:pt idx="18">
                  <c:v>0.13300000000000001</c:v>
                </c:pt>
                <c:pt idx="19">
                  <c:v>0.1187</c:v>
                </c:pt>
                <c:pt idx="20">
                  <c:v>0.10100000000000001</c:v>
                </c:pt>
                <c:pt idx="21">
                  <c:v>0.1101</c:v>
                </c:pt>
                <c:pt idx="22">
                  <c:v>0.1</c:v>
                </c:pt>
                <c:pt idx="23">
                  <c:v>9.9000000000000005E-2</c:v>
                </c:pt>
                <c:pt idx="24">
                  <c:v>0.115</c:v>
                </c:pt>
                <c:pt idx="25">
                  <c:v>0.13109999999999999</c:v>
                </c:pt>
                <c:pt idx="26">
                  <c:v>0.13039999999999999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7-4412-9961-D9496002F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07464"/>
        <c:axId val="393007824"/>
      </c:scatterChart>
      <c:valAx>
        <c:axId val="39300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007824"/>
        <c:crosses val="autoZero"/>
        <c:crossBetween val="midCat"/>
      </c:valAx>
      <c:valAx>
        <c:axId val="3930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00746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284019813933724E-2"/>
          <c:y val="2.5028264662731083E-2"/>
          <c:w val="0.87141162881152423"/>
          <c:h val="0.844165638996659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'literature data'!$G$2:$G$26</c:f>
              <c:numCache>
                <c:formatCode>0.00E+00</c:formatCode>
                <c:ptCount val="25"/>
                <c:pt idx="0">
                  <c:v>1.103</c:v>
                </c:pt>
                <c:pt idx="1">
                  <c:v>1440</c:v>
                </c:pt>
                <c:pt idx="2">
                  <c:v>1.9142206782917299</c:v>
                </c:pt>
                <c:pt idx="3">
                  <c:v>2.5712915053854175</c:v>
                </c:pt>
                <c:pt idx="4">
                  <c:v>13</c:v>
                </c:pt>
                <c:pt idx="5">
                  <c:v>770</c:v>
                </c:pt>
                <c:pt idx="6">
                  <c:v>446</c:v>
                </c:pt>
                <c:pt idx="7">
                  <c:v>3000</c:v>
                </c:pt>
                <c:pt idx="8">
                  <c:v>183.26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8000</c:v>
                </c:pt>
                <c:pt idx="13">
                  <c:v>12000</c:v>
                </c:pt>
                <c:pt idx="14">
                  <c:v>5000</c:v>
                </c:pt>
                <c:pt idx="15">
                  <c:v>40</c:v>
                </c:pt>
                <c:pt idx="16">
                  <c:v>115.47200138501252</c:v>
                </c:pt>
                <c:pt idx="17">
                  <c:v>624.62482697498524</c:v>
                </c:pt>
                <c:pt idx="18">
                  <c:v>1292.3924794767352</c:v>
                </c:pt>
                <c:pt idx="19">
                  <c:v>1202.4819365507799</c:v>
                </c:pt>
                <c:pt idx="20">
                  <c:v>525.41095415440009</c:v>
                </c:pt>
                <c:pt idx="21">
                  <c:v>410.92391092859123</c:v>
                </c:pt>
                <c:pt idx="22">
                  <c:v>1328.5930893370714</c:v>
                </c:pt>
                <c:pt idx="23">
                  <c:v>463.15321419250012</c:v>
                </c:pt>
                <c:pt idx="24">
                  <c:v>919.07546157590696</c:v>
                </c:pt>
              </c:numCache>
            </c:numRef>
          </c:xVal>
          <c:yVal>
            <c:numRef>
              <c:f>'literature data'!$E$2:$E$26</c:f>
              <c:numCache>
                <c:formatCode>0.00%</c:formatCode>
                <c:ptCount val="25"/>
                <c:pt idx="0">
                  <c:v>9.4E-2</c:v>
                </c:pt>
                <c:pt idx="1">
                  <c:v>6.3570000000000002E-2</c:v>
                </c:pt>
                <c:pt idx="2">
                  <c:v>0.10440000000000001</c:v>
                </c:pt>
                <c:pt idx="3">
                  <c:v>0.1129</c:v>
                </c:pt>
                <c:pt idx="4">
                  <c:v>0.1416</c:v>
                </c:pt>
                <c:pt idx="5">
                  <c:v>0.22389999999999999</c:v>
                </c:pt>
                <c:pt idx="6">
                  <c:v>0.19289999999999999</c:v>
                </c:pt>
                <c:pt idx="7">
                  <c:v>0.111</c:v>
                </c:pt>
                <c:pt idx="8">
                  <c:v>0.12379999999999999</c:v>
                </c:pt>
                <c:pt idx="9">
                  <c:v>0.13</c:v>
                </c:pt>
                <c:pt idx="10">
                  <c:v>0.125</c:v>
                </c:pt>
                <c:pt idx="11">
                  <c:v>0.1133</c:v>
                </c:pt>
                <c:pt idx="12">
                  <c:v>0.14499999999999999</c:v>
                </c:pt>
                <c:pt idx="13">
                  <c:v>0.155</c:v>
                </c:pt>
                <c:pt idx="14">
                  <c:v>0.14749999999999999</c:v>
                </c:pt>
                <c:pt idx="15">
                  <c:v>0.155</c:v>
                </c:pt>
                <c:pt idx="16">
                  <c:v>0.12775</c:v>
                </c:pt>
                <c:pt idx="17">
                  <c:v>0.124</c:v>
                </c:pt>
                <c:pt idx="18">
                  <c:v>0.13300000000000001</c:v>
                </c:pt>
                <c:pt idx="19">
                  <c:v>0.1187</c:v>
                </c:pt>
                <c:pt idx="20">
                  <c:v>0.10100000000000001</c:v>
                </c:pt>
                <c:pt idx="21">
                  <c:v>0.1101</c:v>
                </c:pt>
                <c:pt idx="22">
                  <c:v>0.1</c:v>
                </c:pt>
                <c:pt idx="23">
                  <c:v>9.9000000000000005E-2</c:v>
                </c:pt>
                <c:pt idx="24">
                  <c:v>0.115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F-4394-8474-8097BEC38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68552"/>
        <c:axId val="521466392"/>
      </c:scatterChart>
      <c:valAx>
        <c:axId val="521468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466392"/>
        <c:crosses val="autoZero"/>
        <c:crossBetween val="midCat"/>
      </c:valAx>
      <c:valAx>
        <c:axId val="52146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46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352252</xdr:colOff>
      <xdr:row>29</xdr:row>
      <xdr:rowOff>41268</xdr:rowOff>
    </xdr:from>
    <xdr:to>
      <xdr:col>9</xdr:col>
      <xdr:colOff>405848</xdr:colOff>
      <xdr:row>44</xdr:row>
      <xdr:rowOff>99391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4007E33-45EC-4B25-09F9-4C963C875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1654085</xdr:colOff>
      <xdr:row>30</xdr:row>
      <xdr:rowOff>79316</xdr:rowOff>
    </xdr:from>
    <xdr:to>
      <xdr:col>4</xdr:col>
      <xdr:colOff>476006</xdr:colOff>
      <xdr:row>45</xdr:row>
      <xdr:rowOff>133106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1F4B6D-C42D-CD36-8CF9-14E884397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zoomScale="85" zoomScaleNormal="85" workbookViewId="0">
      <selection activeCell="A25" sqref="A25"/>
    </sheetView>
  </sheetViews>
  <sheetFormatPr defaultRowHeight="14.25" x14ac:dyDescent="0.2"/>
  <cols>
    <col min="1" max="1" width="34.375" customWidth="1"/>
    <col min="2" max="2" width="12" customWidth="1"/>
    <col min="3" max="3" width="10.625" customWidth="1"/>
    <col min="4" max="4" width="14.375" customWidth="1"/>
    <col min="5" max="5" width="15.75" style="1" customWidth="1"/>
    <col min="6" max="6" width="8.125" customWidth="1"/>
    <col min="7" max="7" width="9.625" style="2" customWidth="1"/>
    <col min="8" max="8" width="11.5" customWidth="1"/>
    <col min="9" max="9" width="12" customWidth="1"/>
    <col min="10" max="10" width="16.75" customWidth="1"/>
    <col min="11" max="11" width="20.875" customWidth="1"/>
    <col min="12" max="12" width="19.875" style="5" customWidth="1"/>
    <col min="13" max="13" width="14.5" customWidth="1"/>
  </cols>
  <sheetData>
    <row r="1" spans="1:13" x14ac:dyDescent="0.2">
      <c r="A1" t="s">
        <v>69</v>
      </c>
      <c r="B1" t="s">
        <v>65</v>
      </c>
      <c r="C1" t="s">
        <v>66</v>
      </c>
      <c r="D1" t="s">
        <v>67</v>
      </c>
      <c r="E1" s="1" t="s">
        <v>63</v>
      </c>
      <c r="F1" t="s">
        <v>68</v>
      </c>
      <c r="G1" s="2" t="s">
        <v>62</v>
      </c>
      <c r="H1" t="s">
        <v>58</v>
      </c>
      <c r="I1" t="s">
        <v>57</v>
      </c>
      <c r="J1" t="s">
        <v>56</v>
      </c>
      <c r="K1" t="s">
        <v>60</v>
      </c>
      <c r="L1" s="5" t="s">
        <v>59</v>
      </c>
      <c r="M1" t="s">
        <v>55</v>
      </c>
    </row>
    <row r="2" spans="1:13" s="6" customFormat="1" x14ac:dyDescent="0.2">
      <c r="A2" s="6" t="s">
        <v>64</v>
      </c>
      <c r="B2" s="6" t="s">
        <v>39</v>
      </c>
      <c r="D2" s="6">
        <v>6</v>
      </c>
      <c r="E2" s="16">
        <v>9.4E-2</v>
      </c>
      <c r="F2" s="17">
        <v>2.9</v>
      </c>
      <c r="G2" s="17">
        <v>1.103</v>
      </c>
      <c r="H2" s="6">
        <v>0.03</v>
      </c>
      <c r="I2" s="6">
        <v>0.42899999999999999</v>
      </c>
      <c r="J2" s="6">
        <v>0.39200000000000002</v>
      </c>
      <c r="K2" s="6" t="s">
        <v>9</v>
      </c>
      <c r="L2" s="18">
        <v>0.15</v>
      </c>
      <c r="M2" s="6" t="s">
        <v>17</v>
      </c>
    </row>
    <row r="3" spans="1:13" x14ac:dyDescent="0.2">
      <c r="A3" s="9" t="s">
        <v>29</v>
      </c>
      <c r="B3" t="s">
        <v>35</v>
      </c>
      <c r="E3" s="1">
        <v>6.3570000000000002E-2</v>
      </c>
      <c r="G3" s="2">
        <v>1440</v>
      </c>
      <c r="K3" t="s">
        <v>27</v>
      </c>
      <c r="L3" s="5">
        <v>0.25</v>
      </c>
      <c r="M3" t="s">
        <v>61</v>
      </c>
    </row>
    <row r="4" spans="1:13" x14ac:dyDescent="0.2">
      <c r="A4" s="9" t="s">
        <v>40</v>
      </c>
      <c r="B4" t="s">
        <v>35</v>
      </c>
      <c r="C4">
        <v>57.17</v>
      </c>
      <c r="D4">
        <v>93</v>
      </c>
      <c r="E4" s="1">
        <v>0.10440000000000001</v>
      </c>
      <c r="F4" s="2"/>
      <c r="G4" s="2">
        <f>2*3.1415*D4*C4/180*3.1415*J4*J4</f>
        <v>1.9142206782917299</v>
      </c>
      <c r="H4">
        <v>9.2270000000000008E-3</v>
      </c>
      <c r="J4">
        <v>5.7299999999999997E-2</v>
      </c>
      <c r="K4" t="s">
        <v>41</v>
      </c>
      <c r="L4" s="5">
        <f>H4/J4</f>
        <v>0.16102966841186739</v>
      </c>
    </row>
    <row r="5" spans="1:13" x14ac:dyDescent="0.2">
      <c r="A5" s="9" t="s">
        <v>11</v>
      </c>
      <c r="B5" t="s">
        <v>35</v>
      </c>
      <c r="C5">
        <v>50</v>
      </c>
      <c r="D5">
        <v>111</v>
      </c>
      <c r="E5" s="4">
        <v>0.1129</v>
      </c>
      <c r="F5" s="2">
        <v>1.45</v>
      </c>
      <c r="G5" s="2">
        <f>2*3.1415*D5*C5/180*3.1415*J5*J5</f>
        <v>2.5712915053854175</v>
      </c>
      <c r="H5">
        <v>1.9E-2</v>
      </c>
      <c r="I5">
        <v>0.14499999999999999</v>
      </c>
      <c r="J5">
        <v>6.5000000000000002E-2</v>
      </c>
      <c r="K5" t="s">
        <v>12</v>
      </c>
      <c r="L5" s="5">
        <f>H5/J5</f>
        <v>0.29230769230769227</v>
      </c>
    </row>
    <row r="6" spans="1:13" x14ac:dyDescent="0.2">
      <c r="A6" s="9" t="s">
        <v>5</v>
      </c>
      <c r="B6" t="s">
        <v>35</v>
      </c>
      <c r="D6">
        <v>40</v>
      </c>
      <c r="E6" s="1">
        <v>0.1416</v>
      </c>
      <c r="F6" s="2">
        <v>53</v>
      </c>
      <c r="G6" s="2">
        <v>13</v>
      </c>
      <c r="H6">
        <v>0.12</v>
      </c>
      <c r="I6">
        <v>1</v>
      </c>
      <c r="J6">
        <v>0.20799999999999999</v>
      </c>
      <c r="K6" t="s">
        <v>2</v>
      </c>
      <c r="L6" s="5">
        <f>H6/J6</f>
        <v>0.57692307692307698</v>
      </c>
    </row>
    <row r="7" spans="1:13" x14ac:dyDescent="0.2">
      <c r="A7" s="10" t="s">
        <v>37</v>
      </c>
      <c r="B7" t="s">
        <v>36</v>
      </c>
      <c r="D7">
        <v>10.9</v>
      </c>
      <c r="E7" s="1">
        <v>0.22389999999999999</v>
      </c>
      <c r="F7">
        <v>4960</v>
      </c>
      <c r="G7" s="2">
        <v>770</v>
      </c>
      <c r="H7">
        <v>2.6</v>
      </c>
      <c r="I7">
        <v>32</v>
      </c>
      <c r="J7">
        <v>3.7879999999999998</v>
      </c>
      <c r="K7" t="s">
        <v>0</v>
      </c>
      <c r="L7" s="5">
        <f>H7/J7</f>
        <v>0.68637803590285118</v>
      </c>
    </row>
    <row r="8" spans="1:13" x14ac:dyDescent="0.2">
      <c r="A8" s="10" t="s">
        <v>45</v>
      </c>
      <c r="B8" t="s">
        <v>36</v>
      </c>
      <c r="D8">
        <v>6.2</v>
      </c>
      <c r="E8" s="1">
        <v>0.19289999999999999</v>
      </c>
      <c r="F8" s="2">
        <v>4400</v>
      </c>
      <c r="G8" s="2">
        <v>446</v>
      </c>
      <c r="H8">
        <v>3.375</v>
      </c>
      <c r="I8">
        <v>40</v>
      </c>
      <c r="J8">
        <v>6.5</v>
      </c>
      <c r="K8" t="s">
        <v>4</v>
      </c>
      <c r="L8" s="5">
        <v>0.45</v>
      </c>
    </row>
    <row r="9" spans="1:13" x14ac:dyDescent="0.2">
      <c r="A9" s="13" t="s">
        <v>44</v>
      </c>
      <c r="B9" s="15" t="s">
        <v>43</v>
      </c>
      <c r="C9">
        <v>43</v>
      </c>
      <c r="D9">
        <v>1.3</v>
      </c>
      <c r="E9" s="1">
        <v>0.111</v>
      </c>
      <c r="F9" s="2"/>
      <c r="G9" s="2">
        <v>3000</v>
      </c>
      <c r="J9">
        <v>41</v>
      </c>
      <c r="K9" t="s">
        <v>42</v>
      </c>
      <c r="L9" s="5">
        <v>0.44</v>
      </c>
    </row>
    <row r="10" spans="1:13" x14ac:dyDescent="0.2">
      <c r="A10" s="7" t="s">
        <v>46</v>
      </c>
      <c r="B10" t="s">
        <v>43</v>
      </c>
      <c r="D10">
        <v>7</v>
      </c>
      <c r="E10" s="1">
        <v>0.12379999999999999</v>
      </c>
      <c r="F10" s="2">
        <v>4400</v>
      </c>
      <c r="G10" s="2">
        <v>183.26</v>
      </c>
      <c r="H10">
        <v>2.214</v>
      </c>
      <c r="I10">
        <v>30</v>
      </c>
      <c r="J10">
        <v>5</v>
      </c>
      <c r="K10" t="s">
        <v>3</v>
      </c>
      <c r="L10" s="5">
        <f t="shared" ref="L10:L25" si="0">H10/J10</f>
        <v>0.44279999999999997</v>
      </c>
    </row>
    <row r="11" spans="1:13" x14ac:dyDescent="0.2">
      <c r="A11" s="11" t="s">
        <v>7</v>
      </c>
      <c r="D11">
        <v>8.33</v>
      </c>
      <c r="E11" s="1">
        <v>0.13</v>
      </c>
      <c r="F11" s="2">
        <v>13000</v>
      </c>
      <c r="G11" s="2">
        <v>700</v>
      </c>
      <c r="H11">
        <v>5.04</v>
      </c>
      <c r="I11">
        <v>50.6</v>
      </c>
      <c r="J11">
        <v>9</v>
      </c>
      <c r="K11" t="s">
        <v>8</v>
      </c>
      <c r="L11" s="5">
        <f t="shared" si="0"/>
        <v>0.56000000000000005</v>
      </c>
    </row>
    <row r="12" spans="1:13" ht="12" customHeight="1" x14ac:dyDescent="0.2">
      <c r="A12" s="11" t="s">
        <v>7</v>
      </c>
      <c r="D12">
        <v>8.35</v>
      </c>
      <c r="E12" s="1">
        <v>0.125</v>
      </c>
      <c r="F12" s="2">
        <v>16000</v>
      </c>
      <c r="G12" s="2">
        <v>700</v>
      </c>
      <c r="H12">
        <v>5.04</v>
      </c>
      <c r="I12">
        <v>57.9</v>
      </c>
      <c r="J12">
        <v>9</v>
      </c>
      <c r="K12" t="s">
        <v>8</v>
      </c>
      <c r="L12" s="5">
        <f t="shared" si="0"/>
        <v>0.56000000000000005</v>
      </c>
    </row>
    <row r="13" spans="1:13" x14ac:dyDescent="0.2">
      <c r="A13" s="11" t="s">
        <v>7</v>
      </c>
      <c r="D13">
        <v>8.33</v>
      </c>
      <c r="E13" s="1">
        <v>0.1133</v>
      </c>
      <c r="F13" s="2">
        <v>19000</v>
      </c>
      <c r="G13" s="2">
        <v>700</v>
      </c>
      <c r="H13">
        <v>5.04</v>
      </c>
      <c r="I13">
        <v>56.3</v>
      </c>
      <c r="J13">
        <v>9</v>
      </c>
      <c r="K13" t="s">
        <v>8</v>
      </c>
      <c r="L13" s="5">
        <f t="shared" si="0"/>
        <v>0.56000000000000005</v>
      </c>
    </row>
    <row r="14" spans="1:13" x14ac:dyDescent="0.2">
      <c r="A14" s="11" t="s">
        <v>30</v>
      </c>
      <c r="D14">
        <v>4</v>
      </c>
      <c r="E14" s="1">
        <v>0.14499999999999999</v>
      </c>
      <c r="F14" s="2">
        <v>44000</v>
      </c>
      <c r="G14" s="2">
        <v>8000</v>
      </c>
      <c r="H14" s="8">
        <v>7.5</v>
      </c>
      <c r="I14">
        <v>114</v>
      </c>
      <c r="J14">
        <v>20</v>
      </c>
      <c r="K14" t="s">
        <v>1</v>
      </c>
      <c r="L14" s="5">
        <f t="shared" si="0"/>
        <v>0.375</v>
      </c>
    </row>
    <row r="15" spans="1:13" x14ac:dyDescent="0.2">
      <c r="A15" s="11" t="s">
        <v>30</v>
      </c>
      <c r="D15">
        <v>4</v>
      </c>
      <c r="E15" s="1">
        <v>0.155</v>
      </c>
      <c r="F15" s="2">
        <v>65000</v>
      </c>
      <c r="G15" s="2">
        <v>12000</v>
      </c>
      <c r="H15" s="8">
        <v>7.5</v>
      </c>
      <c r="I15">
        <v>114</v>
      </c>
      <c r="J15">
        <v>20</v>
      </c>
      <c r="K15" t="s">
        <v>1</v>
      </c>
      <c r="L15" s="5">
        <f t="shared" si="0"/>
        <v>0.375</v>
      </c>
    </row>
    <row r="16" spans="1:13" x14ac:dyDescent="0.2">
      <c r="A16" s="11" t="s">
        <v>30</v>
      </c>
      <c r="D16">
        <v>4</v>
      </c>
      <c r="E16" s="1">
        <v>0.14749999999999999</v>
      </c>
      <c r="F16" s="2">
        <v>23000</v>
      </c>
      <c r="G16" s="2">
        <v>5000</v>
      </c>
      <c r="H16" s="8">
        <v>7.5</v>
      </c>
      <c r="I16">
        <v>114</v>
      </c>
      <c r="J16">
        <v>20</v>
      </c>
      <c r="K16" t="s">
        <v>1</v>
      </c>
      <c r="L16" s="5">
        <f t="shared" si="0"/>
        <v>0.375</v>
      </c>
    </row>
    <row r="17" spans="1:12" x14ac:dyDescent="0.2">
      <c r="A17" s="11" t="s">
        <v>28</v>
      </c>
      <c r="C17">
        <v>52.2</v>
      </c>
      <c r="D17">
        <v>13.8</v>
      </c>
      <c r="E17" s="1">
        <v>0.155</v>
      </c>
      <c r="F17" s="2">
        <v>170</v>
      </c>
      <c r="G17" s="2">
        <v>40</v>
      </c>
      <c r="H17">
        <v>0.30171999999999999</v>
      </c>
      <c r="I17">
        <v>4.7</v>
      </c>
      <c r="J17">
        <v>0.89100000000000001</v>
      </c>
      <c r="K17" t="s">
        <v>10</v>
      </c>
      <c r="L17" s="5">
        <v>0.46</v>
      </c>
    </row>
    <row r="18" spans="1:12" x14ac:dyDescent="0.2">
      <c r="A18" s="12" t="s">
        <v>18</v>
      </c>
      <c r="C18">
        <v>81</v>
      </c>
      <c r="D18">
        <v>4.0125000000000002</v>
      </c>
      <c r="E18" s="1">
        <v>0.12775</v>
      </c>
      <c r="F18" s="2">
        <v>840</v>
      </c>
      <c r="G18" s="2">
        <f>2*3.1415*D18*C18/180*3.1415*J18*J18</f>
        <v>115.47200138501252</v>
      </c>
      <c r="H18">
        <v>0.9</v>
      </c>
      <c r="I18">
        <v>14</v>
      </c>
      <c r="J18">
        <v>1.8</v>
      </c>
      <c r="K18" t="s">
        <v>6</v>
      </c>
      <c r="L18" s="5">
        <f t="shared" si="0"/>
        <v>0.5</v>
      </c>
    </row>
    <row r="19" spans="1:12" x14ac:dyDescent="0.2">
      <c r="A19" s="12" t="s">
        <v>24</v>
      </c>
      <c r="C19">
        <v>44.5</v>
      </c>
      <c r="D19">
        <v>1.48</v>
      </c>
      <c r="E19" s="1">
        <v>0.124</v>
      </c>
      <c r="F19" s="2"/>
      <c r="G19" s="2">
        <f>2*3.1415*D19*C19/180*3.1415*J19*J19</f>
        <v>624.62482697498524</v>
      </c>
      <c r="H19" s="8">
        <v>3.9</v>
      </c>
      <c r="I19">
        <v>64</v>
      </c>
      <c r="J19">
        <v>9.3000000000000007</v>
      </c>
      <c r="K19" t="s">
        <v>6</v>
      </c>
      <c r="L19" s="5">
        <f t="shared" si="0"/>
        <v>0.41935483870967738</v>
      </c>
    </row>
    <row r="20" spans="1:12" x14ac:dyDescent="0.2">
      <c r="A20" s="12" t="s">
        <v>25</v>
      </c>
      <c r="C20">
        <v>70.33</v>
      </c>
      <c r="D20">
        <v>1.52</v>
      </c>
      <c r="E20" s="1">
        <v>0.13300000000000001</v>
      </c>
      <c r="F20" s="2">
        <v>550</v>
      </c>
      <c r="G20" s="2">
        <f>2*3.1415*D20*C20/180*3.1415*J20*J20</f>
        <v>1292.3924794767352</v>
      </c>
      <c r="H20">
        <v>4.5</v>
      </c>
      <c r="I20">
        <v>91</v>
      </c>
      <c r="J20">
        <v>10.5</v>
      </c>
      <c r="K20" t="s">
        <v>6</v>
      </c>
      <c r="L20" s="5">
        <f t="shared" si="0"/>
        <v>0.42857142857142855</v>
      </c>
    </row>
    <row r="21" spans="1:12" x14ac:dyDescent="0.2">
      <c r="A21" s="12" t="s">
        <v>26</v>
      </c>
      <c r="C21">
        <v>54.33</v>
      </c>
      <c r="D21">
        <v>1.5</v>
      </c>
      <c r="E21" s="1">
        <v>0.1187</v>
      </c>
      <c r="F21" s="2">
        <v>3150</v>
      </c>
      <c r="G21" s="2">
        <f>2*3.1415*D21*C21/180*3.1415*J21*J21</f>
        <v>1202.4819365507799</v>
      </c>
      <c r="H21">
        <v>4.8</v>
      </c>
      <c r="I21">
        <v>100</v>
      </c>
      <c r="J21">
        <v>11.6</v>
      </c>
      <c r="K21" t="s">
        <v>6</v>
      </c>
      <c r="L21" s="5">
        <f t="shared" si="0"/>
        <v>0.41379310344827586</v>
      </c>
    </row>
    <row r="22" spans="1:12" x14ac:dyDescent="0.2">
      <c r="A22" s="12" t="s">
        <v>19</v>
      </c>
      <c r="C22">
        <v>76.2</v>
      </c>
      <c r="D22">
        <v>3.93</v>
      </c>
      <c r="E22" s="1">
        <v>0.10100000000000001</v>
      </c>
      <c r="F22" s="2"/>
      <c r="G22" s="2">
        <f>2*3.1415*D22*C22/180*3.1415*J22*J22</f>
        <v>525.41095415440009</v>
      </c>
      <c r="H22">
        <v>1.6</v>
      </c>
      <c r="I22">
        <v>25</v>
      </c>
      <c r="J22">
        <v>4</v>
      </c>
      <c r="K22" t="s">
        <v>6</v>
      </c>
      <c r="L22" s="5">
        <f t="shared" si="0"/>
        <v>0.4</v>
      </c>
    </row>
    <row r="23" spans="1:12" x14ac:dyDescent="0.2">
      <c r="A23" s="12" t="s">
        <v>20</v>
      </c>
      <c r="C23">
        <v>61.14</v>
      </c>
      <c r="D23">
        <v>7.2880000000000003</v>
      </c>
      <c r="E23" s="1">
        <v>0.1101</v>
      </c>
      <c r="F23" s="2"/>
      <c r="G23" s="2">
        <f>2*3.1415*D23*C23/180*3.1415*J23*J23</f>
        <v>410.92391092859123</v>
      </c>
      <c r="H23" s="8">
        <v>1</v>
      </c>
      <c r="I23">
        <v>28</v>
      </c>
      <c r="J23">
        <v>2.9</v>
      </c>
      <c r="K23" t="s">
        <v>32</v>
      </c>
      <c r="L23" s="5">
        <f t="shared" si="0"/>
        <v>0.34482758620689657</v>
      </c>
    </row>
    <row r="24" spans="1:12" x14ac:dyDescent="0.2">
      <c r="A24" s="12" t="s">
        <v>21</v>
      </c>
      <c r="C24">
        <v>77</v>
      </c>
      <c r="D24">
        <v>3.3050000000000002</v>
      </c>
      <c r="E24" s="1">
        <v>0.1</v>
      </c>
      <c r="F24" s="2"/>
      <c r="G24" s="2">
        <f>2*3.1415*D24*C24/180*3.1415*J24*J24</f>
        <v>1328.5930893370714</v>
      </c>
      <c r="H24" s="8">
        <v>3</v>
      </c>
      <c r="I24">
        <v>48</v>
      </c>
      <c r="J24">
        <v>6.9</v>
      </c>
      <c r="K24" t="s">
        <v>32</v>
      </c>
      <c r="L24" s="5">
        <f t="shared" si="0"/>
        <v>0.43478260869565216</v>
      </c>
    </row>
    <row r="25" spans="1:12" x14ac:dyDescent="0.2">
      <c r="A25" s="12" t="s">
        <v>22</v>
      </c>
      <c r="C25">
        <v>52</v>
      </c>
      <c r="D25">
        <v>2.5</v>
      </c>
      <c r="E25" s="1">
        <v>9.9000000000000005E-2</v>
      </c>
      <c r="F25" s="2"/>
      <c r="G25" s="2">
        <f>2*3.1415*D25*C25/180*3.1415*J25*J25</f>
        <v>463.15321419250012</v>
      </c>
      <c r="H25" s="8">
        <v>2.5</v>
      </c>
      <c r="I25">
        <v>55</v>
      </c>
      <c r="J25">
        <v>5.7</v>
      </c>
      <c r="K25" t="s">
        <v>32</v>
      </c>
      <c r="L25" s="5">
        <f t="shared" si="0"/>
        <v>0.43859649122807015</v>
      </c>
    </row>
    <row r="26" spans="1:12" x14ac:dyDescent="0.2">
      <c r="A26" s="12" t="s">
        <v>23</v>
      </c>
      <c r="C26">
        <v>69</v>
      </c>
      <c r="D26">
        <v>3.16</v>
      </c>
      <c r="E26" s="1">
        <v>0.115</v>
      </c>
      <c r="F26" s="2"/>
      <c r="G26" s="2">
        <f>2*3.1415*D26*C26/180*3.1415*J26*J26</f>
        <v>919.07546157590696</v>
      </c>
      <c r="H26" s="8">
        <v>2.8</v>
      </c>
      <c r="I26">
        <v>59</v>
      </c>
      <c r="J26">
        <v>6.2</v>
      </c>
      <c r="K26" t="s">
        <v>6</v>
      </c>
      <c r="L26" s="5">
        <f>H26/J26</f>
        <v>0.45161290322580638</v>
      </c>
    </row>
    <row r="27" spans="1:12" x14ac:dyDescent="0.2">
      <c r="A27" s="14" t="s">
        <v>34</v>
      </c>
      <c r="B27" t="s">
        <v>38</v>
      </c>
      <c r="C27">
        <v>50.9</v>
      </c>
      <c r="D27">
        <v>16.739999999999998</v>
      </c>
      <c r="E27" s="1">
        <v>0.13109999999999999</v>
      </c>
      <c r="G27" s="2">
        <v>23.93</v>
      </c>
      <c r="H27">
        <v>0.48</v>
      </c>
      <c r="I27">
        <v>11.56</v>
      </c>
      <c r="J27">
        <v>0.62</v>
      </c>
      <c r="K27" t="s">
        <v>33</v>
      </c>
      <c r="L27" s="5">
        <f t="shared" ref="L27:L28" si="1">H27/J27</f>
        <v>0.77419354838709675</v>
      </c>
    </row>
    <row r="28" spans="1:12" x14ac:dyDescent="0.2">
      <c r="A28" s="14" t="s">
        <v>31</v>
      </c>
      <c r="B28" t="s">
        <v>38</v>
      </c>
      <c r="C28">
        <v>52.1</v>
      </c>
      <c r="D28">
        <v>11.23</v>
      </c>
      <c r="E28" s="1">
        <v>0.13039999999999999</v>
      </c>
      <c r="G28" s="2">
        <v>68.27</v>
      </c>
      <c r="H28" s="8">
        <v>0.63</v>
      </c>
      <c r="I28">
        <v>38.99</v>
      </c>
      <c r="J28">
        <v>0.93</v>
      </c>
      <c r="K28" t="s">
        <v>33</v>
      </c>
      <c r="L28" s="5">
        <f t="shared" si="1"/>
        <v>0.67741935483870963</v>
      </c>
    </row>
  </sheetData>
  <sortState xmlns:xlrd2="http://schemas.microsoft.com/office/spreadsheetml/2017/richdata2" ref="A2:L27">
    <sortCondition ref="A1:A2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3D82-22E5-4CBE-AE75-D81CF1AC44D2}">
  <dimension ref="A1:U183"/>
  <sheetViews>
    <sheetView zoomScale="70" zoomScaleNormal="70" workbookViewId="0">
      <selection activeCell="M1" sqref="M1"/>
    </sheetView>
  </sheetViews>
  <sheetFormatPr defaultRowHeight="14.25" x14ac:dyDescent="0.2"/>
  <cols>
    <col min="6" max="6" width="12.75" customWidth="1"/>
    <col min="8" max="8" width="9.5" bestFit="1" customWidth="1"/>
  </cols>
  <sheetData>
    <row r="1" spans="1:21" x14ac:dyDescent="0.2">
      <c r="A1" t="s">
        <v>47</v>
      </c>
      <c r="B1" t="s">
        <v>48</v>
      </c>
      <c r="D1" t="s">
        <v>49</v>
      </c>
      <c r="F1" t="s">
        <v>50</v>
      </c>
      <c r="H1" t="s">
        <v>51</v>
      </c>
      <c r="J1" t="s">
        <v>52</v>
      </c>
      <c r="L1" t="s">
        <v>53</v>
      </c>
      <c r="M1" t="s">
        <v>47</v>
      </c>
      <c r="O1" t="s">
        <v>49</v>
      </c>
      <c r="Q1" t="s">
        <v>54</v>
      </c>
      <c r="T1" t="s">
        <v>15</v>
      </c>
      <c r="U1" t="s">
        <v>16</v>
      </c>
    </row>
    <row r="2" spans="1:21" x14ac:dyDescent="0.2">
      <c r="A2">
        <v>0</v>
      </c>
      <c r="B2">
        <v>0</v>
      </c>
      <c r="D2">
        <v>0</v>
      </c>
      <c r="F2">
        <v>0</v>
      </c>
      <c r="H2">
        <v>0</v>
      </c>
      <c r="J2">
        <v>1</v>
      </c>
      <c r="L2">
        <v>0</v>
      </c>
      <c r="M2">
        <f t="shared" ref="M2:M14" si="0">B2/0.5</f>
        <v>0</v>
      </c>
      <c r="O2">
        <v>0</v>
      </c>
      <c r="Q2">
        <v>1</v>
      </c>
      <c r="T2">
        <v>0</v>
      </c>
      <c r="U2">
        <v>0</v>
      </c>
    </row>
    <row r="3" spans="1:21" x14ac:dyDescent="0.2">
      <c r="A3">
        <v>0</v>
      </c>
      <c r="B3">
        <v>2.5000000000000001E-2</v>
      </c>
      <c r="D3">
        <v>0</v>
      </c>
      <c r="F3">
        <v>0</v>
      </c>
      <c r="H3">
        <v>0</v>
      </c>
      <c r="J3">
        <v>1</v>
      </c>
      <c r="L3">
        <v>2.5000000000000001E-2</v>
      </c>
      <c r="M3">
        <f t="shared" si="0"/>
        <v>0.05</v>
      </c>
      <c r="O3">
        <v>0</v>
      </c>
      <c r="Q3">
        <v>1</v>
      </c>
      <c r="T3">
        <v>0.25</v>
      </c>
      <c r="U3">
        <v>5.1499999999999997E-2</v>
      </c>
    </row>
    <row r="4" spans="1:21" x14ac:dyDescent="0.2">
      <c r="A4">
        <v>0</v>
      </c>
      <c r="B4">
        <v>0.05</v>
      </c>
      <c r="D4">
        <v>0</v>
      </c>
      <c r="F4">
        <v>0</v>
      </c>
      <c r="H4">
        <v>0</v>
      </c>
      <c r="J4">
        <v>1</v>
      </c>
      <c r="L4">
        <v>0.05</v>
      </c>
      <c r="M4">
        <f t="shared" si="0"/>
        <v>0.1</v>
      </c>
      <c r="O4">
        <v>0</v>
      </c>
      <c r="Q4">
        <v>1</v>
      </c>
      <c r="T4">
        <v>0.375</v>
      </c>
      <c r="U4">
        <v>7.6999999999999999E-2</v>
      </c>
    </row>
    <row r="5" spans="1:21" x14ac:dyDescent="0.2">
      <c r="A5">
        <v>0</v>
      </c>
      <c r="B5">
        <v>0.1</v>
      </c>
      <c r="D5">
        <v>0</v>
      </c>
      <c r="F5">
        <v>0</v>
      </c>
      <c r="H5">
        <v>0</v>
      </c>
      <c r="J5">
        <v>1</v>
      </c>
      <c r="L5">
        <v>0.1</v>
      </c>
      <c r="M5">
        <f t="shared" si="0"/>
        <v>0.2</v>
      </c>
      <c r="O5">
        <v>0</v>
      </c>
      <c r="Q5">
        <v>1</v>
      </c>
      <c r="T5">
        <v>0.5</v>
      </c>
      <c r="U5">
        <v>0.1052</v>
      </c>
    </row>
    <row r="6" spans="1:21" x14ac:dyDescent="0.2">
      <c r="A6">
        <v>0</v>
      </c>
      <c r="B6">
        <v>0.15</v>
      </c>
      <c r="D6">
        <v>0</v>
      </c>
      <c r="F6">
        <v>0</v>
      </c>
      <c r="H6">
        <v>0</v>
      </c>
      <c r="J6">
        <v>1</v>
      </c>
      <c r="L6">
        <v>0.15</v>
      </c>
      <c r="M6">
        <f t="shared" si="0"/>
        <v>0.3</v>
      </c>
      <c r="O6">
        <v>0</v>
      </c>
      <c r="Q6">
        <v>1</v>
      </c>
      <c r="T6">
        <v>0.625</v>
      </c>
      <c r="U6">
        <v>0.13300000000000001</v>
      </c>
    </row>
    <row r="7" spans="1:21" x14ac:dyDescent="0.2">
      <c r="A7">
        <v>0</v>
      </c>
      <c r="B7">
        <v>0.2</v>
      </c>
      <c r="D7">
        <v>0</v>
      </c>
      <c r="F7">
        <v>0</v>
      </c>
      <c r="H7">
        <v>0</v>
      </c>
      <c r="J7">
        <v>1</v>
      </c>
      <c r="L7">
        <v>0.2</v>
      </c>
      <c r="M7">
        <f t="shared" si="0"/>
        <v>0.4</v>
      </c>
      <c r="O7">
        <v>0</v>
      </c>
      <c r="Q7">
        <v>1</v>
      </c>
      <c r="T7">
        <v>0.75</v>
      </c>
      <c r="U7">
        <v>0.16400000000000001</v>
      </c>
    </row>
    <row r="8" spans="1:21" x14ac:dyDescent="0.2">
      <c r="A8">
        <v>0</v>
      </c>
      <c r="B8">
        <v>0.25</v>
      </c>
      <c r="D8">
        <v>0</v>
      </c>
      <c r="F8">
        <v>0</v>
      </c>
      <c r="H8">
        <v>0</v>
      </c>
      <c r="J8">
        <v>1</v>
      </c>
      <c r="L8">
        <v>0.25</v>
      </c>
      <c r="M8">
        <f t="shared" si="0"/>
        <v>0.5</v>
      </c>
      <c r="O8">
        <v>0</v>
      </c>
      <c r="Q8">
        <v>1</v>
      </c>
      <c r="T8">
        <v>0.875</v>
      </c>
      <c r="U8">
        <v>0.19600000000000001</v>
      </c>
    </row>
    <row r="9" spans="1:21" x14ac:dyDescent="0.2">
      <c r="A9">
        <v>0</v>
      </c>
      <c r="B9">
        <v>0.27500000000000002</v>
      </c>
      <c r="D9">
        <v>0</v>
      </c>
      <c r="F9">
        <v>0</v>
      </c>
      <c r="H9">
        <v>0</v>
      </c>
      <c r="J9">
        <v>1</v>
      </c>
      <c r="L9">
        <v>0.27500000000000002</v>
      </c>
      <c r="M9">
        <f t="shared" si="0"/>
        <v>0.55000000000000004</v>
      </c>
      <c r="O9">
        <v>0</v>
      </c>
      <c r="Q9">
        <v>1</v>
      </c>
      <c r="T9">
        <v>1</v>
      </c>
      <c r="U9">
        <v>0.23200000000000001</v>
      </c>
    </row>
    <row r="10" spans="1:21" x14ac:dyDescent="0.2">
      <c r="A10">
        <v>0</v>
      </c>
      <c r="B10">
        <v>0.3</v>
      </c>
      <c r="D10">
        <v>0</v>
      </c>
      <c r="F10">
        <v>0</v>
      </c>
      <c r="H10">
        <v>0</v>
      </c>
      <c r="J10">
        <v>1</v>
      </c>
      <c r="L10">
        <v>0.3</v>
      </c>
      <c r="M10">
        <f t="shared" si="0"/>
        <v>0.6</v>
      </c>
      <c r="O10">
        <v>0</v>
      </c>
      <c r="Q10">
        <v>1</v>
      </c>
      <c r="T10">
        <v>1.125</v>
      </c>
      <c r="U10">
        <v>0.27600000000000002</v>
      </c>
    </row>
    <row r="11" spans="1:21" x14ac:dyDescent="0.2">
      <c r="A11">
        <v>0</v>
      </c>
      <c r="B11">
        <v>0.35</v>
      </c>
      <c r="D11">
        <v>0</v>
      </c>
      <c r="F11">
        <v>0</v>
      </c>
      <c r="H11">
        <v>0</v>
      </c>
      <c r="J11">
        <v>1</v>
      </c>
      <c r="L11">
        <v>0.35</v>
      </c>
      <c r="M11">
        <f t="shared" si="0"/>
        <v>0.7</v>
      </c>
      <c r="O11">
        <v>0</v>
      </c>
      <c r="Q11">
        <v>1</v>
      </c>
      <c r="T11">
        <v>1.25</v>
      </c>
      <c r="U11">
        <v>0.32900000000000001</v>
      </c>
    </row>
    <row r="12" spans="1:21" x14ac:dyDescent="0.2">
      <c r="A12">
        <v>0</v>
      </c>
      <c r="B12">
        <v>0.4</v>
      </c>
      <c r="D12">
        <v>0</v>
      </c>
      <c r="F12">
        <v>0</v>
      </c>
      <c r="H12">
        <v>0</v>
      </c>
      <c r="J12">
        <v>1</v>
      </c>
      <c r="L12">
        <v>0.4</v>
      </c>
      <c r="M12">
        <f t="shared" si="0"/>
        <v>0.8</v>
      </c>
      <c r="O12">
        <v>0</v>
      </c>
      <c r="Q12">
        <v>1</v>
      </c>
      <c r="T12">
        <v>1.375</v>
      </c>
      <c r="U12">
        <v>0.4158</v>
      </c>
    </row>
    <row r="13" spans="1:21" x14ac:dyDescent="0.2">
      <c r="A13">
        <v>0</v>
      </c>
      <c r="B13">
        <v>0.45</v>
      </c>
      <c r="D13">
        <v>0</v>
      </c>
      <c r="F13">
        <v>0</v>
      </c>
      <c r="H13">
        <v>0</v>
      </c>
      <c r="J13">
        <v>1</v>
      </c>
      <c r="L13">
        <v>0.45</v>
      </c>
      <c r="M13">
        <f t="shared" si="0"/>
        <v>0.9</v>
      </c>
      <c r="O13">
        <v>0</v>
      </c>
      <c r="Q13">
        <v>1</v>
      </c>
      <c r="T13">
        <v>1.5</v>
      </c>
      <c r="U13">
        <v>1</v>
      </c>
    </row>
    <row r="14" spans="1:21" x14ac:dyDescent="0.2">
      <c r="A14">
        <v>0</v>
      </c>
      <c r="B14">
        <v>0.5</v>
      </c>
      <c r="D14">
        <v>0</v>
      </c>
      <c r="F14">
        <v>0</v>
      </c>
      <c r="H14">
        <v>0</v>
      </c>
      <c r="J14">
        <v>1</v>
      </c>
      <c r="L14">
        <v>0.5</v>
      </c>
      <c r="M14">
        <f t="shared" si="0"/>
        <v>1</v>
      </c>
      <c r="O14">
        <v>0</v>
      </c>
      <c r="Q14">
        <v>1</v>
      </c>
      <c r="T14">
        <v>1.75</v>
      </c>
      <c r="U14">
        <v>1</v>
      </c>
    </row>
    <row r="15" spans="1:21" x14ac:dyDescent="0.2">
      <c r="A15">
        <f t="shared" ref="A15:A27" si="1">B15/0.0515</f>
        <v>0</v>
      </c>
      <c r="B15">
        <v>0</v>
      </c>
      <c r="D15">
        <v>0.25</v>
      </c>
      <c r="F15">
        <v>0</v>
      </c>
      <c r="H15">
        <v>0</v>
      </c>
      <c r="J15">
        <v>0</v>
      </c>
      <c r="L15">
        <v>0</v>
      </c>
      <c r="M15">
        <f>L15/0.0515</f>
        <v>0</v>
      </c>
      <c r="O15">
        <v>0.25</v>
      </c>
      <c r="Q15">
        <v>0</v>
      </c>
      <c r="T15">
        <v>2</v>
      </c>
      <c r="U15">
        <v>1</v>
      </c>
    </row>
    <row r="16" spans="1:21" s="7" customFormat="1" x14ac:dyDescent="0.2">
      <c r="A16" s="7">
        <f t="shared" si="1"/>
        <v>0.48543689320388356</v>
      </c>
      <c r="B16" s="7">
        <v>2.5000000000000001E-2</v>
      </c>
      <c r="D16" s="7">
        <v>0.25</v>
      </c>
      <c r="F16" s="7">
        <v>5.1593124027818099E-2</v>
      </c>
      <c r="H16" s="7">
        <v>4.1521408681656401E-2</v>
      </c>
      <c r="J16" s="7">
        <v>0.82092033133377695</v>
      </c>
      <c r="L16" s="7">
        <v>2.5000000000000001E-2</v>
      </c>
      <c r="M16" s="7">
        <f t="shared" ref="M16:M27" si="2">L16/0.0515</f>
        <v>0.48543689320388356</v>
      </c>
      <c r="O16" s="7">
        <v>0.25</v>
      </c>
      <c r="Q16" s="7">
        <v>0.84838638003465705</v>
      </c>
    </row>
    <row r="17" spans="1:17" s="3" customFormat="1" x14ac:dyDescent="0.2">
      <c r="A17" s="3">
        <f>B17/0.0515</f>
        <v>0.72815533980582525</v>
      </c>
      <c r="B17" s="3">
        <v>3.7499999999999999E-2</v>
      </c>
      <c r="D17" s="3">
        <v>0.25</v>
      </c>
      <c r="F17" s="3">
        <v>6.0813239394190297E-2</v>
      </c>
      <c r="H17" s="3">
        <v>5.0579096529617201E-2</v>
      </c>
      <c r="J17" s="3">
        <v>1</v>
      </c>
      <c r="L17" s="3">
        <v>3.7499999999999999E-2</v>
      </c>
      <c r="M17" s="3">
        <f t="shared" si="2"/>
        <v>0.72815533980582525</v>
      </c>
      <c r="O17" s="3">
        <v>0.25</v>
      </c>
      <c r="Q17" s="3">
        <v>1</v>
      </c>
    </row>
    <row r="18" spans="1:17" s="7" customFormat="1" x14ac:dyDescent="0.2">
      <c r="A18" s="7">
        <f t="shared" si="1"/>
        <v>0.97087378640776711</v>
      </c>
      <c r="B18" s="7">
        <v>0.05</v>
      </c>
      <c r="D18" s="7">
        <v>0.25</v>
      </c>
      <c r="F18" s="7">
        <v>4.4539017291747703E-2</v>
      </c>
      <c r="H18" s="7">
        <v>4.5152612714375699E-2</v>
      </c>
      <c r="J18" s="7">
        <v>0.89271291526403795</v>
      </c>
      <c r="L18" s="7">
        <v>0.05</v>
      </c>
      <c r="M18" s="7">
        <f t="shared" si="2"/>
        <v>0.97087378640776711</v>
      </c>
      <c r="O18" s="7">
        <v>0.25</v>
      </c>
      <c r="Q18" s="7">
        <v>0.73239014621547505</v>
      </c>
    </row>
    <row r="19" spans="1:17" x14ac:dyDescent="0.2">
      <c r="A19">
        <f t="shared" si="1"/>
        <v>1.9417475728155342</v>
      </c>
      <c r="B19">
        <v>0.1</v>
      </c>
      <c r="D19">
        <v>0.25</v>
      </c>
      <c r="F19" t="s">
        <v>13</v>
      </c>
      <c r="H19" t="s">
        <v>13</v>
      </c>
      <c r="J19" t="s">
        <v>14</v>
      </c>
      <c r="L19">
        <v>0.1</v>
      </c>
      <c r="M19">
        <f t="shared" si="2"/>
        <v>1.9417475728155342</v>
      </c>
      <c r="O19">
        <v>0.25</v>
      </c>
      <c r="Q19" t="s">
        <v>13</v>
      </c>
    </row>
    <row r="20" spans="1:17" x14ac:dyDescent="0.2">
      <c r="A20">
        <f t="shared" si="1"/>
        <v>2.912621359223301</v>
      </c>
      <c r="B20">
        <v>0.15</v>
      </c>
      <c r="D20">
        <v>0.25</v>
      </c>
      <c r="F20" t="s">
        <v>13</v>
      </c>
      <c r="H20" t="s">
        <v>13</v>
      </c>
      <c r="J20" t="s">
        <v>14</v>
      </c>
      <c r="L20">
        <v>0.15</v>
      </c>
      <c r="M20">
        <f t="shared" si="2"/>
        <v>2.912621359223301</v>
      </c>
      <c r="O20">
        <v>0.25</v>
      </c>
      <c r="Q20" t="s">
        <v>13</v>
      </c>
    </row>
    <row r="21" spans="1:17" x14ac:dyDescent="0.2">
      <c r="A21">
        <f t="shared" si="1"/>
        <v>3.8834951456310685</v>
      </c>
      <c r="B21">
        <v>0.2</v>
      </c>
      <c r="D21">
        <v>0.25</v>
      </c>
      <c r="F21" t="s">
        <v>13</v>
      </c>
      <c r="H21" t="s">
        <v>13</v>
      </c>
      <c r="J21" t="s">
        <v>14</v>
      </c>
      <c r="L21">
        <v>0.2</v>
      </c>
      <c r="M21">
        <f>L21/0.0515</f>
        <v>3.8834951456310685</v>
      </c>
      <c r="O21">
        <v>0.25</v>
      </c>
      <c r="Q21" t="s">
        <v>13</v>
      </c>
    </row>
    <row r="22" spans="1:17" x14ac:dyDescent="0.2">
      <c r="A22">
        <f t="shared" si="1"/>
        <v>4.8543689320388355</v>
      </c>
      <c r="B22">
        <v>0.25</v>
      </c>
      <c r="D22">
        <v>0.25</v>
      </c>
      <c r="F22" t="s">
        <v>13</v>
      </c>
      <c r="H22" t="s">
        <v>13</v>
      </c>
      <c r="J22" t="s">
        <v>14</v>
      </c>
      <c r="L22">
        <v>0.25</v>
      </c>
      <c r="M22">
        <f t="shared" si="2"/>
        <v>4.8543689320388355</v>
      </c>
      <c r="O22">
        <v>0.25</v>
      </c>
      <c r="Q22" t="s">
        <v>13</v>
      </c>
    </row>
    <row r="23" spans="1:17" x14ac:dyDescent="0.2">
      <c r="A23">
        <f t="shared" si="1"/>
        <v>5.3398058252427187</v>
      </c>
      <c r="B23">
        <v>0.27500000000000002</v>
      </c>
      <c r="D23">
        <v>0.25</v>
      </c>
      <c r="F23" t="s">
        <v>13</v>
      </c>
      <c r="H23" t="s">
        <v>13</v>
      </c>
      <c r="J23" t="s">
        <v>14</v>
      </c>
      <c r="L23">
        <v>0.27500000000000002</v>
      </c>
      <c r="M23">
        <f t="shared" si="2"/>
        <v>5.3398058252427187</v>
      </c>
      <c r="O23">
        <v>0.25</v>
      </c>
      <c r="Q23" t="s">
        <v>13</v>
      </c>
    </row>
    <row r="24" spans="1:17" x14ac:dyDescent="0.2">
      <c r="A24">
        <f t="shared" si="1"/>
        <v>5.825242718446602</v>
      </c>
      <c r="B24">
        <v>0.3</v>
      </c>
      <c r="D24">
        <v>0.25</v>
      </c>
      <c r="F24" t="s">
        <v>13</v>
      </c>
      <c r="H24" t="s">
        <v>13</v>
      </c>
      <c r="J24" t="s">
        <v>14</v>
      </c>
      <c r="L24">
        <v>0.3</v>
      </c>
      <c r="M24">
        <f t="shared" si="2"/>
        <v>5.825242718446602</v>
      </c>
      <c r="O24">
        <v>0.25</v>
      </c>
      <c r="Q24" t="s">
        <v>13</v>
      </c>
    </row>
    <row r="25" spans="1:17" x14ac:dyDescent="0.2">
      <c r="A25">
        <f t="shared" si="1"/>
        <v>6.7961165048543686</v>
      </c>
      <c r="B25">
        <v>0.35</v>
      </c>
      <c r="D25">
        <v>0.25</v>
      </c>
      <c r="F25" t="s">
        <v>13</v>
      </c>
      <c r="H25" t="s">
        <v>13</v>
      </c>
      <c r="J25" t="s">
        <v>14</v>
      </c>
      <c r="L25">
        <v>0.35</v>
      </c>
      <c r="M25">
        <f t="shared" si="2"/>
        <v>6.7961165048543686</v>
      </c>
      <c r="O25">
        <v>0.25</v>
      </c>
      <c r="Q25" t="s">
        <v>13</v>
      </c>
    </row>
    <row r="26" spans="1:17" x14ac:dyDescent="0.2">
      <c r="A26">
        <f t="shared" si="1"/>
        <v>7.7669902912621369</v>
      </c>
      <c r="B26">
        <v>0.4</v>
      </c>
      <c r="D26">
        <v>0.25</v>
      </c>
      <c r="F26" t="s">
        <v>13</v>
      </c>
      <c r="H26" t="s">
        <v>13</v>
      </c>
      <c r="J26" t="s">
        <v>14</v>
      </c>
      <c r="L26">
        <v>0.4</v>
      </c>
      <c r="M26">
        <f t="shared" si="2"/>
        <v>7.7669902912621369</v>
      </c>
      <c r="O26">
        <v>0.25</v>
      </c>
      <c r="Q26" t="s">
        <v>13</v>
      </c>
    </row>
    <row r="27" spans="1:17" x14ac:dyDescent="0.2">
      <c r="A27">
        <f t="shared" si="1"/>
        <v>8.7378640776699044</v>
      </c>
      <c r="B27">
        <v>0.45</v>
      </c>
      <c r="D27">
        <v>0.25</v>
      </c>
      <c r="F27" t="s">
        <v>13</v>
      </c>
      <c r="H27" t="s">
        <v>13</v>
      </c>
      <c r="J27" t="s">
        <v>14</v>
      </c>
      <c r="L27">
        <v>0.45</v>
      </c>
      <c r="M27">
        <f t="shared" si="2"/>
        <v>8.7378640776699044</v>
      </c>
      <c r="O27">
        <v>0.25</v>
      </c>
      <c r="Q27" t="s">
        <v>13</v>
      </c>
    </row>
    <row r="28" spans="1:17" x14ac:dyDescent="0.2">
      <c r="A28">
        <f t="shared" ref="A28:A40" si="3">B28/0.077</f>
        <v>0</v>
      </c>
      <c r="B28">
        <v>0</v>
      </c>
      <c r="D28">
        <v>0.375</v>
      </c>
      <c r="F28">
        <v>0</v>
      </c>
      <c r="H28">
        <v>0</v>
      </c>
      <c r="J28">
        <v>0</v>
      </c>
      <c r="L28">
        <v>0</v>
      </c>
      <c r="M28">
        <f>L28/0.077</f>
        <v>0</v>
      </c>
      <c r="O28">
        <v>0.375</v>
      </c>
      <c r="Q28">
        <v>0</v>
      </c>
    </row>
    <row r="29" spans="1:17" x14ac:dyDescent="0.2">
      <c r="A29">
        <f t="shared" si="3"/>
        <v>0.32467532467532467</v>
      </c>
      <c r="B29">
        <v>2.5000000000000001E-2</v>
      </c>
      <c r="D29">
        <v>0.375</v>
      </c>
      <c r="F29">
        <v>5.5497330805901003E-2</v>
      </c>
      <c r="H29">
        <v>4.8396882719943302E-2</v>
      </c>
      <c r="J29">
        <v>0.54013894631875403</v>
      </c>
      <c r="L29">
        <v>2.5000000000000001E-2</v>
      </c>
      <c r="M29">
        <f t="shared" ref="M29:M40" si="4">L29/0.077</f>
        <v>0.32467532467532467</v>
      </c>
      <c r="O29">
        <v>0.375</v>
      </c>
      <c r="Q29">
        <v>0.58110466027540797</v>
      </c>
    </row>
    <row r="30" spans="1:17" x14ac:dyDescent="0.2">
      <c r="A30">
        <f t="shared" si="3"/>
        <v>0.64935064935064934</v>
      </c>
      <c r="B30">
        <v>0.05</v>
      </c>
      <c r="D30">
        <v>0.375</v>
      </c>
      <c r="F30">
        <v>9.2609311396668906E-2</v>
      </c>
      <c r="H30">
        <v>8.3528074753028106E-2</v>
      </c>
      <c r="J30">
        <v>0.93222463409906997</v>
      </c>
      <c r="L30">
        <v>0.05</v>
      </c>
      <c r="M30">
        <f t="shared" si="4"/>
        <v>0.64935064935064934</v>
      </c>
      <c r="O30">
        <v>0.375</v>
      </c>
      <c r="Q30">
        <v>0.96969893247151595</v>
      </c>
    </row>
    <row r="31" spans="1:17" s="3" customFormat="1" x14ac:dyDescent="0.2">
      <c r="A31" s="3">
        <f t="shared" si="3"/>
        <v>0.77922077922077915</v>
      </c>
      <c r="B31" s="3">
        <v>0.06</v>
      </c>
      <c r="D31" s="3">
        <v>0.375</v>
      </c>
      <c r="F31" s="3">
        <v>9.5503159068796098E-2</v>
      </c>
      <c r="H31" s="3">
        <v>8.9600801885858894E-2</v>
      </c>
      <c r="J31" s="3">
        <v>1</v>
      </c>
      <c r="L31" s="3">
        <v>0.06</v>
      </c>
      <c r="M31" s="3">
        <f t="shared" si="4"/>
        <v>0.77922077922077915</v>
      </c>
      <c r="O31" s="3">
        <v>0.375</v>
      </c>
      <c r="Q31" s="3">
        <v>1</v>
      </c>
    </row>
    <row r="32" spans="1:17" x14ac:dyDescent="0.2">
      <c r="A32">
        <f t="shared" si="3"/>
        <v>0.97402597402597402</v>
      </c>
      <c r="B32">
        <v>7.4999999999999997E-2</v>
      </c>
      <c r="D32">
        <v>0.375</v>
      </c>
      <c r="F32">
        <v>7.2845725412014298E-2</v>
      </c>
      <c r="H32">
        <v>8.3853386046325903E-2</v>
      </c>
      <c r="J32">
        <v>0.93585530800433503</v>
      </c>
      <c r="L32">
        <v>7.4999999999999997E-2</v>
      </c>
      <c r="M32">
        <f t="shared" si="4"/>
        <v>0.97402597402597402</v>
      </c>
      <c r="O32">
        <v>0.375</v>
      </c>
      <c r="Q32">
        <v>0.76275723360668701</v>
      </c>
    </row>
    <row r="33" spans="1:17" x14ac:dyDescent="0.2">
      <c r="A33">
        <f t="shared" si="3"/>
        <v>1.2987012987012987</v>
      </c>
      <c r="B33">
        <v>0.1</v>
      </c>
      <c r="D33">
        <v>0.375</v>
      </c>
      <c r="F33" t="s">
        <v>13</v>
      </c>
      <c r="H33" t="s">
        <v>13</v>
      </c>
      <c r="J33" t="s">
        <v>13</v>
      </c>
      <c r="L33">
        <v>0.1</v>
      </c>
      <c r="M33">
        <f t="shared" si="4"/>
        <v>1.2987012987012987</v>
      </c>
      <c r="O33">
        <v>0.375</v>
      </c>
      <c r="Q33" t="s">
        <v>13</v>
      </c>
    </row>
    <row r="34" spans="1:17" x14ac:dyDescent="0.2">
      <c r="A34">
        <f t="shared" si="3"/>
        <v>1.6233766233766234</v>
      </c>
      <c r="B34">
        <v>0.125</v>
      </c>
      <c r="D34">
        <v>0.375</v>
      </c>
      <c r="F34" t="s">
        <v>13</v>
      </c>
      <c r="H34" t="s">
        <v>13</v>
      </c>
      <c r="J34" t="s">
        <v>13</v>
      </c>
      <c r="L34">
        <v>0.125</v>
      </c>
      <c r="M34">
        <f t="shared" si="4"/>
        <v>1.6233766233766234</v>
      </c>
      <c r="O34">
        <v>0.375</v>
      </c>
      <c r="Q34" t="s">
        <v>13</v>
      </c>
    </row>
    <row r="35" spans="1:17" x14ac:dyDescent="0.2">
      <c r="A35">
        <f t="shared" si="3"/>
        <v>1.948051948051948</v>
      </c>
      <c r="B35">
        <v>0.15</v>
      </c>
      <c r="D35">
        <v>0.375</v>
      </c>
      <c r="F35" t="s">
        <v>13</v>
      </c>
      <c r="H35" t="s">
        <v>13</v>
      </c>
      <c r="J35" t="s">
        <v>13</v>
      </c>
      <c r="L35">
        <v>0.15</v>
      </c>
      <c r="M35">
        <f t="shared" si="4"/>
        <v>1.948051948051948</v>
      </c>
      <c r="O35">
        <v>0.375</v>
      </c>
      <c r="Q35" t="s">
        <v>13</v>
      </c>
    </row>
    <row r="36" spans="1:17" x14ac:dyDescent="0.2">
      <c r="A36">
        <f t="shared" si="3"/>
        <v>2.5974025974025974</v>
      </c>
      <c r="B36">
        <v>0.2</v>
      </c>
      <c r="D36">
        <v>0.375</v>
      </c>
      <c r="F36" t="s">
        <v>13</v>
      </c>
      <c r="H36" t="s">
        <v>13</v>
      </c>
      <c r="J36" t="s">
        <v>13</v>
      </c>
      <c r="L36">
        <v>0.2</v>
      </c>
      <c r="M36">
        <f t="shared" si="4"/>
        <v>2.5974025974025974</v>
      </c>
      <c r="O36">
        <v>0.375</v>
      </c>
      <c r="Q36" t="s">
        <v>13</v>
      </c>
    </row>
    <row r="37" spans="1:17" x14ac:dyDescent="0.2">
      <c r="A37">
        <f t="shared" si="3"/>
        <v>3.2467532467532467</v>
      </c>
      <c r="B37">
        <v>0.25</v>
      </c>
      <c r="D37">
        <v>0.375</v>
      </c>
      <c r="F37" t="s">
        <v>13</v>
      </c>
      <c r="H37" t="s">
        <v>13</v>
      </c>
      <c r="J37" t="s">
        <v>13</v>
      </c>
      <c r="L37">
        <v>0.25</v>
      </c>
      <c r="M37">
        <f t="shared" si="4"/>
        <v>3.2467532467532467</v>
      </c>
      <c r="O37">
        <v>0.375</v>
      </c>
      <c r="Q37" t="s">
        <v>13</v>
      </c>
    </row>
    <row r="38" spans="1:17" x14ac:dyDescent="0.2">
      <c r="A38">
        <f t="shared" si="3"/>
        <v>3.8961038961038961</v>
      </c>
      <c r="B38">
        <v>0.3</v>
      </c>
      <c r="D38">
        <v>0.375</v>
      </c>
      <c r="F38" t="s">
        <v>13</v>
      </c>
      <c r="H38" t="s">
        <v>13</v>
      </c>
      <c r="J38" t="s">
        <v>13</v>
      </c>
      <c r="L38">
        <v>0.3</v>
      </c>
      <c r="M38">
        <f t="shared" si="4"/>
        <v>3.8961038961038961</v>
      </c>
      <c r="O38">
        <v>0.375</v>
      </c>
      <c r="Q38" t="s">
        <v>13</v>
      </c>
    </row>
    <row r="39" spans="1:17" x14ac:dyDescent="0.2">
      <c r="A39">
        <f t="shared" si="3"/>
        <v>4.545454545454545</v>
      </c>
      <c r="B39">
        <v>0.35</v>
      </c>
      <c r="D39">
        <v>0.375</v>
      </c>
      <c r="F39" t="s">
        <v>13</v>
      </c>
      <c r="H39" t="s">
        <v>13</v>
      </c>
      <c r="J39" t="s">
        <v>13</v>
      </c>
      <c r="L39">
        <v>0.35</v>
      </c>
      <c r="M39">
        <f t="shared" si="4"/>
        <v>4.545454545454545</v>
      </c>
      <c r="O39">
        <v>0.375</v>
      </c>
      <c r="Q39" t="s">
        <v>13</v>
      </c>
    </row>
    <row r="40" spans="1:17" x14ac:dyDescent="0.2">
      <c r="A40">
        <f t="shared" si="3"/>
        <v>5.1948051948051948</v>
      </c>
      <c r="B40">
        <v>0.4</v>
      </c>
      <c r="D40">
        <v>0.375</v>
      </c>
      <c r="F40" t="s">
        <v>13</v>
      </c>
      <c r="H40" t="s">
        <v>13</v>
      </c>
      <c r="J40" t="s">
        <v>13</v>
      </c>
      <c r="L40">
        <v>0.4</v>
      </c>
      <c r="M40">
        <f t="shared" si="4"/>
        <v>5.1948051948051948</v>
      </c>
      <c r="O40">
        <v>0.375</v>
      </c>
      <c r="Q40" t="s">
        <v>13</v>
      </c>
    </row>
    <row r="41" spans="1:17" x14ac:dyDescent="0.2">
      <c r="A41">
        <f t="shared" ref="A41:A53" si="5">B41/0.1052</f>
        <v>0</v>
      </c>
      <c r="B41">
        <v>0</v>
      </c>
      <c r="D41">
        <v>0.5</v>
      </c>
      <c r="F41">
        <v>0</v>
      </c>
      <c r="H41">
        <v>0</v>
      </c>
      <c r="J41">
        <v>0</v>
      </c>
      <c r="L41">
        <v>0</v>
      </c>
      <c r="M41">
        <f>L41/0.1052</f>
        <v>0</v>
      </c>
      <c r="O41">
        <v>0.5</v>
      </c>
      <c r="Q41">
        <v>0</v>
      </c>
    </row>
    <row r="42" spans="1:17" x14ac:dyDescent="0.2">
      <c r="A42">
        <f t="shared" si="5"/>
        <v>0.2376425855513308</v>
      </c>
      <c r="B42">
        <v>2.5000000000000001E-2</v>
      </c>
      <c r="D42">
        <v>0.5</v>
      </c>
      <c r="F42">
        <v>5.20644357383582E-2</v>
      </c>
      <c r="H42">
        <v>4.75186077439715E-2</v>
      </c>
      <c r="J42">
        <v>0.42331664853715401</v>
      </c>
      <c r="L42">
        <v>2.5000000000000001E-2</v>
      </c>
      <c r="M42">
        <f t="shared" ref="M42:M53" si="6">L42/0.1052</f>
        <v>0.2376425855513308</v>
      </c>
      <c r="O42">
        <v>0.5</v>
      </c>
      <c r="Q42">
        <v>0.453403754054719</v>
      </c>
    </row>
    <row r="43" spans="1:17" x14ac:dyDescent="0.2">
      <c r="A43">
        <f t="shared" si="5"/>
        <v>0.47528517110266161</v>
      </c>
      <c r="B43">
        <v>0.05</v>
      </c>
      <c r="D43">
        <v>0.5</v>
      </c>
      <c r="F43">
        <v>9.5085797958933196E-2</v>
      </c>
      <c r="H43">
        <v>8.79611263320704E-2</v>
      </c>
      <c r="J43">
        <v>0.78359638399063003</v>
      </c>
      <c r="L43">
        <v>0.05</v>
      </c>
      <c r="M43">
        <f t="shared" si="6"/>
        <v>0.47528517110266161</v>
      </c>
      <c r="O43">
        <v>0.5</v>
      </c>
      <c r="Q43">
        <v>0.82805579548624697</v>
      </c>
    </row>
    <row r="44" spans="1:17" s="3" customFormat="1" x14ac:dyDescent="0.2">
      <c r="A44" s="3">
        <f t="shared" si="5"/>
        <v>0.71292775665399233</v>
      </c>
      <c r="B44" s="3">
        <v>7.4999999999999997E-2</v>
      </c>
      <c r="D44" s="3">
        <v>0.5</v>
      </c>
      <c r="F44" s="3">
        <v>0.11483018231047699</v>
      </c>
      <c r="H44" s="3">
        <v>0.11225310393101801</v>
      </c>
      <c r="J44" s="3">
        <v>1</v>
      </c>
      <c r="L44" s="3">
        <v>7.4999999999999997E-2</v>
      </c>
      <c r="M44" s="3">
        <f t="shared" si="6"/>
        <v>0.71292775665399233</v>
      </c>
      <c r="O44" s="3">
        <v>0.5</v>
      </c>
      <c r="Q44" s="3">
        <v>1</v>
      </c>
    </row>
    <row r="45" spans="1:17" x14ac:dyDescent="0.2">
      <c r="A45">
        <f t="shared" si="5"/>
        <v>0.95057034220532322</v>
      </c>
      <c r="B45">
        <v>0.1</v>
      </c>
      <c r="D45">
        <v>0.5</v>
      </c>
      <c r="F45">
        <v>9.1015931023890606E-2</v>
      </c>
      <c r="H45">
        <v>0.108783161211263</v>
      </c>
      <c r="J45">
        <v>0.96908822475067302</v>
      </c>
      <c r="L45">
        <v>0.1</v>
      </c>
      <c r="M45">
        <f t="shared" si="6"/>
        <v>0.95057034220532322</v>
      </c>
      <c r="O45">
        <v>0.5</v>
      </c>
      <c r="Q45">
        <v>0.79261331117460099</v>
      </c>
    </row>
    <row r="46" spans="1:17" x14ac:dyDescent="0.2">
      <c r="A46">
        <f t="shared" si="5"/>
        <v>1.188212927756654</v>
      </c>
      <c r="B46">
        <v>0.125</v>
      </c>
      <c r="D46">
        <v>0.5</v>
      </c>
      <c r="F46" t="s">
        <v>13</v>
      </c>
      <c r="H46" t="s">
        <v>13</v>
      </c>
      <c r="J46" t="s">
        <v>13</v>
      </c>
      <c r="L46">
        <v>0.125</v>
      </c>
      <c r="M46">
        <f t="shared" si="6"/>
        <v>1.188212927756654</v>
      </c>
      <c r="O46">
        <v>0.5</v>
      </c>
      <c r="Q46" t="s">
        <v>13</v>
      </c>
    </row>
    <row r="47" spans="1:17" x14ac:dyDescent="0.2">
      <c r="A47">
        <f t="shared" si="5"/>
        <v>1.4258555133079847</v>
      </c>
      <c r="B47">
        <v>0.15</v>
      </c>
      <c r="D47">
        <v>0.5</v>
      </c>
      <c r="F47" t="s">
        <v>13</v>
      </c>
      <c r="H47" t="s">
        <v>13</v>
      </c>
      <c r="J47" t="s">
        <v>13</v>
      </c>
      <c r="L47">
        <v>0.15</v>
      </c>
      <c r="M47">
        <f t="shared" si="6"/>
        <v>1.4258555133079847</v>
      </c>
      <c r="O47">
        <v>0.5</v>
      </c>
      <c r="Q47" t="s">
        <v>13</v>
      </c>
    </row>
    <row r="48" spans="1:17" x14ac:dyDescent="0.2">
      <c r="A48">
        <f t="shared" si="5"/>
        <v>1.9011406844106464</v>
      </c>
      <c r="B48">
        <v>0.2</v>
      </c>
      <c r="D48">
        <v>0.5</v>
      </c>
      <c r="F48" t="s">
        <v>13</v>
      </c>
      <c r="H48" t="s">
        <v>13</v>
      </c>
      <c r="J48" t="s">
        <v>13</v>
      </c>
      <c r="L48">
        <v>0.2</v>
      </c>
      <c r="M48">
        <f t="shared" si="6"/>
        <v>1.9011406844106464</v>
      </c>
      <c r="O48">
        <v>0.5</v>
      </c>
      <c r="Q48" t="s">
        <v>13</v>
      </c>
    </row>
    <row r="49" spans="1:17" x14ac:dyDescent="0.2">
      <c r="A49">
        <f t="shared" si="5"/>
        <v>2.376425855513308</v>
      </c>
      <c r="B49">
        <v>0.25</v>
      </c>
      <c r="D49">
        <v>0.5</v>
      </c>
      <c r="F49" t="s">
        <v>13</v>
      </c>
      <c r="H49" t="s">
        <v>13</v>
      </c>
      <c r="J49" t="s">
        <v>13</v>
      </c>
      <c r="L49">
        <v>0.25</v>
      </c>
      <c r="M49">
        <f t="shared" si="6"/>
        <v>2.376425855513308</v>
      </c>
      <c r="O49">
        <v>0.5</v>
      </c>
      <c r="Q49" t="s">
        <v>13</v>
      </c>
    </row>
    <row r="50" spans="1:17" x14ac:dyDescent="0.2">
      <c r="A50">
        <f t="shared" si="5"/>
        <v>2.8517110266159693</v>
      </c>
      <c r="B50">
        <v>0.3</v>
      </c>
      <c r="D50">
        <v>0.5</v>
      </c>
      <c r="F50" t="s">
        <v>13</v>
      </c>
      <c r="H50" t="s">
        <v>13</v>
      </c>
      <c r="J50" t="s">
        <v>13</v>
      </c>
      <c r="L50">
        <v>0.3</v>
      </c>
      <c r="M50">
        <f t="shared" si="6"/>
        <v>2.8517110266159693</v>
      </c>
      <c r="O50">
        <v>0.5</v>
      </c>
      <c r="Q50" t="s">
        <v>13</v>
      </c>
    </row>
    <row r="51" spans="1:17" x14ac:dyDescent="0.2">
      <c r="A51">
        <f t="shared" si="5"/>
        <v>3.3269961977186311</v>
      </c>
      <c r="B51">
        <v>0.35</v>
      </c>
      <c r="D51">
        <v>0.5</v>
      </c>
      <c r="F51" t="s">
        <v>13</v>
      </c>
      <c r="H51" t="s">
        <v>13</v>
      </c>
      <c r="J51" t="s">
        <v>13</v>
      </c>
      <c r="L51">
        <v>0.35</v>
      </c>
      <c r="M51">
        <f t="shared" si="6"/>
        <v>3.3269961977186311</v>
      </c>
      <c r="O51">
        <v>0.5</v>
      </c>
      <c r="Q51" t="s">
        <v>13</v>
      </c>
    </row>
    <row r="52" spans="1:17" x14ac:dyDescent="0.2">
      <c r="A52">
        <f t="shared" si="5"/>
        <v>3.8022813688212929</v>
      </c>
      <c r="B52">
        <v>0.4</v>
      </c>
      <c r="D52">
        <v>0.5</v>
      </c>
      <c r="F52" t="s">
        <v>13</v>
      </c>
      <c r="H52" t="s">
        <v>13</v>
      </c>
      <c r="J52" t="s">
        <v>13</v>
      </c>
      <c r="L52">
        <v>0.45</v>
      </c>
      <c r="M52">
        <f t="shared" si="6"/>
        <v>4.2775665399239546</v>
      </c>
      <c r="O52">
        <v>0.5</v>
      </c>
      <c r="Q52" t="s">
        <v>13</v>
      </c>
    </row>
    <row r="53" spans="1:17" x14ac:dyDescent="0.2">
      <c r="A53">
        <f t="shared" si="5"/>
        <v>4.2775665399239546</v>
      </c>
      <c r="B53">
        <v>0.45</v>
      </c>
      <c r="D53">
        <v>0.5</v>
      </c>
      <c r="F53" t="s">
        <v>13</v>
      </c>
      <c r="H53" t="s">
        <v>13</v>
      </c>
      <c r="J53" t="s">
        <v>13</v>
      </c>
      <c r="L53">
        <v>0.4</v>
      </c>
      <c r="M53">
        <f t="shared" si="6"/>
        <v>3.8022813688212929</v>
      </c>
      <c r="O53">
        <v>0.5</v>
      </c>
      <c r="Q53" t="s">
        <v>13</v>
      </c>
    </row>
    <row r="54" spans="1:17" x14ac:dyDescent="0.2">
      <c r="A54">
        <f t="shared" ref="A54:A66" si="7">B54/0.133</f>
        <v>0</v>
      </c>
      <c r="B54">
        <v>0</v>
      </c>
      <c r="D54">
        <v>0.625</v>
      </c>
      <c r="F54">
        <v>0</v>
      </c>
      <c r="H54">
        <v>0</v>
      </c>
      <c r="J54">
        <v>0</v>
      </c>
      <c r="L54">
        <v>0</v>
      </c>
      <c r="M54">
        <f>L54/0.133</f>
        <v>0</v>
      </c>
      <c r="O54">
        <v>0.625</v>
      </c>
      <c r="Q54">
        <v>0</v>
      </c>
    </row>
    <row r="55" spans="1:17" x14ac:dyDescent="0.2">
      <c r="A55">
        <f t="shared" si="7"/>
        <v>0.37593984962406013</v>
      </c>
      <c r="B55">
        <v>0.05</v>
      </c>
      <c r="D55">
        <v>0.625</v>
      </c>
      <c r="F55">
        <v>8.6346837116698202E-2</v>
      </c>
      <c r="H55">
        <v>8.2768728662209606E-2</v>
      </c>
      <c r="J55">
        <v>0.65355160168787596</v>
      </c>
      <c r="L55">
        <v>0.05</v>
      </c>
      <c r="M55">
        <f t="shared" ref="M55:M66" si="8">L55/0.133</f>
        <v>0.37593984962406013</v>
      </c>
      <c r="O55">
        <v>0.625</v>
      </c>
      <c r="Q55">
        <v>0.67984050731912804</v>
      </c>
    </row>
    <row r="56" spans="1:17" x14ac:dyDescent="0.2">
      <c r="A56">
        <f t="shared" si="7"/>
        <v>0.56390977443609014</v>
      </c>
      <c r="B56">
        <v>7.4999999999999997E-2</v>
      </c>
      <c r="D56">
        <v>0.625</v>
      </c>
      <c r="F56">
        <v>0.115792912485327</v>
      </c>
      <c r="H56">
        <v>0.111723068148378</v>
      </c>
      <c r="J56">
        <v>0.88217846660237398</v>
      </c>
      <c r="L56">
        <v>7.4999999999999997E-2</v>
      </c>
      <c r="M56">
        <f t="shared" si="8"/>
        <v>0.56390977443609014</v>
      </c>
      <c r="O56">
        <v>0.625</v>
      </c>
      <c r="Q56">
        <v>0.91168032317839798</v>
      </c>
    </row>
    <row r="57" spans="1:17" s="3" customFormat="1" x14ac:dyDescent="0.2">
      <c r="A57" s="3">
        <f t="shared" si="7"/>
        <v>0.75187969924812026</v>
      </c>
      <c r="B57" s="3">
        <v>0.1</v>
      </c>
      <c r="D57" s="3">
        <v>0.625</v>
      </c>
      <c r="F57" s="3">
        <v>0.12701043286931701</v>
      </c>
      <c r="H57" s="3">
        <v>0.12664451964994</v>
      </c>
      <c r="J57" s="3">
        <v>1</v>
      </c>
      <c r="L57" s="3">
        <v>0.1</v>
      </c>
      <c r="M57" s="3">
        <f t="shared" si="8"/>
        <v>0.75187969924812026</v>
      </c>
      <c r="O57" s="3">
        <v>0.625</v>
      </c>
      <c r="Q57" s="3">
        <v>1</v>
      </c>
    </row>
    <row r="58" spans="1:17" x14ac:dyDescent="0.2">
      <c r="A58">
        <f t="shared" si="7"/>
        <v>0.93984962406015038</v>
      </c>
      <c r="B58">
        <v>0.125</v>
      </c>
      <c r="D58">
        <v>0.625</v>
      </c>
      <c r="F58">
        <v>0.102693039886145</v>
      </c>
      <c r="H58">
        <v>0.120430483725081</v>
      </c>
      <c r="J58">
        <v>0.95093324257508804</v>
      </c>
      <c r="L58">
        <v>0.125</v>
      </c>
      <c r="M58">
        <f t="shared" si="8"/>
        <v>0.93984962406015038</v>
      </c>
      <c r="O58">
        <v>0.625</v>
      </c>
      <c r="Q58">
        <v>0.80854019285020695</v>
      </c>
    </row>
    <row r="59" spans="1:17" x14ac:dyDescent="0.2">
      <c r="A59">
        <f t="shared" si="7"/>
        <v>1.1278195488721803</v>
      </c>
      <c r="B59">
        <v>0.15</v>
      </c>
      <c r="D59">
        <v>0.625</v>
      </c>
      <c r="F59" t="s">
        <v>13</v>
      </c>
      <c r="H59" t="s">
        <v>13</v>
      </c>
      <c r="J59" t="s">
        <v>13</v>
      </c>
      <c r="L59">
        <v>0.15</v>
      </c>
      <c r="M59">
        <f t="shared" si="8"/>
        <v>1.1278195488721803</v>
      </c>
      <c r="O59">
        <v>0.625</v>
      </c>
      <c r="Q59" t="s">
        <v>13</v>
      </c>
    </row>
    <row r="60" spans="1:17" x14ac:dyDescent="0.2">
      <c r="A60">
        <f t="shared" si="7"/>
        <v>1.5037593984962405</v>
      </c>
      <c r="B60">
        <v>0.2</v>
      </c>
      <c r="D60">
        <v>0.625</v>
      </c>
      <c r="F60" t="s">
        <v>13</v>
      </c>
      <c r="H60" t="s">
        <v>13</v>
      </c>
      <c r="J60" t="s">
        <v>13</v>
      </c>
      <c r="L60">
        <v>0.2</v>
      </c>
      <c r="M60">
        <f t="shared" si="8"/>
        <v>1.5037593984962405</v>
      </c>
      <c r="O60">
        <v>0.625</v>
      </c>
      <c r="Q60" t="s">
        <v>13</v>
      </c>
    </row>
    <row r="61" spans="1:17" x14ac:dyDescent="0.2">
      <c r="A61">
        <f t="shared" si="7"/>
        <v>1.8796992481203008</v>
      </c>
      <c r="B61">
        <v>0.25</v>
      </c>
      <c r="D61">
        <v>0.625</v>
      </c>
      <c r="F61" t="s">
        <v>13</v>
      </c>
      <c r="H61" t="s">
        <v>13</v>
      </c>
      <c r="J61" t="s">
        <v>13</v>
      </c>
      <c r="L61">
        <v>0.25</v>
      </c>
      <c r="M61">
        <f t="shared" si="8"/>
        <v>1.8796992481203008</v>
      </c>
      <c r="O61">
        <v>0.625</v>
      </c>
      <c r="Q61" t="s">
        <v>13</v>
      </c>
    </row>
    <row r="62" spans="1:17" x14ac:dyDescent="0.2">
      <c r="A62">
        <f t="shared" si="7"/>
        <v>2.2556390977443606</v>
      </c>
      <c r="B62">
        <v>0.3</v>
      </c>
      <c r="D62">
        <v>0.625</v>
      </c>
      <c r="F62" t="s">
        <v>13</v>
      </c>
      <c r="H62" t="s">
        <v>13</v>
      </c>
      <c r="J62" t="s">
        <v>13</v>
      </c>
      <c r="L62">
        <v>0.3</v>
      </c>
      <c r="M62">
        <f t="shared" si="8"/>
        <v>2.2556390977443606</v>
      </c>
      <c r="O62">
        <v>0.625</v>
      </c>
      <c r="Q62" t="s">
        <v>13</v>
      </c>
    </row>
    <row r="63" spans="1:17" x14ac:dyDescent="0.2">
      <c r="A63">
        <f t="shared" si="7"/>
        <v>2.6315789473684208</v>
      </c>
      <c r="B63">
        <v>0.35</v>
      </c>
      <c r="D63">
        <v>0.625</v>
      </c>
      <c r="F63" t="s">
        <v>13</v>
      </c>
      <c r="H63" t="s">
        <v>13</v>
      </c>
      <c r="J63" t="s">
        <v>13</v>
      </c>
      <c r="L63">
        <v>0.35</v>
      </c>
      <c r="M63">
        <f t="shared" si="8"/>
        <v>2.6315789473684208</v>
      </c>
      <c r="O63">
        <v>0.625</v>
      </c>
      <c r="Q63" t="s">
        <v>13</v>
      </c>
    </row>
    <row r="64" spans="1:17" x14ac:dyDescent="0.2">
      <c r="A64">
        <f t="shared" si="7"/>
        <v>3.007518796992481</v>
      </c>
      <c r="B64">
        <v>0.4</v>
      </c>
      <c r="D64">
        <v>0.625</v>
      </c>
      <c r="F64" t="s">
        <v>13</v>
      </c>
      <c r="H64" t="s">
        <v>13</v>
      </c>
      <c r="J64" t="s">
        <v>13</v>
      </c>
      <c r="L64">
        <v>0.4</v>
      </c>
      <c r="M64">
        <f t="shared" si="8"/>
        <v>3.007518796992481</v>
      </c>
      <c r="O64">
        <v>0.625</v>
      </c>
      <c r="Q64" t="s">
        <v>13</v>
      </c>
    </row>
    <row r="65" spans="1:17" x14ac:dyDescent="0.2">
      <c r="A65">
        <f t="shared" si="7"/>
        <v>3.3834586466165413</v>
      </c>
      <c r="B65">
        <v>0.45</v>
      </c>
      <c r="D65">
        <v>0.625</v>
      </c>
      <c r="F65" t="s">
        <v>13</v>
      </c>
      <c r="H65" t="s">
        <v>13</v>
      </c>
      <c r="J65" t="s">
        <v>13</v>
      </c>
      <c r="L65">
        <v>0.45</v>
      </c>
      <c r="M65">
        <f t="shared" si="8"/>
        <v>3.3834586466165413</v>
      </c>
      <c r="O65">
        <v>0.625</v>
      </c>
      <c r="Q65" t="s">
        <v>13</v>
      </c>
    </row>
    <row r="66" spans="1:17" x14ac:dyDescent="0.2">
      <c r="A66">
        <f t="shared" si="7"/>
        <v>3.7593984962406015</v>
      </c>
      <c r="B66">
        <v>0.5</v>
      </c>
      <c r="D66">
        <v>0.625</v>
      </c>
      <c r="F66" t="s">
        <v>13</v>
      </c>
      <c r="H66" t="s">
        <v>13</v>
      </c>
      <c r="J66" t="s">
        <v>13</v>
      </c>
      <c r="L66">
        <v>0.5</v>
      </c>
      <c r="M66">
        <f t="shared" si="8"/>
        <v>3.7593984962406015</v>
      </c>
      <c r="O66">
        <v>0.625</v>
      </c>
      <c r="Q66" t="s">
        <v>13</v>
      </c>
    </row>
    <row r="67" spans="1:17" x14ac:dyDescent="0.2">
      <c r="A67">
        <f t="shared" ref="A67:A79" si="9">B67/0.164</f>
        <v>0</v>
      </c>
      <c r="B67">
        <v>0</v>
      </c>
      <c r="D67">
        <v>0.75</v>
      </c>
      <c r="F67">
        <v>1.2908788177108E-3</v>
      </c>
      <c r="H67">
        <v>-7.0430280074841795E-4</v>
      </c>
      <c r="J67">
        <v>-5.3775890019393899E-3</v>
      </c>
      <c r="L67">
        <v>0</v>
      </c>
      <c r="M67">
        <f>L67/0.164</f>
        <v>0</v>
      </c>
      <c r="O67">
        <v>0.75</v>
      </c>
      <c r="Q67">
        <v>9.6607618325924207E-3</v>
      </c>
    </row>
    <row r="68" spans="1:17" x14ac:dyDescent="0.2">
      <c r="A68">
        <f t="shared" si="9"/>
        <v>0.3048780487804878</v>
      </c>
      <c r="B68">
        <v>0.05</v>
      </c>
      <c r="D68">
        <v>0.75</v>
      </c>
      <c r="F68">
        <v>7.5247352133733195E-2</v>
      </c>
      <c r="H68">
        <v>7.2506699879058903E-2</v>
      </c>
      <c r="J68">
        <v>0.55361306446916503</v>
      </c>
      <c r="L68">
        <v>0.05</v>
      </c>
      <c r="M68">
        <f t="shared" ref="M68:M79" si="10">L68/0.164</f>
        <v>0.3048780487804878</v>
      </c>
      <c r="O68">
        <v>0.75</v>
      </c>
      <c r="Q68">
        <v>0.56314096840348904</v>
      </c>
    </row>
    <row r="69" spans="1:17" x14ac:dyDescent="0.2">
      <c r="A69">
        <f t="shared" si="9"/>
        <v>0.6097560975609756</v>
      </c>
      <c r="B69">
        <v>0.1</v>
      </c>
      <c r="D69">
        <v>0.75</v>
      </c>
      <c r="F69">
        <v>0.126980524983629</v>
      </c>
      <c r="H69">
        <v>0.121722560998879</v>
      </c>
      <c r="J69">
        <v>0.929392733664968</v>
      </c>
      <c r="L69">
        <v>0.1</v>
      </c>
      <c r="M69">
        <f t="shared" si="10"/>
        <v>0.6097560975609756</v>
      </c>
      <c r="O69">
        <v>0.75</v>
      </c>
      <c r="Q69">
        <v>0.95030501113948596</v>
      </c>
    </row>
    <row r="70" spans="1:17" s="7" customFormat="1" x14ac:dyDescent="0.2">
      <c r="A70">
        <f t="shared" si="9"/>
        <v>0.6859756097560975</v>
      </c>
      <c r="B70" s="7">
        <v>0.1125</v>
      </c>
      <c r="D70">
        <v>0.75</v>
      </c>
      <c r="E70"/>
      <c r="F70" s="7">
        <v>0.13194453253822699</v>
      </c>
      <c r="H70" s="7">
        <v>0.127796939625682</v>
      </c>
      <c r="J70" s="7">
        <v>0.97577265954685399</v>
      </c>
      <c r="L70" s="7">
        <v>0.1125</v>
      </c>
      <c r="M70">
        <f t="shared" si="10"/>
        <v>0.6859756097560975</v>
      </c>
      <c r="O70">
        <v>0.75</v>
      </c>
      <c r="Q70" s="7">
        <v>0.98745496980501601</v>
      </c>
    </row>
    <row r="71" spans="1:17" s="3" customFormat="1" x14ac:dyDescent="0.2">
      <c r="A71" s="3">
        <f t="shared" si="9"/>
        <v>0.76219512195121952</v>
      </c>
      <c r="B71" s="3">
        <v>0.125</v>
      </c>
      <c r="D71" s="3">
        <v>0.75</v>
      </c>
      <c r="F71" s="3">
        <v>0.13362080962971001</v>
      </c>
      <c r="H71" s="3">
        <v>0.130969994265909</v>
      </c>
      <c r="J71" s="3">
        <v>1</v>
      </c>
      <c r="L71" s="3">
        <v>0.125</v>
      </c>
      <c r="M71" s="3">
        <f t="shared" si="10"/>
        <v>0.76219512195121952</v>
      </c>
      <c r="O71" s="3">
        <v>0.75</v>
      </c>
      <c r="Q71" s="3">
        <v>1</v>
      </c>
    </row>
    <row r="72" spans="1:17" s="7" customFormat="1" x14ac:dyDescent="0.2">
      <c r="A72" s="7">
        <f t="shared" si="9"/>
        <v>0.83841463414634154</v>
      </c>
      <c r="B72" s="7">
        <v>0.13750000000000001</v>
      </c>
      <c r="D72" s="7">
        <v>0.75</v>
      </c>
      <c r="F72" s="7">
        <v>0.13164030775878099</v>
      </c>
      <c r="H72" s="7">
        <v>0.13069302712314501</v>
      </c>
      <c r="J72" s="7">
        <v>0.99788526261822796</v>
      </c>
      <c r="L72" s="7">
        <v>0.13750000000000001</v>
      </c>
      <c r="M72">
        <f t="shared" si="10"/>
        <v>0.83841463414634154</v>
      </c>
      <c r="O72">
        <v>0.75</v>
      </c>
      <c r="Q72" s="7">
        <v>0.98517819285471098</v>
      </c>
    </row>
    <row r="73" spans="1:17" x14ac:dyDescent="0.2">
      <c r="A73">
        <f t="shared" si="9"/>
        <v>0.91463414634146334</v>
      </c>
      <c r="B73">
        <v>0.15</v>
      </c>
      <c r="D73">
        <v>0.75</v>
      </c>
      <c r="F73">
        <v>0.121437679766264</v>
      </c>
      <c r="H73">
        <v>0.12607205004313399</v>
      </c>
      <c r="J73">
        <v>0.962602546864048</v>
      </c>
      <c r="L73">
        <v>0.15</v>
      </c>
      <c r="M73">
        <f t="shared" si="10"/>
        <v>0.91463414634146334</v>
      </c>
      <c r="O73">
        <v>0.75</v>
      </c>
      <c r="Q73">
        <v>0.908823109984078</v>
      </c>
    </row>
    <row r="74" spans="1:17" s="7" customFormat="1" x14ac:dyDescent="0.2">
      <c r="A74" s="7">
        <f t="shared" si="9"/>
        <v>0.97560975609756095</v>
      </c>
      <c r="B74" s="7">
        <v>0.16</v>
      </c>
      <c r="D74" s="7">
        <v>0.75</v>
      </c>
      <c r="F74" s="7">
        <v>9.8850939195144899E-2</v>
      </c>
      <c r="H74" s="7">
        <v>0.117951740485921</v>
      </c>
      <c r="J74" s="7">
        <v>0.90060124952317899</v>
      </c>
      <c r="L74" s="7">
        <v>0.16</v>
      </c>
      <c r="M74">
        <f t="shared" si="10"/>
        <v>0.97560975609756095</v>
      </c>
      <c r="O74">
        <v>0.75</v>
      </c>
      <c r="Q74" s="7">
        <v>0.73978700974107703</v>
      </c>
    </row>
    <row r="75" spans="1:17" x14ac:dyDescent="0.2">
      <c r="A75">
        <f t="shared" si="9"/>
        <v>1.2195121951219512</v>
      </c>
      <c r="B75">
        <v>0.2</v>
      </c>
      <c r="D75">
        <v>0.75</v>
      </c>
      <c r="F75" t="s">
        <v>13</v>
      </c>
      <c r="H75" t="s">
        <v>13</v>
      </c>
      <c r="J75" t="s">
        <v>13</v>
      </c>
      <c r="L75">
        <v>0.2</v>
      </c>
      <c r="M75">
        <f t="shared" si="10"/>
        <v>1.2195121951219512</v>
      </c>
      <c r="O75">
        <v>0.75</v>
      </c>
      <c r="Q75" t="s">
        <v>13</v>
      </c>
    </row>
    <row r="76" spans="1:17" x14ac:dyDescent="0.2">
      <c r="A76">
        <f t="shared" si="9"/>
        <v>1.524390243902439</v>
      </c>
      <c r="B76">
        <v>0.25</v>
      </c>
      <c r="D76">
        <v>0.75</v>
      </c>
      <c r="F76" t="s">
        <v>13</v>
      </c>
      <c r="H76" t="s">
        <v>13</v>
      </c>
      <c r="J76" t="s">
        <v>13</v>
      </c>
      <c r="L76">
        <v>0.25</v>
      </c>
      <c r="M76">
        <f t="shared" si="10"/>
        <v>1.524390243902439</v>
      </c>
      <c r="O76">
        <v>0.75</v>
      </c>
      <c r="Q76" t="s">
        <v>13</v>
      </c>
    </row>
    <row r="77" spans="1:17" x14ac:dyDescent="0.2">
      <c r="A77">
        <f t="shared" si="9"/>
        <v>1.8292682926829267</v>
      </c>
      <c r="B77">
        <v>0.3</v>
      </c>
      <c r="D77">
        <v>0.75</v>
      </c>
      <c r="F77" t="s">
        <v>13</v>
      </c>
      <c r="H77" t="s">
        <v>13</v>
      </c>
      <c r="J77" t="s">
        <v>13</v>
      </c>
      <c r="L77">
        <v>0.3</v>
      </c>
      <c r="M77">
        <f t="shared" si="10"/>
        <v>1.8292682926829267</v>
      </c>
      <c r="O77">
        <v>0.75</v>
      </c>
      <c r="Q77" t="s">
        <v>13</v>
      </c>
    </row>
    <row r="78" spans="1:17" x14ac:dyDescent="0.2">
      <c r="A78">
        <f t="shared" si="9"/>
        <v>2.1341463414634143</v>
      </c>
      <c r="B78">
        <v>0.35</v>
      </c>
      <c r="D78">
        <v>0.75</v>
      </c>
      <c r="F78" t="s">
        <v>13</v>
      </c>
      <c r="H78" t="s">
        <v>13</v>
      </c>
      <c r="J78" t="s">
        <v>13</v>
      </c>
      <c r="L78">
        <v>0.35</v>
      </c>
      <c r="M78">
        <f t="shared" si="10"/>
        <v>2.1341463414634143</v>
      </c>
      <c r="O78">
        <v>0.75</v>
      </c>
      <c r="Q78" t="s">
        <v>13</v>
      </c>
    </row>
    <row r="79" spans="1:17" x14ac:dyDescent="0.2">
      <c r="A79">
        <f t="shared" si="9"/>
        <v>2.4390243902439024</v>
      </c>
      <c r="B79">
        <v>0.4</v>
      </c>
      <c r="D79">
        <v>0.75</v>
      </c>
      <c r="F79" t="s">
        <v>13</v>
      </c>
      <c r="H79" t="s">
        <v>13</v>
      </c>
      <c r="J79" t="s">
        <v>13</v>
      </c>
      <c r="L79">
        <v>0.4</v>
      </c>
      <c r="M79">
        <f t="shared" si="10"/>
        <v>2.4390243902439024</v>
      </c>
      <c r="O79">
        <v>0.75</v>
      </c>
      <c r="Q79" t="s">
        <v>13</v>
      </c>
    </row>
    <row r="80" spans="1:17" x14ac:dyDescent="0.2">
      <c r="A80">
        <f t="shared" ref="A80:A92" si="11">B80/0.196</f>
        <v>0</v>
      </c>
      <c r="B80">
        <v>0</v>
      </c>
      <c r="D80">
        <v>0.875</v>
      </c>
      <c r="F80">
        <v>0</v>
      </c>
      <c r="H80">
        <v>0</v>
      </c>
      <c r="J80">
        <v>0</v>
      </c>
      <c r="L80">
        <v>0</v>
      </c>
      <c r="M80">
        <f>L80/0.196</f>
        <v>0</v>
      </c>
      <c r="O80">
        <v>0.875</v>
      </c>
      <c r="Q80">
        <v>0</v>
      </c>
    </row>
    <row r="81" spans="1:17" x14ac:dyDescent="0.2">
      <c r="A81">
        <f t="shared" si="11"/>
        <v>0.25510204081632654</v>
      </c>
      <c r="B81">
        <v>0.05</v>
      </c>
      <c r="D81">
        <v>0.875</v>
      </c>
      <c r="F81">
        <v>6.3622272491395904E-2</v>
      </c>
      <c r="H81">
        <v>5.99430455006787E-2</v>
      </c>
      <c r="J81">
        <v>0.47156681477837797</v>
      </c>
      <c r="L81">
        <v>0.05</v>
      </c>
      <c r="M81">
        <f t="shared" ref="M81:M92" si="12">L81/0.196</f>
        <v>0.25510204081632654</v>
      </c>
      <c r="O81">
        <v>0.875</v>
      </c>
      <c r="Q81">
        <v>0.47371993519253203</v>
      </c>
    </row>
    <row r="82" spans="1:17" x14ac:dyDescent="0.2">
      <c r="A82">
        <f t="shared" si="11"/>
        <v>0.51020408163265307</v>
      </c>
      <c r="B82">
        <v>0.1</v>
      </c>
      <c r="D82">
        <v>0.875</v>
      </c>
      <c r="F82">
        <v>0.114542879519059</v>
      </c>
      <c r="H82">
        <v>0.106943460613561</v>
      </c>
      <c r="J82">
        <v>0.84131506268467904</v>
      </c>
      <c r="L82">
        <v>0.1</v>
      </c>
      <c r="M82">
        <f t="shared" si="12"/>
        <v>0.51020408163265307</v>
      </c>
      <c r="O82">
        <v>0.875</v>
      </c>
      <c r="Q82">
        <v>0.85286556637650202</v>
      </c>
    </row>
    <row r="83" spans="1:17" x14ac:dyDescent="0.2">
      <c r="A83">
        <f t="shared" si="11"/>
        <v>0.63775510204081631</v>
      </c>
      <c r="B83">
        <v>0.125</v>
      </c>
      <c r="D83">
        <v>0.875</v>
      </c>
      <c r="F83">
        <v>0.129277377236692</v>
      </c>
      <c r="H83">
        <v>0.120738724965814</v>
      </c>
      <c r="J83">
        <v>0.94984122806851801</v>
      </c>
      <c r="L83">
        <v>0.125</v>
      </c>
      <c r="M83">
        <f t="shared" si="12"/>
        <v>0.63775510204081631</v>
      </c>
      <c r="O83">
        <v>0.875</v>
      </c>
      <c r="Q83">
        <v>0.96257597171978204</v>
      </c>
    </row>
    <row r="84" spans="1:17" x14ac:dyDescent="0.2">
      <c r="A84">
        <f t="shared" si="11"/>
        <v>0.76530612244897955</v>
      </c>
      <c r="B84">
        <v>0.15</v>
      </c>
      <c r="D84">
        <v>0.875</v>
      </c>
      <c r="F84">
        <v>0.13417050344147899</v>
      </c>
      <c r="H84">
        <v>0.12696122140924901</v>
      </c>
      <c r="J84">
        <v>0.99879307566469999</v>
      </c>
      <c r="L84">
        <v>0.15</v>
      </c>
      <c r="M84">
        <f t="shared" si="12"/>
        <v>0.76530612244897955</v>
      </c>
      <c r="O84">
        <v>0.875</v>
      </c>
      <c r="Q84">
        <v>0.99900930454256598</v>
      </c>
    </row>
    <row r="85" spans="1:17" s="3" customFormat="1" x14ac:dyDescent="0.2">
      <c r="A85" s="3">
        <f t="shared" si="11"/>
        <v>0.82908163265306123</v>
      </c>
      <c r="B85" s="3">
        <v>0.16250000000000001</v>
      </c>
      <c r="D85" s="3">
        <v>0.875</v>
      </c>
      <c r="F85" s="3">
        <v>0.134303557365679</v>
      </c>
      <c r="H85" s="3">
        <v>0.12711463916062499</v>
      </c>
      <c r="J85" s="3">
        <v>1</v>
      </c>
      <c r="L85" s="3">
        <v>0.16250000000000001</v>
      </c>
      <c r="M85" s="3">
        <f t="shared" si="12"/>
        <v>0.82908163265306123</v>
      </c>
      <c r="O85" s="3">
        <v>0.875</v>
      </c>
      <c r="Q85" s="3">
        <v>1</v>
      </c>
    </row>
    <row r="86" spans="1:17" x14ac:dyDescent="0.2">
      <c r="A86">
        <f t="shared" si="11"/>
        <v>0.89285714285714279</v>
      </c>
      <c r="B86">
        <v>0.17499999999999999</v>
      </c>
      <c r="D86">
        <v>0.875</v>
      </c>
      <c r="F86">
        <v>0.13130746248960501</v>
      </c>
      <c r="H86">
        <v>0.124829828198843</v>
      </c>
      <c r="J86">
        <v>0.98202558747860003</v>
      </c>
      <c r="L86">
        <v>0.17499999999999999</v>
      </c>
      <c r="M86">
        <f t="shared" si="12"/>
        <v>0.89285714285714279</v>
      </c>
      <c r="O86">
        <v>0.875</v>
      </c>
      <c r="Q86">
        <v>0.97769161938193305</v>
      </c>
    </row>
    <row r="87" spans="1:17" x14ac:dyDescent="0.2">
      <c r="A87">
        <f t="shared" si="11"/>
        <v>0.96938775510204078</v>
      </c>
      <c r="B87">
        <v>0.19</v>
      </c>
      <c r="D87">
        <v>0.875</v>
      </c>
      <c r="F87">
        <v>0.118456428527824</v>
      </c>
      <c r="H87">
        <v>0.118109074610177</v>
      </c>
      <c r="J87">
        <v>0.92915399351393002</v>
      </c>
      <c r="L87">
        <v>0.19</v>
      </c>
      <c r="M87">
        <f t="shared" si="12"/>
        <v>0.96938775510204078</v>
      </c>
      <c r="O87">
        <v>0.875</v>
      </c>
      <c r="Q87">
        <v>0.88200514454947598</v>
      </c>
    </row>
    <row r="88" spans="1:17" x14ac:dyDescent="0.2">
      <c r="A88">
        <f t="shared" si="11"/>
        <v>1.1479591836734693</v>
      </c>
      <c r="B88">
        <v>0.22500000000000001</v>
      </c>
      <c r="D88">
        <v>0.875</v>
      </c>
      <c r="F88" t="s">
        <v>13</v>
      </c>
      <c r="H88" t="s">
        <v>13</v>
      </c>
      <c r="J88" t="s">
        <v>13</v>
      </c>
      <c r="L88">
        <v>0.22500000000000001</v>
      </c>
      <c r="M88">
        <f t="shared" si="12"/>
        <v>1.1479591836734693</v>
      </c>
      <c r="O88">
        <v>0.875</v>
      </c>
      <c r="Q88" t="s">
        <v>13</v>
      </c>
    </row>
    <row r="89" spans="1:17" x14ac:dyDescent="0.2">
      <c r="A89">
        <f t="shared" si="11"/>
        <v>1.2755102040816326</v>
      </c>
      <c r="B89">
        <v>0.25</v>
      </c>
      <c r="D89">
        <v>0.875</v>
      </c>
      <c r="F89" t="s">
        <v>13</v>
      </c>
      <c r="H89" t="s">
        <v>13</v>
      </c>
      <c r="J89" t="s">
        <v>13</v>
      </c>
      <c r="L89">
        <v>0.25</v>
      </c>
      <c r="M89">
        <f t="shared" si="12"/>
        <v>1.2755102040816326</v>
      </c>
      <c r="O89">
        <v>0.875</v>
      </c>
      <c r="Q89" t="s">
        <v>13</v>
      </c>
    </row>
    <row r="90" spans="1:17" x14ac:dyDescent="0.2">
      <c r="A90">
        <f t="shared" si="11"/>
        <v>1.5306122448979591</v>
      </c>
      <c r="B90">
        <v>0.3</v>
      </c>
      <c r="D90">
        <v>0.875</v>
      </c>
      <c r="F90" t="s">
        <v>13</v>
      </c>
      <c r="H90" t="s">
        <v>13</v>
      </c>
      <c r="J90" t="s">
        <v>13</v>
      </c>
      <c r="L90">
        <v>0.3</v>
      </c>
      <c r="M90">
        <f t="shared" si="12"/>
        <v>1.5306122448979591</v>
      </c>
      <c r="O90">
        <v>0.875</v>
      </c>
      <c r="Q90" t="s">
        <v>13</v>
      </c>
    </row>
    <row r="91" spans="1:17" x14ac:dyDescent="0.2">
      <c r="A91">
        <f t="shared" si="11"/>
        <v>2.0408163265306123</v>
      </c>
      <c r="B91">
        <v>0.4</v>
      </c>
      <c r="D91">
        <v>0.875</v>
      </c>
      <c r="F91" t="s">
        <v>13</v>
      </c>
      <c r="H91" t="s">
        <v>13</v>
      </c>
      <c r="J91" t="s">
        <v>13</v>
      </c>
      <c r="L91">
        <v>0.4</v>
      </c>
      <c r="M91">
        <f t="shared" si="12"/>
        <v>2.0408163265306123</v>
      </c>
      <c r="O91">
        <v>0.875</v>
      </c>
      <c r="Q91" t="s">
        <v>13</v>
      </c>
    </row>
    <row r="92" spans="1:17" x14ac:dyDescent="0.2">
      <c r="A92">
        <f t="shared" si="11"/>
        <v>2.2959183673469385</v>
      </c>
      <c r="B92">
        <v>0.45</v>
      </c>
      <c r="D92">
        <v>0.875</v>
      </c>
      <c r="F92" t="s">
        <v>13</v>
      </c>
      <c r="H92" t="s">
        <v>13</v>
      </c>
      <c r="J92" t="s">
        <v>13</v>
      </c>
      <c r="L92">
        <v>0.45</v>
      </c>
      <c r="M92">
        <f t="shared" si="12"/>
        <v>2.2959183673469385</v>
      </c>
      <c r="O92">
        <v>0.875</v>
      </c>
      <c r="Q92" t="s">
        <v>13</v>
      </c>
    </row>
    <row r="93" spans="1:17" x14ac:dyDescent="0.2">
      <c r="A93">
        <f t="shared" ref="A93:A105" si="13">B93/0.232</f>
        <v>0</v>
      </c>
      <c r="B93">
        <v>0</v>
      </c>
      <c r="D93">
        <v>1</v>
      </c>
      <c r="F93">
        <v>-9.3166370200922495E-4</v>
      </c>
      <c r="H93">
        <v>3.5224183841950498E-4</v>
      </c>
      <c r="J93">
        <v>-1.4595551644709199E-2</v>
      </c>
      <c r="L93">
        <v>0</v>
      </c>
      <c r="M93">
        <f>L93/0.232</f>
        <v>0</v>
      </c>
      <c r="O93">
        <v>1</v>
      </c>
      <c r="Q93">
        <v>-7.0725478275496297E-3</v>
      </c>
    </row>
    <row r="94" spans="1:17" x14ac:dyDescent="0.2">
      <c r="A94">
        <f t="shared" si="13"/>
        <v>0.21551724137931036</v>
      </c>
      <c r="B94">
        <v>0.05</v>
      </c>
      <c r="D94">
        <v>1</v>
      </c>
      <c r="F94">
        <v>4.7812312321146598E-2</v>
      </c>
      <c r="H94">
        <v>4.7711338682268199E-2</v>
      </c>
      <c r="J94">
        <v>0.39402657308857802</v>
      </c>
      <c r="L94">
        <v>0.05</v>
      </c>
      <c r="M94">
        <f t="shared" ref="M94:M105" si="14">L94/0.232</f>
        <v>0.21551724137931036</v>
      </c>
      <c r="O94">
        <v>1</v>
      </c>
      <c r="Q94">
        <v>0.36295807694105198</v>
      </c>
    </row>
    <row r="95" spans="1:17" x14ac:dyDescent="0.2">
      <c r="A95">
        <f t="shared" si="13"/>
        <v>0.43103448275862072</v>
      </c>
      <c r="B95">
        <v>0.1</v>
      </c>
      <c r="D95">
        <v>1</v>
      </c>
      <c r="F95">
        <v>9.1697685823808203E-2</v>
      </c>
      <c r="H95">
        <v>8.9046107166883701E-2</v>
      </c>
      <c r="J95">
        <v>0.73539190940549504</v>
      </c>
      <c r="L95">
        <v>0.1</v>
      </c>
      <c r="M95">
        <f t="shared" si="14"/>
        <v>0.43103448275862072</v>
      </c>
      <c r="O95">
        <v>1</v>
      </c>
      <c r="Q95">
        <v>0.69610554459282903</v>
      </c>
    </row>
    <row r="96" spans="1:17" x14ac:dyDescent="0.2">
      <c r="A96">
        <f t="shared" si="13"/>
        <v>0.64655172413793094</v>
      </c>
      <c r="B96">
        <v>0.15</v>
      </c>
      <c r="D96">
        <v>1</v>
      </c>
      <c r="F96">
        <v>0.123936302802168</v>
      </c>
      <c r="H96">
        <v>0.114190133882223</v>
      </c>
      <c r="J96">
        <v>0.94304516236221703</v>
      </c>
      <c r="L96">
        <v>0.15</v>
      </c>
      <c r="M96">
        <f t="shared" si="14"/>
        <v>0.64655172413793094</v>
      </c>
      <c r="O96">
        <v>1</v>
      </c>
      <c r="Q96">
        <v>0.94083887485114204</v>
      </c>
    </row>
    <row r="97" spans="1:17" x14ac:dyDescent="0.2">
      <c r="A97">
        <f t="shared" si="13"/>
        <v>0.75431034482758608</v>
      </c>
      <c r="B97">
        <v>0.17499999999999999</v>
      </c>
      <c r="D97">
        <v>1</v>
      </c>
      <c r="F97">
        <v>0.12854934540665899</v>
      </c>
      <c r="H97">
        <v>0.119852287335021</v>
      </c>
      <c r="J97">
        <v>0.98980635127299099</v>
      </c>
      <c r="L97">
        <v>0.17499999999999999</v>
      </c>
      <c r="M97">
        <f t="shared" si="14"/>
        <v>0.75431034482758608</v>
      </c>
      <c r="O97">
        <v>1</v>
      </c>
      <c r="Q97">
        <v>0.975857910561582</v>
      </c>
    </row>
    <row r="98" spans="1:17" s="3" customFormat="1" x14ac:dyDescent="0.2">
      <c r="A98" s="3">
        <f t="shared" si="13"/>
        <v>0.86206896551724144</v>
      </c>
      <c r="B98" s="3">
        <v>0.2</v>
      </c>
      <c r="D98" s="3">
        <v>1</v>
      </c>
      <c r="F98" s="3">
        <v>0.13172957252832199</v>
      </c>
      <c r="H98" s="3">
        <v>0.12108660161745601</v>
      </c>
      <c r="J98" s="3">
        <v>1</v>
      </c>
      <c r="L98" s="3">
        <v>0.2</v>
      </c>
      <c r="M98" s="3">
        <f t="shared" si="14"/>
        <v>0.86206896551724144</v>
      </c>
      <c r="O98" s="3">
        <v>1</v>
      </c>
      <c r="Q98" s="3">
        <v>1</v>
      </c>
    </row>
    <row r="99" spans="1:17" x14ac:dyDescent="0.2">
      <c r="A99">
        <f t="shared" si="13"/>
        <v>0.96982758620689657</v>
      </c>
      <c r="B99">
        <v>0.22500000000000001</v>
      </c>
      <c r="D99">
        <v>1</v>
      </c>
      <c r="F99">
        <v>0.128898060492012</v>
      </c>
      <c r="H99">
        <v>0.115361025456865</v>
      </c>
      <c r="J99">
        <v>0.95271503135681701</v>
      </c>
      <c r="L99">
        <v>0.22500000000000001</v>
      </c>
      <c r="M99">
        <f t="shared" si="14"/>
        <v>0.96982758620689657</v>
      </c>
      <c r="O99">
        <v>1</v>
      </c>
      <c r="Q99">
        <v>0.97850511481997404</v>
      </c>
    </row>
    <row r="100" spans="1:17" x14ac:dyDescent="0.2">
      <c r="A100">
        <f t="shared" si="13"/>
        <v>1.0775862068965516</v>
      </c>
      <c r="B100">
        <v>0.25</v>
      </c>
      <c r="D100">
        <v>1</v>
      </c>
      <c r="F100" t="s">
        <v>13</v>
      </c>
      <c r="H100" t="s">
        <v>13</v>
      </c>
      <c r="J100" t="s">
        <v>13</v>
      </c>
      <c r="L100">
        <v>0.25</v>
      </c>
      <c r="M100">
        <f t="shared" si="14"/>
        <v>1.0775862068965516</v>
      </c>
      <c r="O100">
        <v>1</v>
      </c>
      <c r="Q100" t="s">
        <v>13</v>
      </c>
    </row>
    <row r="101" spans="1:17" x14ac:dyDescent="0.2">
      <c r="A101">
        <f t="shared" si="13"/>
        <v>1.1853448275862069</v>
      </c>
      <c r="B101">
        <v>0.27500000000000002</v>
      </c>
      <c r="D101">
        <v>1</v>
      </c>
      <c r="F101" t="s">
        <v>13</v>
      </c>
      <c r="H101" t="s">
        <v>13</v>
      </c>
      <c r="J101" t="s">
        <v>13</v>
      </c>
      <c r="L101">
        <v>0.27500000000000002</v>
      </c>
      <c r="M101">
        <f t="shared" si="14"/>
        <v>1.1853448275862069</v>
      </c>
      <c r="O101">
        <v>1</v>
      </c>
      <c r="Q101" t="s">
        <v>13</v>
      </c>
    </row>
    <row r="102" spans="1:17" x14ac:dyDescent="0.2">
      <c r="A102">
        <f t="shared" si="13"/>
        <v>1.2931034482758619</v>
      </c>
      <c r="B102">
        <v>0.3</v>
      </c>
      <c r="D102">
        <v>1</v>
      </c>
      <c r="F102" t="s">
        <v>13</v>
      </c>
      <c r="H102" t="s">
        <v>13</v>
      </c>
      <c r="J102" t="s">
        <v>13</v>
      </c>
      <c r="L102">
        <v>0.3</v>
      </c>
      <c r="M102">
        <f t="shared" si="14"/>
        <v>1.2931034482758619</v>
      </c>
      <c r="O102">
        <v>1</v>
      </c>
      <c r="Q102" t="s">
        <v>13</v>
      </c>
    </row>
    <row r="103" spans="1:17" x14ac:dyDescent="0.2">
      <c r="A103">
        <f t="shared" si="13"/>
        <v>1.5086206896551722</v>
      </c>
      <c r="B103">
        <v>0.35</v>
      </c>
      <c r="D103">
        <v>1</v>
      </c>
      <c r="F103" t="s">
        <v>13</v>
      </c>
      <c r="H103" t="s">
        <v>13</v>
      </c>
      <c r="J103" t="s">
        <v>13</v>
      </c>
      <c r="L103">
        <v>0.35</v>
      </c>
      <c r="M103">
        <f t="shared" si="14"/>
        <v>1.5086206896551722</v>
      </c>
      <c r="O103">
        <v>1</v>
      </c>
      <c r="Q103" t="s">
        <v>13</v>
      </c>
    </row>
    <row r="104" spans="1:17" x14ac:dyDescent="0.2">
      <c r="A104">
        <f t="shared" si="13"/>
        <v>1.7241379310344829</v>
      </c>
      <c r="B104">
        <v>0.4</v>
      </c>
      <c r="D104">
        <v>1</v>
      </c>
      <c r="F104" t="s">
        <v>13</v>
      </c>
      <c r="H104" t="s">
        <v>13</v>
      </c>
      <c r="J104" t="s">
        <v>13</v>
      </c>
      <c r="L104">
        <v>0.4</v>
      </c>
      <c r="M104">
        <f t="shared" si="14"/>
        <v>1.7241379310344829</v>
      </c>
      <c r="O104">
        <v>1</v>
      </c>
      <c r="Q104" t="s">
        <v>13</v>
      </c>
    </row>
    <row r="105" spans="1:17" x14ac:dyDescent="0.2">
      <c r="A105">
        <f t="shared" si="13"/>
        <v>1.9396551724137931</v>
      </c>
      <c r="B105">
        <v>0.45</v>
      </c>
      <c r="D105">
        <v>1</v>
      </c>
      <c r="F105" t="s">
        <v>13</v>
      </c>
      <c r="H105" t="s">
        <v>13</v>
      </c>
      <c r="J105" t="s">
        <v>13</v>
      </c>
      <c r="L105">
        <v>0.45</v>
      </c>
      <c r="M105">
        <f t="shared" si="14"/>
        <v>1.9396551724137931</v>
      </c>
      <c r="O105">
        <v>1</v>
      </c>
      <c r="Q105" t="s">
        <v>13</v>
      </c>
    </row>
    <row r="106" spans="1:17" x14ac:dyDescent="0.2">
      <c r="A106">
        <f t="shared" ref="A106:A118" si="15">B106/0.276</f>
        <v>0</v>
      </c>
      <c r="B106">
        <v>0</v>
      </c>
      <c r="D106">
        <v>1.125</v>
      </c>
      <c r="F106">
        <v>0</v>
      </c>
      <c r="H106">
        <v>0</v>
      </c>
      <c r="J106">
        <v>0</v>
      </c>
      <c r="L106">
        <v>0</v>
      </c>
      <c r="M106">
        <f>L106/0.276</f>
        <v>0</v>
      </c>
      <c r="O106">
        <v>1.125</v>
      </c>
      <c r="Q106">
        <v>0</v>
      </c>
    </row>
    <row r="107" spans="1:17" x14ac:dyDescent="0.2">
      <c r="A107">
        <f t="shared" si="15"/>
        <v>0.18115942028985507</v>
      </c>
      <c r="B107">
        <v>0.05</v>
      </c>
      <c r="D107">
        <v>1.125</v>
      </c>
      <c r="F107">
        <v>3.52139796161604E-2</v>
      </c>
      <c r="H107">
        <v>3.71488316445866E-2</v>
      </c>
      <c r="J107">
        <v>0.33348597529969098</v>
      </c>
      <c r="L107">
        <v>0.05</v>
      </c>
      <c r="M107">
        <f t="shared" ref="M107:M118" si="16">L107/0.276</f>
        <v>0.18115942028985507</v>
      </c>
      <c r="O107">
        <v>1.125</v>
      </c>
      <c r="Q107">
        <v>0.28593975979166197</v>
      </c>
    </row>
    <row r="108" spans="1:17" x14ac:dyDescent="0.2">
      <c r="A108">
        <f t="shared" si="15"/>
        <v>0.36231884057971014</v>
      </c>
      <c r="B108">
        <v>0.1</v>
      </c>
      <c r="D108">
        <v>1.125</v>
      </c>
      <c r="F108">
        <v>6.9733593042844003E-2</v>
      </c>
      <c r="H108">
        <v>7.1384139396452606E-2</v>
      </c>
      <c r="J108">
        <v>0.64081717496017399</v>
      </c>
      <c r="L108">
        <v>0.1</v>
      </c>
      <c r="M108">
        <f t="shared" si="16"/>
        <v>0.36231884057971014</v>
      </c>
      <c r="O108">
        <v>1.125</v>
      </c>
      <c r="Q108">
        <v>0.56624122185070103</v>
      </c>
    </row>
    <row r="109" spans="1:17" x14ac:dyDescent="0.2">
      <c r="A109">
        <f t="shared" si="15"/>
        <v>0.54347826086956519</v>
      </c>
      <c r="B109">
        <v>0.15</v>
      </c>
      <c r="D109">
        <v>1.125</v>
      </c>
      <c r="F109">
        <v>0.100454033178697</v>
      </c>
      <c r="H109">
        <v>9.5695026431697E-2</v>
      </c>
      <c r="J109">
        <v>0.85905660576958098</v>
      </c>
      <c r="L109">
        <v>0.15</v>
      </c>
      <c r="M109">
        <f t="shared" si="16"/>
        <v>0.54347826086956519</v>
      </c>
      <c r="O109">
        <v>1.125</v>
      </c>
      <c r="Q109">
        <v>0.81569315454588598</v>
      </c>
    </row>
    <row r="110" spans="1:17" x14ac:dyDescent="0.2">
      <c r="A110">
        <f t="shared" si="15"/>
        <v>0.72463768115942029</v>
      </c>
      <c r="B110">
        <v>0.2</v>
      </c>
      <c r="D110">
        <v>1.125</v>
      </c>
      <c r="F110">
        <v>0.1182824807087</v>
      </c>
      <c r="H110">
        <v>0.109520264944842</v>
      </c>
      <c r="J110">
        <v>0.98316611191548597</v>
      </c>
      <c r="L110">
        <v>0.2</v>
      </c>
      <c r="M110">
        <f t="shared" si="16"/>
        <v>0.72463768115942029</v>
      </c>
      <c r="O110">
        <v>1.125</v>
      </c>
      <c r="Q110">
        <v>0.96046128526428298</v>
      </c>
    </row>
    <row r="111" spans="1:17" s="3" customFormat="1" x14ac:dyDescent="0.2">
      <c r="A111" s="3">
        <f t="shared" si="15"/>
        <v>0.81521739130434778</v>
      </c>
      <c r="B111" s="3">
        <v>0.22500000000000001</v>
      </c>
      <c r="D111" s="3">
        <v>1.125</v>
      </c>
      <c r="F111" s="3">
        <v>0.12156465017707099</v>
      </c>
      <c r="H111" s="3">
        <v>0.11139548405657</v>
      </c>
      <c r="J111" s="3">
        <v>1</v>
      </c>
      <c r="L111" s="3">
        <v>0.22500000000000001</v>
      </c>
      <c r="M111" s="3">
        <f t="shared" si="16"/>
        <v>0.81521739130434778</v>
      </c>
      <c r="O111" s="3">
        <v>1.125</v>
      </c>
      <c r="Q111" s="3">
        <v>0.987112710624648</v>
      </c>
    </row>
    <row r="112" spans="1:17" s="3" customFormat="1" x14ac:dyDescent="0.2">
      <c r="A112" s="3">
        <f t="shared" si="15"/>
        <v>0.90579710144927528</v>
      </c>
      <c r="B112" s="3">
        <v>0.25</v>
      </c>
      <c r="D112" s="3">
        <v>1.125</v>
      </c>
      <c r="F112" s="3">
        <v>0.12315174231739399</v>
      </c>
      <c r="H112" s="3">
        <v>0.10995531028163701</v>
      </c>
      <c r="J112" s="3">
        <v>0.98707152460325698</v>
      </c>
      <c r="L112" s="3">
        <v>0.25</v>
      </c>
      <c r="M112" s="3">
        <f t="shared" si="16"/>
        <v>0.90579710144927528</v>
      </c>
      <c r="O112" s="3">
        <v>1.125</v>
      </c>
      <c r="Q112" s="3">
        <v>1</v>
      </c>
    </row>
    <row r="113" spans="1:17" x14ac:dyDescent="0.2">
      <c r="A113">
        <f t="shared" si="15"/>
        <v>0.97826086956521741</v>
      </c>
      <c r="B113">
        <v>0.27</v>
      </c>
      <c r="D113">
        <v>1.125</v>
      </c>
      <c r="F113">
        <v>0.122694835282657</v>
      </c>
      <c r="H113">
        <v>0.10632226069572701</v>
      </c>
      <c r="J113">
        <v>0.95445754912050595</v>
      </c>
      <c r="L113">
        <v>0.27</v>
      </c>
      <c r="M113">
        <f t="shared" si="16"/>
        <v>0.97826086956521741</v>
      </c>
      <c r="O113">
        <v>1.125</v>
      </c>
      <c r="Q113">
        <v>0.99628988574469901</v>
      </c>
    </row>
    <row r="114" spans="1:17" x14ac:dyDescent="0.2">
      <c r="A114">
        <f t="shared" si="15"/>
        <v>1.0869565217391304</v>
      </c>
      <c r="B114">
        <v>0.3</v>
      </c>
      <c r="D114">
        <v>1.125</v>
      </c>
      <c r="F114" t="s">
        <v>13</v>
      </c>
      <c r="H114" t="s">
        <v>13</v>
      </c>
      <c r="J114" t="s">
        <v>13</v>
      </c>
      <c r="L114">
        <v>0.3</v>
      </c>
      <c r="M114">
        <f t="shared" si="16"/>
        <v>1.0869565217391304</v>
      </c>
      <c r="O114">
        <v>1.125</v>
      </c>
      <c r="Q114" t="s">
        <v>13</v>
      </c>
    </row>
    <row r="115" spans="1:17" x14ac:dyDescent="0.2">
      <c r="A115">
        <f t="shared" si="15"/>
        <v>1.2681159420289854</v>
      </c>
      <c r="B115">
        <v>0.35</v>
      </c>
      <c r="D115">
        <v>1.125</v>
      </c>
      <c r="F115" t="s">
        <v>13</v>
      </c>
      <c r="H115" t="s">
        <v>13</v>
      </c>
      <c r="J115" t="s">
        <v>13</v>
      </c>
      <c r="L115">
        <v>0.35</v>
      </c>
      <c r="M115">
        <f t="shared" si="16"/>
        <v>1.2681159420289854</v>
      </c>
      <c r="O115">
        <v>1.125</v>
      </c>
      <c r="Q115" t="s">
        <v>13</v>
      </c>
    </row>
    <row r="116" spans="1:17" x14ac:dyDescent="0.2">
      <c r="A116">
        <f t="shared" si="15"/>
        <v>1.4492753623188406</v>
      </c>
      <c r="B116">
        <v>0.4</v>
      </c>
      <c r="D116">
        <v>1.125</v>
      </c>
      <c r="F116" t="s">
        <v>13</v>
      </c>
      <c r="H116" t="s">
        <v>13</v>
      </c>
      <c r="J116" t="s">
        <v>13</v>
      </c>
      <c r="L116">
        <v>0.4</v>
      </c>
      <c r="M116">
        <f t="shared" si="16"/>
        <v>1.4492753623188406</v>
      </c>
      <c r="O116">
        <v>1.125</v>
      </c>
      <c r="Q116" t="s">
        <v>13</v>
      </c>
    </row>
    <row r="117" spans="1:17" x14ac:dyDescent="0.2">
      <c r="A117">
        <f t="shared" si="15"/>
        <v>1.6304347826086956</v>
      </c>
      <c r="B117">
        <v>0.45</v>
      </c>
      <c r="D117">
        <v>1.125</v>
      </c>
      <c r="F117" t="s">
        <v>13</v>
      </c>
      <c r="H117" t="s">
        <v>13</v>
      </c>
      <c r="J117" t="s">
        <v>13</v>
      </c>
      <c r="L117">
        <v>0.45</v>
      </c>
      <c r="M117">
        <f t="shared" si="16"/>
        <v>1.6304347826086956</v>
      </c>
      <c r="O117">
        <v>1.125</v>
      </c>
      <c r="Q117" t="s">
        <v>13</v>
      </c>
    </row>
    <row r="118" spans="1:17" x14ac:dyDescent="0.2">
      <c r="A118">
        <f t="shared" si="15"/>
        <v>1.8115942028985506</v>
      </c>
      <c r="B118">
        <v>0.5</v>
      </c>
      <c r="D118">
        <v>1.125</v>
      </c>
      <c r="F118" t="s">
        <v>13</v>
      </c>
      <c r="H118" t="s">
        <v>13</v>
      </c>
      <c r="J118" t="s">
        <v>13</v>
      </c>
      <c r="L118">
        <v>0.5</v>
      </c>
      <c r="M118">
        <f t="shared" si="16"/>
        <v>1.8115942028985506</v>
      </c>
      <c r="O118">
        <v>1.125</v>
      </c>
      <c r="Q118" t="s">
        <v>13</v>
      </c>
    </row>
    <row r="119" spans="1:17" x14ac:dyDescent="0.2">
      <c r="A119">
        <f t="shared" ref="A119:A131" si="17">B119/0.329</f>
        <v>0</v>
      </c>
      <c r="B119">
        <v>0</v>
      </c>
      <c r="D119">
        <v>1.25</v>
      </c>
      <c r="F119">
        <v>0</v>
      </c>
      <c r="H119">
        <v>0</v>
      </c>
      <c r="J119">
        <v>0</v>
      </c>
      <c r="L119">
        <v>0</v>
      </c>
      <c r="M119">
        <f>L119/0.329</f>
        <v>0</v>
      </c>
      <c r="O119">
        <v>1.25</v>
      </c>
      <c r="Q119">
        <v>0</v>
      </c>
    </row>
    <row r="120" spans="1:17" x14ac:dyDescent="0.2">
      <c r="A120">
        <f t="shared" si="17"/>
        <v>0.1519756838905775</v>
      </c>
      <c r="B120">
        <v>0.05</v>
      </c>
      <c r="D120">
        <v>1.25</v>
      </c>
      <c r="F120">
        <v>2.7928894618913399E-2</v>
      </c>
      <c r="H120">
        <v>3.00017167961904E-2</v>
      </c>
      <c r="J120">
        <v>0.300264306555802</v>
      </c>
      <c r="L120">
        <v>0.05</v>
      </c>
      <c r="M120">
        <f t="shared" ref="M120:M131" si="18">L120/0.329</f>
        <v>0.1519756838905775</v>
      </c>
      <c r="O120">
        <v>1.25</v>
      </c>
      <c r="Q120">
        <v>0.26454235311295998</v>
      </c>
    </row>
    <row r="121" spans="1:17" x14ac:dyDescent="0.2">
      <c r="A121">
        <f t="shared" si="17"/>
        <v>0.303951367781155</v>
      </c>
      <c r="B121">
        <v>0.1</v>
      </c>
      <c r="D121">
        <v>1.25</v>
      </c>
      <c r="F121">
        <v>5.54312786483823E-2</v>
      </c>
      <c r="H121">
        <v>5.7536171303135597E-2</v>
      </c>
      <c r="J121">
        <v>0.57583566619112703</v>
      </c>
      <c r="L121">
        <v>0.1</v>
      </c>
      <c r="M121">
        <f t="shared" si="18"/>
        <v>0.303951367781155</v>
      </c>
      <c r="O121">
        <v>1.25</v>
      </c>
      <c r="Q121">
        <v>0.52504480001055498</v>
      </c>
    </row>
    <row r="122" spans="1:17" x14ac:dyDescent="0.2">
      <c r="A122">
        <f t="shared" si="17"/>
        <v>0.45592705167173248</v>
      </c>
      <c r="B122">
        <v>0.15</v>
      </c>
      <c r="D122">
        <v>1.25</v>
      </c>
      <c r="F122">
        <v>7.8158734878481503E-2</v>
      </c>
      <c r="H122">
        <v>7.7964242421548105E-2</v>
      </c>
      <c r="J122">
        <v>0.78028465323781604</v>
      </c>
      <c r="L122">
        <v>0.15</v>
      </c>
      <c r="M122">
        <f t="shared" si="18"/>
        <v>0.45592705167173248</v>
      </c>
      <c r="O122">
        <v>1.25</v>
      </c>
      <c r="Q122">
        <v>0.740319154166722</v>
      </c>
    </row>
    <row r="123" spans="1:17" x14ac:dyDescent="0.2">
      <c r="A123">
        <f t="shared" si="17"/>
        <v>0.60790273556231</v>
      </c>
      <c r="B123">
        <v>0.2</v>
      </c>
      <c r="D123">
        <v>1.25</v>
      </c>
      <c r="F123">
        <v>9.5194533985525798E-2</v>
      </c>
      <c r="H123">
        <v>9.3372144707510193E-2</v>
      </c>
      <c r="J123">
        <v>0.93449059841097404</v>
      </c>
      <c r="L123">
        <v>0.2</v>
      </c>
      <c r="M123">
        <f t="shared" si="18"/>
        <v>0.60790273556231</v>
      </c>
      <c r="O123">
        <v>1.25</v>
      </c>
      <c r="Q123">
        <v>0.90168215991508704</v>
      </c>
    </row>
    <row r="124" spans="1:17" x14ac:dyDescent="0.2">
      <c r="A124">
        <f t="shared" si="17"/>
        <v>0.68389057750759874</v>
      </c>
      <c r="B124">
        <v>0.22500000000000001</v>
      </c>
      <c r="D124">
        <v>1.25</v>
      </c>
      <c r="F124">
        <v>9.9390800000000001E-2</v>
      </c>
      <c r="H124">
        <v>9.7509837318366294E-2</v>
      </c>
      <c r="J124">
        <v>0.97590160868680997</v>
      </c>
      <c r="L124">
        <v>0.22500000000000001</v>
      </c>
      <c r="M124">
        <f t="shared" si="18"/>
        <v>0.68389057750759874</v>
      </c>
      <c r="O124">
        <v>1.25</v>
      </c>
      <c r="Q124">
        <v>0.94143250000000001</v>
      </c>
    </row>
    <row r="125" spans="1:17" x14ac:dyDescent="0.2">
      <c r="A125">
        <f t="shared" si="17"/>
        <v>0.75987841945288748</v>
      </c>
      <c r="B125">
        <v>0.25</v>
      </c>
      <c r="D125">
        <v>1.25</v>
      </c>
      <c r="F125">
        <v>0.103587754511554</v>
      </c>
      <c r="H125">
        <v>9.9670646852371106E-2</v>
      </c>
      <c r="J125">
        <v>0.99752750365591103</v>
      </c>
      <c r="L125">
        <v>0.25</v>
      </c>
      <c r="M125">
        <f t="shared" si="18"/>
        <v>0.75987841945288748</v>
      </c>
      <c r="O125">
        <v>1.25</v>
      </c>
      <c r="Q125">
        <v>0.98118270365117599</v>
      </c>
    </row>
    <row r="126" spans="1:17" s="3" customFormat="1" x14ac:dyDescent="0.2">
      <c r="A126" s="3">
        <f t="shared" si="17"/>
        <v>0.83586626139817632</v>
      </c>
      <c r="B126" s="3">
        <v>0.27500000000000002</v>
      </c>
      <c r="D126" s="3">
        <v>1.25</v>
      </c>
      <c r="F126" s="3">
        <v>0.105368204046127</v>
      </c>
      <c r="H126" s="3">
        <v>9.9917692982981296E-2</v>
      </c>
      <c r="J126" s="3">
        <v>1</v>
      </c>
      <c r="L126" s="3">
        <v>0.27500000000000002</v>
      </c>
      <c r="M126" s="3">
        <f t="shared" si="18"/>
        <v>0.83586626139817632</v>
      </c>
      <c r="O126" s="3">
        <v>1.25</v>
      </c>
      <c r="Q126" s="3">
        <v>0.99804711292699899</v>
      </c>
    </row>
    <row r="127" spans="1:17" s="3" customFormat="1" x14ac:dyDescent="0.2">
      <c r="A127" s="3">
        <f t="shared" si="17"/>
        <v>0.91185410334346495</v>
      </c>
      <c r="B127" s="3">
        <v>0.3</v>
      </c>
      <c r="D127" s="3">
        <v>1.25</v>
      </c>
      <c r="F127" s="3">
        <v>0.10557437888589299</v>
      </c>
      <c r="H127" s="3">
        <v>9.8134985159875399E-2</v>
      </c>
      <c r="J127" s="3">
        <v>0.98215823674582303</v>
      </c>
      <c r="L127" s="3">
        <v>0.3</v>
      </c>
      <c r="M127" s="3">
        <f t="shared" si="18"/>
        <v>0.91185410334346495</v>
      </c>
      <c r="O127" s="3">
        <v>1.25</v>
      </c>
      <c r="Q127" s="3">
        <v>1</v>
      </c>
    </row>
    <row r="128" spans="1:17" s="7" customFormat="1" x14ac:dyDescent="0.2">
      <c r="A128" s="7">
        <f t="shared" si="17"/>
        <v>0.97264437689969607</v>
      </c>
      <c r="B128" s="7">
        <v>0.32</v>
      </c>
      <c r="D128" s="7">
        <v>1.25</v>
      </c>
      <c r="F128" s="7">
        <v>0.103912149783775</v>
      </c>
      <c r="H128" s="7">
        <v>9.5295153906133301E-2</v>
      </c>
      <c r="J128" s="7">
        <v>0.95373653115033996</v>
      </c>
      <c r="L128" s="7">
        <v>0.32</v>
      </c>
      <c r="M128" s="7">
        <f t="shared" si="18"/>
        <v>0.97264437689969607</v>
      </c>
      <c r="O128" s="7">
        <v>1.25</v>
      </c>
      <c r="Q128" s="7">
        <v>0.98425537408167396</v>
      </c>
    </row>
    <row r="129" spans="1:17" x14ac:dyDescent="0.2">
      <c r="A129">
        <f t="shared" si="17"/>
        <v>0.9878419452887538</v>
      </c>
      <c r="B129">
        <v>0.32500000000000001</v>
      </c>
      <c r="D129">
        <v>1.25</v>
      </c>
      <c r="F129" t="s">
        <v>13</v>
      </c>
      <c r="H129" t="s">
        <v>13</v>
      </c>
      <c r="J129" t="s">
        <v>13</v>
      </c>
      <c r="L129">
        <v>0.32500000000000001</v>
      </c>
      <c r="M129">
        <f t="shared" si="18"/>
        <v>0.9878419452887538</v>
      </c>
      <c r="O129">
        <v>1.25</v>
      </c>
      <c r="Q129" t="s">
        <v>13</v>
      </c>
    </row>
    <row r="130" spans="1:17" x14ac:dyDescent="0.2">
      <c r="A130">
        <f t="shared" si="17"/>
        <v>1.0638297872340425</v>
      </c>
      <c r="B130">
        <v>0.35</v>
      </c>
      <c r="D130">
        <v>1.25</v>
      </c>
      <c r="F130" t="s">
        <v>13</v>
      </c>
      <c r="H130" t="s">
        <v>13</v>
      </c>
      <c r="J130" t="s">
        <v>13</v>
      </c>
      <c r="L130">
        <v>0.35</v>
      </c>
      <c r="M130">
        <f t="shared" si="18"/>
        <v>1.0638297872340425</v>
      </c>
      <c r="O130">
        <v>1.25</v>
      </c>
      <c r="Q130" t="s">
        <v>13</v>
      </c>
    </row>
    <row r="131" spans="1:17" x14ac:dyDescent="0.2">
      <c r="A131">
        <f t="shared" si="17"/>
        <v>1.21580547112462</v>
      </c>
      <c r="B131">
        <v>0.4</v>
      </c>
      <c r="D131">
        <v>1.25</v>
      </c>
      <c r="F131" t="s">
        <v>13</v>
      </c>
      <c r="H131" t="s">
        <v>13</v>
      </c>
      <c r="J131" t="s">
        <v>13</v>
      </c>
      <c r="L131">
        <v>0.4</v>
      </c>
      <c r="M131">
        <f t="shared" si="18"/>
        <v>1.21580547112462</v>
      </c>
      <c r="O131">
        <v>1.25</v>
      </c>
      <c r="Q131" t="s">
        <v>13</v>
      </c>
    </row>
    <row r="132" spans="1:17" x14ac:dyDescent="0.2">
      <c r="A132">
        <f t="shared" ref="A132:A144" si="19">B132/0.4158</f>
        <v>0</v>
      </c>
      <c r="B132">
        <v>0</v>
      </c>
      <c r="D132">
        <v>1.375</v>
      </c>
      <c r="F132">
        <v>0</v>
      </c>
      <c r="H132">
        <v>0</v>
      </c>
      <c r="J132">
        <v>0</v>
      </c>
      <c r="L132">
        <v>0</v>
      </c>
      <c r="M132">
        <f>L132/0.4158</f>
        <v>0</v>
      </c>
      <c r="O132">
        <v>1.375</v>
      </c>
      <c r="Q132">
        <v>0</v>
      </c>
    </row>
    <row r="133" spans="1:17" x14ac:dyDescent="0.2">
      <c r="A133">
        <f t="shared" si="19"/>
        <v>0.12025012025012026</v>
      </c>
      <c r="B133">
        <v>0.05</v>
      </c>
      <c r="D133">
        <v>1.375</v>
      </c>
      <c r="F133">
        <v>1.9895388075500901E-2</v>
      </c>
      <c r="H133">
        <v>2.3762153684711199E-2</v>
      </c>
      <c r="J133">
        <v>0.28187866795652899</v>
      </c>
      <c r="L133">
        <v>0.05</v>
      </c>
      <c r="M133">
        <f t="shared" ref="M133:M144" si="20">L133/0.4158</f>
        <v>0.12025012025012026</v>
      </c>
      <c r="O133">
        <v>1.375</v>
      </c>
      <c r="Q133">
        <v>0.23474005412100099</v>
      </c>
    </row>
    <row r="134" spans="1:17" x14ac:dyDescent="0.2">
      <c r="A134">
        <f t="shared" si="19"/>
        <v>0.24050024050024052</v>
      </c>
      <c r="B134">
        <v>0.1</v>
      </c>
      <c r="D134">
        <v>1.375</v>
      </c>
      <c r="F134">
        <v>4.1219269077538798E-2</v>
      </c>
      <c r="H134">
        <v>4.5389012811760797E-2</v>
      </c>
      <c r="J134">
        <v>0.538427393450993</v>
      </c>
      <c r="L134">
        <v>0.1</v>
      </c>
      <c r="M134">
        <f t="shared" si="20"/>
        <v>0.24050024050024052</v>
      </c>
      <c r="O134">
        <v>1.375</v>
      </c>
      <c r="Q134">
        <v>0.486334492062727</v>
      </c>
    </row>
    <row r="135" spans="1:17" x14ac:dyDescent="0.2">
      <c r="A135">
        <f t="shared" si="19"/>
        <v>0.36075036075036071</v>
      </c>
      <c r="B135">
        <v>0.15</v>
      </c>
      <c r="D135">
        <v>1.375</v>
      </c>
      <c r="F135">
        <v>5.8416047032686498E-2</v>
      </c>
      <c r="H135">
        <v>6.1450706277400798E-2</v>
      </c>
      <c r="J135">
        <v>0.72895931321269802</v>
      </c>
      <c r="L135">
        <v>0.15</v>
      </c>
      <c r="M135">
        <f t="shared" si="20"/>
        <v>0.36075036075036071</v>
      </c>
      <c r="O135">
        <v>1.375</v>
      </c>
      <c r="Q135">
        <v>0.68923440899719801</v>
      </c>
    </row>
    <row r="136" spans="1:17" x14ac:dyDescent="0.2">
      <c r="A136">
        <f t="shared" si="19"/>
        <v>0.48100048100048104</v>
      </c>
      <c r="B136">
        <v>0.2</v>
      </c>
      <c r="D136">
        <v>1.375</v>
      </c>
      <c r="F136">
        <v>7.2778762082877202E-2</v>
      </c>
      <c r="H136">
        <v>7.4378372143967905E-2</v>
      </c>
      <c r="J136">
        <v>0.88231381477034299</v>
      </c>
      <c r="L136">
        <v>0.2</v>
      </c>
      <c r="M136">
        <f t="shared" si="20"/>
        <v>0.48100048100048104</v>
      </c>
      <c r="O136">
        <v>1.375</v>
      </c>
      <c r="Q136">
        <v>0.85869601966856601</v>
      </c>
    </row>
    <row r="137" spans="1:17" x14ac:dyDescent="0.2">
      <c r="A137">
        <f t="shared" si="19"/>
        <v>0.60125060125060126</v>
      </c>
      <c r="B137">
        <v>0.25</v>
      </c>
      <c r="D137">
        <v>1.375</v>
      </c>
      <c r="F137">
        <v>8.0506709771298507E-2</v>
      </c>
      <c r="H137">
        <v>8.1729856387583594E-2</v>
      </c>
      <c r="J137">
        <v>0.96952083369586595</v>
      </c>
      <c r="L137">
        <v>0.25</v>
      </c>
      <c r="M137">
        <f t="shared" si="20"/>
        <v>0.60125060125060126</v>
      </c>
      <c r="O137">
        <v>1.375</v>
      </c>
      <c r="Q137">
        <v>0.94987588767315601</v>
      </c>
    </row>
    <row r="138" spans="1:17" s="3" customFormat="1" x14ac:dyDescent="0.2">
      <c r="A138" s="3">
        <f t="shared" si="19"/>
        <v>0.72150072150072142</v>
      </c>
      <c r="B138" s="3">
        <v>0.3</v>
      </c>
      <c r="D138" s="3">
        <v>1.375</v>
      </c>
      <c r="F138" s="3">
        <v>8.4654625094184796E-2</v>
      </c>
      <c r="H138" s="3">
        <v>8.4299226532373706E-2</v>
      </c>
      <c r="J138" s="3">
        <v>1</v>
      </c>
      <c r="L138" s="3">
        <v>0.3</v>
      </c>
      <c r="M138" s="3">
        <f t="shared" si="20"/>
        <v>0.72150072150072142</v>
      </c>
      <c r="O138" s="3">
        <v>1.375</v>
      </c>
      <c r="Q138" s="3">
        <v>0.99881596683565499</v>
      </c>
    </row>
    <row r="139" spans="1:17" s="3" customFormat="1" x14ac:dyDescent="0.2">
      <c r="A139" s="3">
        <f t="shared" si="19"/>
        <v>0.84175084175084169</v>
      </c>
      <c r="B139" s="3">
        <v>0.35</v>
      </c>
      <c r="D139" s="3">
        <v>1.375</v>
      </c>
      <c r="F139" s="3">
        <v>8.4754977798741804E-2</v>
      </c>
      <c r="H139" s="3">
        <v>8.0125379438957006E-2</v>
      </c>
      <c r="J139" s="3">
        <v>0.95048771779876495</v>
      </c>
      <c r="L139" s="3">
        <v>0.35</v>
      </c>
      <c r="M139" s="3">
        <f t="shared" si="20"/>
        <v>0.84175084175084169</v>
      </c>
      <c r="O139" s="3">
        <v>1.375</v>
      </c>
      <c r="Q139" s="3">
        <v>1</v>
      </c>
    </row>
    <row r="140" spans="1:17" x14ac:dyDescent="0.2">
      <c r="A140">
        <f t="shared" si="19"/>
        <v>0.90187590187590183</v>
      </c>
      <c r="B140">
        <v>0.375</v>
      </c>
      <c r="D140">
        <v>1.375</v>
      </c>
      <c r="F140">
        <v>8.2867639438596194E-2</v>
      </c>
      <c r="H140">
        <v>7.4637152538055501E-2</v>
      </c>
      <c r="J140">
        <v>0.88538359850066195</v>
      </c>
      <c r="L140">
        <v>0.375</v>
      </c>
      <c r="M140">
        <f t="shared" si="20"/>
        <v>0.90187590187590183</v>
      </c>
      <c r="O140">
        <v>1.375</v>
      </c>
      <c r="Q140">
        <v>0.97773182874724696</v>
      </c>
    </row>
    <row r="141" spans="1:17" x14ac:dyDescent="0.2">
      <c r="A141">
        <f t="shared" si="19"/>
        <v>0.96200096200096208</v>
      </c>
      <c r="B141">
        <v>0.4</v>
      </c>
      <c r="D141">
        <v>1.375</v>
      </c>
      <c r="F141">
        <v>7.3865355575698205E-2</v>
      </c>
      <c r="H141">
        <v>6.4582377898352902E-2</v>
      </c>
      <c r="J141">
        <v>0.76610878361441603</v>
      </c>
      <c r="L141">
        <v>0.4</v>
      </c>
      <c r="M141">
        <f t="shared" si="20"/>
        <v>0.96200096200096208</v>
      </c>
      <c r="O141">
        <v>1.375</v>
      </c>
      <c r="Q141">
        <v>0.87151642881788005</v>
      </c>
    </row>
    <row r="142" spans="1:17" x14ac:dyDescent="0.2">
      <c r="A142">
        <f t="shared" si="19"/>
        <v>1.022126022126022</v>
      </c>
      <c r="B142">
        <v>0.42499999999999999</v>
      </c>
      <c r="D142">
        <v>1.375</v>
      </c>
      <c r="F142" t="s">
        <v>13</v>
      </c>
      <c r="H142" t="s">
        <v>13</v>
      </c>
      <c r="J142" t="s">
        <v>13</v>
      </c>
      <c r="L142">
        <v>0.42499999999999999</v>
      </c>
      <c r="M142">
        <f t="shared" si="20"/>
        <v>1.022126022126022</v>
      </c>
      <c r="O142">
        <v>1.375</v>
      </c>
      <c r="Q142" t="s">
        <v>13</v>
      </c>
    </row>
    <row r="143" spans="1:17" x14ac:dyDescent="0.2">
      <c r="A143">
        <f t="shared" si="19"/>
        <v>1.0822510822510822</v>
      </c>
      <c r="B143">
        <v>0.45</v>
      </c>
      <c r="D143">
        <v>1.375</v>
      </c>
      <c r="F143" t="s">
        <v>13</v>
      </c>
      <c r="H143" t="s">
        <v>13</v>
      </c>
      <c r="J143" t="s">
        <v>13</v>
      </c>
      <c r="L143">
        <v>0.45</v>
      </c>
      <c r="M143">
        <f t="shared" si="20"/>
        <v>1.0822510822510822</v>
      </c>
      <c r="O143">
        <v>1.375</v>
      </c>
      <c r="Q143" t="s">
        <v>13</v>
      </c>
    </row>
    <row r="144" spans="1:17" x14ac:dyDescent="0.2">
      <c r="A144">
        <f t="shared" si="19"/>
        <v>1.2025012025012025</v>
      </c>
      <c r="B144">
        <v>0.5</v>
      </c>
      <c r="D144">
        <v>1.375</v>
      </c>
      <c r="F144" t="s">
        <v>13</v>
      </c>
      <c r="H144" t="s">
        <v>13</v>
      </c>
      <c r="J144" t="s">
        <v>13</v>
      </c>
      <c r="L144">
        <v>0.5</v>
      </c>
      <c r="M144">
        <f t="shared" si="20"/>
        <v>1.2025012025012025</v>
      </c>
      <c r="O144">
        <v>1.375</v>
      </c>
      <c r="Q144" t="s">
        <v>13</v>
      </c>
    </row>
    <row r="145" spans="1:17" x14ac:dyDescent="0.2">
      <c r="A145">
        <f t="shared" ref="A145:A183" si="21">B145/0.5</f>
        <v>0</v>
      </c>
      <c r="B145">
        <v>0</v>
      </c>
      <c r="D145">
        <v>1.5</v>
      </c>
      <c r="F145">
        <v>-4.5673308674891298E-4</v>
      </c>
      <c r="H145" s="2">
        <v>-1.69287489771373E-5</v>
      </c>
      <c r="J145">
        <v>-2.5232119563143598E-4</v>
      </c>
      <c r="L145">
        <v>0</v>
      </c>
      <c r="M145">
        <f>L145/0.5</f>
        <v>0</v>
      </c>
      <c r="O145">
        <v>1.5</v>
      </c>
      <c r="Q145">
        <v>-6.7050684132806499E-3</v>
      </c>
    </row>
    <row r="146" spans="1:17" x14ac:dyDescent="0.2">
      <c r="A146">
        <f t="shared" si="21"/>
        <v>0.1</v>
      </c>
      <c r="B146">
        <v>0.05</v>
      </c>
      <c r="D146">
        <v>1.5</v>
      </c>
      <c r="F146">
        <v>1.56862212714887E-2</v>
      </c>
      <c r="H146">
        <v>1.9557598034849199E-2</v>
      </c>
      <c r="J146">
        <v>0.29150391009381399</v>
      </c>
      <c r="L146">
        <v>0.05</v>
      </c>
      <c r="M146">
        <f t="shared" ref="M146:M183" si="22">L146/0.5</f>
        <v>0.1</v>
      </c>
      <c r="O146">
        <v>1.5</v>
      </c>
      <c r="Q146">
        <v>0.230281514133025</v>
      </c>
    </row>
    <row r="147" spans="1:17" x14ac:dyDescent="0.2">
      <c r="A147">
        <f t="shared" si="21"/>
        <v>0.2</v>
      </c>
      <c r="B147">
        <v>0.1</v>
      </c>
      <c r="D147">
        <v>1.5</v>
      </c>
      <c r="F147">
        <v>3.1434195737815397E-2</v>
      </c>
      <c r="H147">
        <v>3.6320861300567497E-2</v>
      </c>
      <c r="J147">
        <v>0.54135855886927298</v>
      </c>
      <c r="L147">
        <v>0.1</v>
      </c>
      <c r="M147">
        <f t="shared" si="22"/>
        <v>0.2</v>
      </c>
      <c r="O147">
        <v>1.5</v>
      </c>
      <c r="Q147">
        <v>0.46146959581751601</v>
      </c>
    </row>
    <row r="148" spans="1:17" x14ac:dyDescent="0.2">
      <c r="A148">
        <f t="shared" si="21"/>
        <v>0.3</v>
      </c>
      <c r="B148">
        <v>0.15</v>
      </c>
      <c r="D148">
        <v>1.5</v>
      </c>
      <c r="F148">
        <v>4.5036937133029697E-2</v>
      </c>
      <c r="H148">
        <v>4.8894918719576602E-2</v>
      </c>
      <c r="J148">
        <v>0.728773541877616</v>
      </c>
      <c r="L148">
        <v>0.15</v>
      </c>
      <c r="M148">
        <f t="shared" si="22"/>
        <v>0.3</v>
      </c>
      <c r="O148">
        <v>1.5</v>
      </c>
      <c r="Q148">
        <v>0.66116459123005</v>
      </c>
    </row>
    <row r="149" spans="1:17" x14ac:dyDescent="0.2">
      <c r="A149">
        <f t="shared" si="21"/>
        <v>0.4</v>
      </c>
      <c r="B149">
        <v>0.2</v>
      </c>
      <c r="D149">
        <v>1.5</v>
      </c>
      <c r="F149">
        <v>5.6554505745562998E-2</v>
      </c>
      <c r="H149">
        <v>5.8647982722706903E-2</v>
      </c>
      <c r="J149">
        <v>0.87414191928478802</v>
      </c>
      <c r="L149">
        <v>0.2</v>
      </c>
      <c r="M149">
        <f t="shared" si="22"/>
        <v>0.4</v>
      </c>
      <c r="O149">
        <v>1.5</v>
      </c>
      <c r="Q149">
        <v>0.83024821521576797</v>
      </c>
    </row>
    <row r="150" spans="1:17" x14ac:dyDescent="0.2">
      <c r="A150">
        <f t="shared" si="21"/>
        <v>0.5</v>
      </c>
      <c r="B150">
        <v>0.25</v>
      </c>
      <c r="D150">
        <v>1.5</v>
      </c>
      <c r="F150">
        <v>6.3938744684473095E-2</v>
      </c>
      <c r="H150">
        <v>6.4693548845598997E-2</v>
      </c>
      <c r="J150">
        <v>0.96425043672202704</v>
      </c>
      <c r="L150">
        <v>0.25</v>
      </c>
      <c r="M150">
        <f t="shared" si="22"/>
        <v>0.5</v>
      </c>
      <c r="O150">
        <v>1.5</v>
      </c>
      <c r="Q150">
        <v>0.93865250801144595</v>
      </c>
    </row>
    <row r="151" spans="1:17" x14ac:dyDescent="0.2">
      <c r="A151">
        <f t="shared" si="21"/>
        <v>0.55000000000000004</v>
      </c>
      <c r="B151">
        <v>0.27500000000000002</v>
      </c>
      <c r="D151">
        <v>1.5</v>
      </c>
      <c r="F151">
        <v>6.6497125646320696E-2</v>
      </c>
      <c r="H151">
        <v>6.6430883342502994E-2</v>
      </c>
      <c r="J151">
        <v>0.99014522186312603</v>
      </c>
      <c r="L151">
        <v>0.27500000000000002</v>
      </c>
      <c r="M151">
        <f t="shared" si="22"/>
        <v>0.55000000000000004</v>
      </c>
      <c r="O151">
        <v>1.5</v>
      </c>
      <c r="Q151">
        <v>0.97621081038565904</v>
      </c>
    </row>
    <row r="152" spans="1:17" s="3" customFormat="1" x14ac:dyDescent="0.2">
      <c r="A152" s="3">
        <f t="shared" si="21"/>
        <v>0.6</v>
      </c>
      <c r="B152" s="3">
        <v>0.3</v>
      </c>
      <c r="D152" s="3">
        <v>1.5</v>
      </c>
      <c r="F152" s="3">
        <v>6.8117587859993597E-2</v>
      </c>
      <c r="H152" s="3">
        <v>6.7092060715601004E-2</v>
      </c>
      <c r="J152" s="3">
        <v>1</v>
      </c>
      <c r="L152" s="3">
        <v>0.3</v>
      </c>
      <c r="M152" s="3">
        <f t="shared" si="22"/>
        <v>0.6</v>
      </c>
      <c r="O152" s="3">
        <v>1.5</v>
      </c>
      <c r="Q152" s="3">
        <v>1</v>
      </c>
    </row>
    <row r="153" spans="1:17" x14ac:dyDescent="0.2">
      <c r="A153">
        <f t="shared" si="21"/>
        <v>0.65</v>
      </c>
      <c r="B153">
        <v>0.32500000000000001</v>
      </c>
      <c r="D153">
        <v>1.5</v>
      </c>
      <c r="F153">
        <v>6.6548482875382994E-2</v>
      </c>
      <c r="H153">
        <v>6.5910796206266498E-2</v>
      </c>
      <c r="J153">
        <v>0.98239337863921405</v>
      </c>
      <c r="L153">
        <v>0.32500000000000001</v>
      </c>
      <c r="M153">
        <f t="shared" si="22"/>
        <v>0.65</v>
      </c>
      <c r="O153">
        <v>1.5</v>
      </c>
      <c r="Q153">
        <v>0.97696475999949295</v>
      </c>
    </row>
    <row r="154" spans="1:17" x14ac:dyDescent="0.2">
      <c r="A154">
        <f t="shared" si="21"/>
        <v>0.7</v>
      </c>
      <c r="B154">
        <v>0.35</v>
      </c>
      <c r="D154">
        <v>1.5</v>
      </c>
      <c r="F154">
        <v>6.3490671229744097E-2</v>
      </c>
      <c r="H154">
        <v>6.3565642260112007E-2</v>
      </c>
      <c r="J154">
        <v>0.94743910951793198</v>
      </c>
      <c r="L154">
        <v>0.35</v>
      </c>
      <c r="M154">
        <f t="shared" si="22"/>
        <v>0.7</v>
      </c>
      <c r="O154">
        <v>1.5</v>
      </c>
      <c r="Q154">
        <v>0.93207456729443405</v>
      </c>
    </row>
    <row r="155" spans="1:17" x14ac:dyDescent="0.2">
      <c r="A155">
        <f t="shared" si="21"/>
        <v>0.8</v>
      </c>
      <c r="B155">
        <v>0.4</v>
      </c>
      <c r="D155">
        <v>1.5</v>
      </c>
      <c r="F155">
        <v>5.1342913228806901E-2</v>
      </c>
      <c r="H155">
        <v>5.2439432225001199E-2</v>
      </c>
      <c r="J155">
        <v>0.78160413714654897</v>
      </c>
      <c r="L155">
        <v>0.4</v>
      </c>
      <c r="M155">
        <f t="shared" si="22"/>
        <v>0.8</v>
      </c>
      <c r="O155">
        <v>1.5</v>
      </c>
      <c r="Q155">
        <v>0.75373945029197498</v>
      </c>
    </row>
    <row r="156" spans="1:17" x14ac:dyDescent="0.2">
      <c r="A156">
        <f t="shared" si="21"/>
        <v>0.9</v>
      </c>
      <c r="B156">
        <v>0.45</v>
      </c>
      <c r="D156">
        <v>1.5</v>
      </c>
      <c r="F156">
        <v>2.6750635841719699E-2</v>
      </c>
      <c r="H156">
        <v>2.9652522271327801E-2</v>
      </c>
      <c r="J156">
        <v>0.44196767777074197</v>
      </c>
      <c r="L156">
        <v>0.45</v>
      </c>
      <c r="M156">
        <f t="shared" si="22"/>
        <v>0.9</v>
      </c>
      <c r="O156">
        <v>1.5</v>
      </c>
      <c r="Q156">
        <v>0.39271261185440098</v>
      </c>
    </row>
    <row r="157" spans="1:17" x14ac:dyDescent="0.2">
      <c r="A157">
        <f t="shared" si="21"/>
        <v>1</v>
      </c>
      <c r="B157">
        <v>0.5</v>
      </c>
      <c r="D157">
        <v>1.5</v>
      </c>
      <c r="F157">
        <v>9.8594529216673309E-4</v>
      </c>
      <c r="H157">
        <v>1.26488165236705E-4</v>
      </c>
      <c r="J157">
        <v>1.8852925947956899E-3</v>
      </c>
      <c r="L157">
        <v>0.5</v>
      </c>
      <c r="M157">
        <f t="shared" si="22"/>
        <v>1</v>
      </c>
      <c r="O157">
        <v>1.5</v>
      </c>
      <c r="Q157">
        <v>1.4474166263685201E-2</v>
      </c>
    </row>
    <row r="158" spans="1:17" x14ac:dyDescent="0.2">
      <c r="A158">
        <f t="shared" si="21"/>
        <v>0</v>
      </c>
      <c r="B158">
        <v>0</v>
      </c>
      <c r="D158">
        <v>1.75</v>
      </c>
      <c r="F158">
        <v>0</v>
      </c>
      <c r="H158">
        <v>0</v>
      </c>
      <c r="J158">
        <v>-2.5232119563143598E-4</v>
      </c>
      <c r="L158">
        <v>0</v>
      </c>
      <c r="M158">
        <f t="shared" si="22"/>
        <v>0</v>
      </c>
      <c r="O158">
        <v>1.75</v>
      </c>
      <c r="Q158">
        <v>0</v>
      </c>
    </row>
    <row r="159" spans="1:17" x14ac:dyDescent="0.2">
      <c r="A159">
        <f t="shared" si="21"/>
        <v>0.1</v>
      </c>
      <c r="B159">
        <v>0.05</v>
      </c>
      <c r="D159">
        <v>1.75</v>
      </c>
      <c r="F159">
        <f>Q159*0.044254</f>
        <v>1.019087812644289E-2</v>
      </c>
      <c r="H159">
        <f t="shared" ref="H159:H161" si="23">J159*0.04007</f>
        <v>1.1680561677459128E-2</v>
      </c>
      <c r="J159">
        <v>0.29150391009381399</v>
      </c>
      <c r="L159">
        <v>0.05</v>
      </c>
      <c r="M159">
        <f t="shared" si="22"/>
        <v>0.1</v>
      </c>
      <c r="O159">
        <v>1.75</v>
      </c>
      <c r="Q159">
        <v>0.230281514133025</v>
      </c>
    </row>
    <row r="160" spans="1:17" x14ac:dyDescent="0.2">
      <c r="A160">
        <f t="shared" si="21"/>
        <v>0.2</v>
      </c>
      <c r="B160">
        <v>0.1</v>
      </c>
      <c r="D160">
        <v>1.75</v>
      </c>
      <c r="F160">
        <f t="shared" ref="F160:F162" si="24">Q160*0.044254</f>
        <v>2.0421875493308355E-2</v>
      </c>
      <c r="H160">
        <f t="shared" si="23"/>
        <v>2.1692237453891768E-2</v>
      </c>
      <c r="J160">
        <v>0.54135855886927298</v>
      </c>
      <c r="L160">
        <v>0.1</v>
      </c>
      <c r="M160">
        <f t="shared" si="22"/>
        <v>0.2</v>
      </c>
      <c r="O160">
        <v>1.75</v>
      </c>
      <c r="Q160">
        <v>0.46146959581751601</v>
      </c>
    </row>
    <row r="161" spans="1:17" x14ac:dyDescent="0.2">
      <c r="A161">
        <f t="shared" si="21"/>
        <v>0.3</v>
      </c>
      <c r="B161">
        <v>0.15</v>
      </c>
      <c r="D161">
        <v>1.75</v>
      </c>
      <c r="F161">
        <f t="shared" si="24"/>
        <v>2.9259177820294635E-2</v>
      </c>
      <c r="H161">
        <f t="shared" si="23"/>
        <v>2.9201955823036075E-2</v>
      </c>
      <c r="J161">
        <v>0.728773541877616</v>
      </c>
      <c r="L161">
        <v>0.15</v>
      </c>
      <c r="M161">
        <f t="shared" si="22"/>
        <v>0.3</v>
      </c>
      <c r="O161">
        <v>1.75</v>
      </c>
      <c r="Q161">
        <v>0.66116459123005</v>
      </c>
    </row>
    <row r="162" spans="1:17" x14ac:dyDescent="0.2">
      <c r="A162">
        <f t="shared" si="21"/>
        <v>0.4</v>
      </c>
      <c r="B162">
        <v>0.2</v>
      </c>
      <c r="D162">
        <v>1.75</v>
      </c>
      <c r="F162">
        <f t="shared" si="24"/>
        <v>3.6741804516158598E-2</v>
      </c>
      <c r="H162">
        <f t="shared" ref="H162" si="25">J162*0.04007</f>
        <v>3.5026866705741455E-2</v>
      </c>
      <c r="J162">
        <v>0.87414191928478802</v>
      </c>
      <c r="L162">
        <v>0.2</v>
      </c>
      <c r="M162">
        <f t="shared" si="22"/>
        <v>0.4</v>
      </c>
      <c r="O162">
        <v>1.75</v>
      </c>
      <c r="Q162">
        <v>0.83024821521576797</v>
      </c>
    </row>
    <row r="163" spans="1:17" x14ac:dyDescent="0.2">
      <c r="A163">
        <f t="shared" si="21"/>
        <v>0.5</v>
      </c>
      <c r="B163">
        <v>0.25</v>
      </c>
      <c r="D163">
        <v>1.75</v>
      </c>
      <c r="F163">
        <v>3.9324647599469097E-2</v>
      </c>
      <c r="H163">
        <v>3.9440162768342599E-2</v>
      </c>
      <c r="J163">
        <v>0.98427900028319404</v>
      </c>
      <c r="L163">
        <v>0.25</v>
      </c>
      <c r="M163">
        <f t="shared" si="22"/>
        <v>0.5</v>
      </c>
      <c r="O163">
        <v>1.75</v>
      </c>
      <c r="Q163">
        <v>0.88860793619477096</v>
      </c>
    </row>
    <row r="164" spans="1:17" s="3" customFormat="1" x14ac:dyDescent="0.2">
      <c r="A164" s="3">
        <f t="shared" si="21"/>
        <v>0.55000000000000004</v>
      </c>
      <c r="B164" s="3">
        <v>0.27500000000000002</v>
      </c>
      <c r="D164" s="3">
        <v>1.75</v>
      </c>
      <c r="F164" s="3">
        <v>4.23142256157161E-2</v>
      </c>
      <c r="H164" s="3">
        <v>4.0070104875746602E-2</v>
      </c>
      <c r="J164" s="3">
        <v>1</v>
      </c>
      <c r="L164" s="3">
        <v>0.27500000000000002</v>
      </c>
      <c r="M164" s="3">
        <f t="shared" si="22"/>
        <v>0.55000000000000004</v>
      </c>
      <c r="O164" s="3">
        <v>1.75</v>
      </c>
      <c r="Q164" s="3">
        <v>0.95616258482552996</v>
      </c>
    </row>
    <row r="165" spans="1:17" s="3" customFormat="1" x14ac:dyDescent="0.2">
      <c r="A165" s="3">
        <f t="shared" si="21"/>
        <v>0.6</v>
      </c>
      <c r="B165" s="3">
        <v>0.3</v>
      </c>
      <c r="D165" s="3">
        <v>1.75</v>
      </c>
      <c r="F165" s="3">
        <v>4.42542160582838E-2</v>
      </c>
      <c r="H165" s="3">
        <v>3.9961645141643298E-2</v>
      </c>
      <c r="J165" s="3">
        <v>0.99729325055575602</v>
      </c>
      <c r="L165" s="3">
        <v>0.3</v>
      </c>
      <c r="M165" s="3">
        <f t="shared" si="22"/>
        <v>0.6</v>
      </c>
      <c r="O165" s="3">
        <v>1.75</v>
      </c>
      <c r="Q165" s="3">
        <v>1</v>
      </c>
    </row>
    <row r="166" spans="1:17" x14ac:dyDescent="0.2">
      <c r="A166">
        <f t="shared" si="21"/>
        <v>0.65</v>
      </c>
      <c r="B166">
        <v>0.32500000000000001</v>
      </c>
      <c r="D166">
        <v>1.75</v>
      </c>
      <c r="F166">
        <v>4.2966418235584301E-2</v>
      </c>
      <c r="H166">
        <v>3.8277509338271898E-2</v>
      </c>
      <c r="J166">
        <v>0.95526351770145401</v>
      </c>
      <c r="L166">
        <v>0.32500000000000001</v>
      </c>
      <c r="M166">
        <f t="shared" si="22"/>
        <v>0.65</v>
      </c>
      <c r="O166">
        <v>1.75</v>
      </c>
      <c r="Q166">
        <v>0.97089999694032603</v>
      </c>
    </row>
    <row r="167" spans="1:17" x14ac:dyDescent="0.2">
      <c r="A167">
        <f t="shared" si="21"/>
        <v>0.7</v>
      </c>
      <c r="B167">
        <v>0.35</v>
      </c>
      <c r="D167">
        <v>1.75</v>
      </c>
      <c r="F167">
        <v>4.0322193032860797E-2</v>
      </c>
      <c r="H167">
        <f>J167*0.04007</f>
        <v>3.7963885118383535E-2</v>
      </c>
      <c r="J167">
        <v>0.94743910951793198</v>
      </c>
      <c r="L167">
        <v>0.35</v>
      </c>
      <c r="M167">
        <f t="shared" si="22"/>
        <v>0.7</v>
      </c>
      <c r="O167">
        <v>1.75</v>
      </c>
      <c r="Q167">
        <v>0.91114918813058599</v>
      </c>
    </row>
    <row r="168" spans="1:17" x14ac:dyDescent="0.2">
      <c r="A168">
        <f t="shared" si="21"/>
        <v>0.8</v>
      </c>
      <c r="B168">
        <v>0.4</v>
      </c>
      <c r="D168">
        <v>1.75</v>
      </c>
      <c r="F168">
        <f t="shared" ref="F168:F170" si="26">Q168*0.044254</f>
        <v>3.3355985633221064E-2</v>
      </c>
      <c r="H168">
        <f t="shared" ref="H168:H170" si="27">J168*0.04007</f>
        <v>3.1318877775462217E-2</v>
      </c>
      <c r="J168">
        <v>0.78160413714654897</v>
      </c>
      <c r="L168">
        <v>0.4</v>
      </c>
      <c r="M168">
        <f t="shared" si="22"/>
        <v>0.8</v>
      </c>
      <c r="O168">
        <v>1.75</v>
      </c>
      <c r="Q168">
        <v>0.75373945029197498</v>
      </c>
    </row>
    <row r="169" spans="1:17" x14ac:dyDescent="0.2">
      <c r="A169">
        <f t="shared" si="21"/>
        <v>0.9</v>
      </c>
      <c r="B169">
        <v>0.45</v>
      </c>
      <c r="D169">
        <v>1.75</v>
      </c>
      <c r="F169">
        <f t="shared" si="26"/>
        <v>1.7379103925004663E-2</v>
      </c>
      <c r="H169">
        <f t="shared" si="27"/>
        <v>1.7709644848273632E-2</v>
      </c>
      <c r="J169">
        <v>0.44196767777074197</v>
      </c>
      <c r="L169">
        <v>0.45</v>
      </c>
      <c r="M169">
        <f t="shared" si="22"/>
        <v>0.9</v>
      </c>
      <c r="O169">
        <v>1.75</v>
      </c>
      <c r="Q169">
        <v>0.39271261185440098</v>
      </c>
    </row>
    <row r="170" spans="1:17" x14ac:dyDescent="0.2">
      <c r="A170">
        <f t="shared" si="21"/>
        <v>1</v>
      </c>
      <c r="B170">
        <v>0.5</v>
      </c>
      <c r="D170">
        <v>1.75</v>
      </c>
      <c r="F170">
        <f t="shared" si="26"/>
        <v>6.4053975383312491E-4</v>
      </c>
      <c r="H170">
        <f t="shared" si="27"/>
        <v>7.5543674273463295E-5</v>
      </c>
      <c r="J170">
        <v>1.8852925947956899E-3</v>
      </c>
      <c r="L170">
        <v>0.5</v>
      </c>
      <c r="M170">
        <f t="shared" si="22"/>
        <v>1</v>
      </c>
      <c r="O170">
        <v>1.75</v>
      </c>
      <c r="Q170">
        <v>1.4474166263685201E-2</v>
      </c>
    </row>
    <row r="171" spans="1:17" x14ac:dyDescent="0.2">
      <c r="A171">
        <f t="shared" si="21"/>
        <v>0</v>
      </c>
      <c r="B171">
        <v>0</v>
      </c>
      <c r="D171">
        <v>2</v>
      </c>
      <c r="F171">
        <v>0</v>
      </c>
      <c r="H171">
        <v>0</v>
      </c>
      <c r="J171">
        <v>-2.5232119563143598E-4</v>
      </c>
      <c r="L171">
        <v>0</v>
      </c>
      <c r="M171">
        <f t="shared" si="22"/>
        <v>0</v>
      </c>
      <c r="O171">
        <v>2</v>
      </c>
      <c r="Q171">
        <v>0</v>
      </c>
    </row>
    <row r="172" spans="1:17" x14ac:dyDescent="0.2">
      <c r="A172">
        <f t="shared" si="21"/>
        <v>0.1</v>
      </c>
      <c r="B172">
        <v>0.05</v>
      </c>
      <c r="D172">
        <v>2</v>
      </c>
      <c r="F172">
        <f>Q172*0.044254</f>
        <v>1.019087812644289E-2</v>
      </c>
      <c r="H172">
        <f t="shared" ref="H172:H175" si="28">J172*0.04007</f>
        <v>1.1680561677459128E-2</v>
      </c>
      <c r="J172">
        <v>0.29150391009381399</v>
      </c>
      <c r="L172">
        <v>0.05</v>
      </c>
      <c r="M172">
        <f t="shared" si="22"/>
        <v>0.1</v>
      </c>
      <c r="O172">
        <v>2</v>
      </c>
      <c r="Q172">
        <v>0.230281514133025</v>
      </c>
    </row>
    <row r="173" spans="1:17" x14ac:dyDescent="0.2">
      <c r="A173">
        <f t="shared" si="21"/>
        <v>0.2</v>
      </c>
      <c r="B173">
        <v>0.1</v>
      </c>
      <c r="D173">
        <v>2</v>
      </c>
      <c r="F173">
        <f t="shared" ref="F173:F175" si="29">Q173*0.044254</f>
        <v>2.0421875493308355E-2</v>
      </c>
      <c r="H173">
        <f t="shared" si="28"/>
        <v>2.1692237453891768E-2</v>
      </c>
      <c r="J173">
        <v>0.54135855886927298</v>
      </c>
      <c r="L173">
        <v>0.1</v>
      </c>
      <c r="M173">
        <f t="shared" si="22"/>
        <v>0.2</v>
      </c>
      <c r="O173">
        <v>2</v>
      </c>
      <c r="Q173">
        <v>0.46146959581751601</v>
      </c>
    </row>
    <row r="174" spans="1:17" x14ac:dyDescent="0.2">
      <c r="A174">
        <f t="shared" si="21"/>
        <v>0.3</v>
      </c>
      <c r="B174">
        <v>0.15</v>
      </c>
      <c r="D174">
        <v>2</v>
      </c>
      <c r="F174">
        <f t="shared" si="29"/>
        <v>2.9259177820294635E-2</v>
      </c>
      <c r="H174">
        <f t="shared" si="28"/>
        <v>2.9201955823036075E-2</v>
      </c>
      <c r="J174">
        <v>0.728773541877616</v>
      </c>
      <c r="L174">
        <v>0.15</v>
      </c>
      <c r="M174">
        <f t="shared" si="22"/>
        <v>0.3</v>
      </c>
      <c r="O174">
        <v>2</v>
      </c>
      <c r="Q174">
        <v>0.66116459123005</v>
      </c>
    </row>
    <row r="175" spans="1:17" x14ac:dyDescent="0.2">
      <c r="A175">
        <f t="shared" si="21"/>
        <v>0.4</v>
      </c>
      <c r="B175">
        <v>0.2</v>
      </c>
      <c r="D175">
        <v>2</v>
      </c>
      <c r="F175">
        <f t="shared" si="29"/>
        <v>3.6741804516158598E-2</v>
      </c>
      <c r="H175">
        <f t="shared" si="28"/>
        <v>3.5026866705741455E-2</v>
      </c>
      <c r="J175">
        <v>0.87414191928478802</v>
      </c>
      <c r="L175">
        <v>0.2</v>
      </c>
      <c r="M175">
        <f t="shared" si="22"/>
        <v>0.4</v>
      </c>
      <c r="O175">
        <v>2</v>
      </c>
      <c r="Q175">
        <v>0.83024821521576797</v>
      </c>
    </row>
    <row r="176" spans="1:17" x14ac:dyDescent="0.2">
      <c r="A176">
        <f t="shared" si="21"/>
        <v>0.5</v>
      </c>
      <c r="B176">
        <v>0.25</v>
      </c>
      <c r="D176">
        <v>2</v>
      </c>
      <c r="F176">
        <v>3.9324647599469097E-2</v>
      </c>
      <c r="H176">
        <v>3.9440162768342599E-2</v>
      </c>
      <c r="J176">
        <v>0.98427900028319404</v>
      </c>
      <c r="L176">
        <v>0.25</v>
      </c>
      <c r="M176">
        <f t="shared" si="22"/>
        <v>0.5</v>
      </c>
      <c r="O176">
        <v>2</v>
      </c>
      <c r="Q176">
        <v>0.88860793619477096</v>
      </c>
    </row>
    <row r="177" spans="1:17" x14ac:dyDescent="0.2">
      <c r="A177">
        <f t="shared" si="21"/>
        <v>0.55000000000000004</v>
      </c>
      <c r="B177">
        <v>0.27500000000000002</v>
      </c>
      <c r="D177">
        <v>2</v>
      </c>
      <c r="F177" s="3">
        <v>4.23142256157161E-2</v>
      </c>
      <c r="H177" s="3">
        <v>4.0070104875746602E-2</v>
      </c>
      <c r="J177">
        <v>1</v>
      </c>
      <c r="L177">
        <v>0.27500000000000002</v>
      </c>
      <c r="M177">
        <f t="shared" si="22"/>
        <v>0.55000000000000004</v>
      </c>
      <c r="O177">
        <v>2</v>
      </c>
      <c r="Q177">
        <v>0.95616258482552996</v>
      </c>
    </row>
    <row r="178" spans="1:17" x14ac:dyDescent="0.2">
      <c r="A178">
        <f t="shared" si="21"/>
        <v>0.6</v>
      </c>
      <c r="B178">
        <v>0.3</v>
      </c>
      <c r="D178">
        <v>2</v>
      </c>
      <c r="F178" s="3">
        <v>4.42542160582838E-2</v>
      </c>
      <c r="H178" s="3">
        <v>3.9961645141643298E-2</v>
      </c>
      <c r="J178">
        <v>0.99729325055575602</v>
      </c>
      <c r="L178">
        <v>0.3</v>
      </c>
      <c r="M178">
        <f t="shared" si="22"/>
        <v>0.6</v>
      </c>
      <c r="O178">
        <v>2</v>
      </c>
      <c r="Q178">
        <v>1</v>
      </c>
    </row>
    <row r="179" spans="1:17" x14ac:dyDescent="0.2">
      <c r="A179">
        <f t="shared" si="21"/>
        <v>0.65</v>
      </c>
      <c r="B179">
        <v>0.32500000000000001</v>
      </c>
      <c r="D179">
        <v>2</v>
      </c>
      <c r="F179">
        <v>4.2966418235584301E-2</v>
      </c>
      <c r="H179">
        <v>3.8277509338271898E-2</v>
      </c>
      <c r="J179">
        <v>0.95526351770145401</v>
      </c>
      <c r="L179">
        <v>0.32500000000000001</v>
      </c>
      <c r="M179">
        <f t="shared" si="22"/>
        <v>0.65</v>
      </c>
      <c r="O179">
        <v>2</v>
      </c>
      <c r="Q179">
        <v>0.97089999694032603</v>
      </c>
    </row>
    <row r="180" spans="1:17" x14ac:dyDescent="0.2">
      <c r="A180">
        <f t="shared" si="21"/>
        <v>0.7</v>
      </c>
      <c r="B180">
        <v>0.35</v>
      </c>
      <c r="D180">
        <v>2</v>
      </c>
      <c r="F180">
        <v>4.0322193032860797E-2</v>
      </c>
      <c r="H180">
        <f>J180*0.04007</f>
        <v>3.7963885118383535E-2</v>
      </c>
      <c r="J180">
        <v>0.94743910951793198</v>
      </c>
      <c r="L180">
        <v>0.35</v>
      </c>
      <c r="M180">
        <f t="shared" si="22"/>
        <v>0.7</v>
      </c>
      <c r="O180">
        <v>2</v>
      </c>
      <c r="Q180">
        <v>0.91114918813058599</v>
      </c>
    </row>
    <row r="181" spans="1:17" x14ac:dyDescent="0.2">
      <c r="A181">
        <f t="shared" si="21"/>
        <v>0.8</v>
      </c>
      <c r="B181">
        <v>0.4</v>
      </c>
      <c r="D181">
        <v>2</v>
      </c>
      <c r="F181">
        <f t="shared" ref="F181:F183" si="30">Q181*0.044254</f>
        <v>3.3355985633221064E-2</v>
      </c>
      <c r="H181">
        <f t="shared" ref="H181:H183" si="31">J181*0.04007</f>
        <v>3.1318877775462217E-2</v>
      </c>
      <c r="J181">
        <v>0.78160413714654897</v>
      </c>
      <c r="L181">
        <v>0.4</v>
      </c>
      <c r="M181">
        <f t="shared" si="22"/>
        <v>0.8</v>
      </c>
      <c r="O181">
        <v>2</v>
      </c>
      <c r="Q181">
        <v>0.75373945029197498</v>
      </c>
    </row>
    <row r="182" spans="1:17" x14ac:dyDescent="0.2">
      <c r="A182">
        <f t="shared" si="21"/>
        <v>0.9</v>
      </c>
      <c r="B182">
        <v>0.45</v>
      </c>
      <c r="D182">
        <v>2</v>
      </c>
      <c r="F182">
        <f t="shared" si="30"/>
        <v>1.7379103925004663E-2</v>
      </c>
      <c r="H182">
        <f t="shared" si="31"/>
        <v>1.7709644848273632E-2</v>
      </c>
      <c r="J182">
        <v>0.44196767777074197</v>
      </c>
      <c r="L182">
        <v>0.45</v>
      </c>
      <c r="M182">
        <f t="shared" si="22"/>
        <v>0.9</v>
      </c>
      <c r="O182">
        <v>2</v>
      </c>
      <c r="Q182">
        <v>0.39271261185440098</v>
      </c>
    </row>
    <row r="183" spans="1:17" x14ac:dyDescent="0.2">
      <c r="A183">
        <f t="shared" si="21"/>
        <v>1</v>
      </c>
      <c r="B183">
        <v>0.5</v>
      </c>
      <c r="D183">
        <v>2</v>
      </c>
      <c r="F183">
        <f t="shared" si="30"/>
        <v>6.4053975383312491E-4</v>
      </c>
      <c r="H183">
        <f t="shared" si="31"/>
        <v>7.5543674273463295E-5</v>
      </c>
      <c r="J183">
        <v>1.8852925947956899E-3</v>
      </c>
      <c r="L183">
        <v>0.5</v>
      </c>
      <c r="M183">
        <f t="shared" si="22"/>
        <v>1</v>
      </c>
      <c r="O183">
        <v>2</v>
      </c>
      <c r="Q183">
        <v>1.4474166263685201E-2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literature data</vt:lpstr>
      <vt:lpstr>Re100+Re300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yx c</cp:lastModifiedBy>
  <cp:lastPrinted>2025-01-02T01:53:30Z</cp:lastPrinted>
  <dcterms:created xsi:type="dcterms:W3CDTF">2015-06-05T18:19:34Z</dcterms:created>
  <dcterms:modified xsi:type="dcterms:W3CDTF">2025-04-24T01:46:53Z</dcterms:modified>
</cp:coreProperties>
</file>