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my.lyden/Documents/Informatics/AIH/github/AIH-Project/AIH-metadata/"/>
    </mc:Choice>
  </mc:AlternateContent>
  <xr:revisionPtr revIDLastSave="0" documentId="13_ncr:1_{EDFB1247-3A5D-2B47-9746-7371AD0AC346}" xr6:coauthVersionLast="40" xr6:coauthVersionMax="40" xr10:uidLastSave="{00000000-0000-0000-0000-000000000000}"/>
  <bookViews>
    <workbookView xWindow="260" yWindow="1000" windowWidth="26840" windowHeight="15540" activeTab="1" xr2:uid="{1C9E8F4E-0487-F240-85B3-29C243878D95}"/>
  </bookViews>
  <sheets>
    <sheet name="Sex_subgroups" sheetId="1" r:id="rId1"/>
    <sheet name="Pegivirus chi-test" sheetId="3" r:id="rId2"/>
    <sheet name="CaseVScontrol" sheetId="2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" i="3" l="1"/>
  <c r="E12" i="3"/>
  <c r="E11" i="3"/>
  <c r="D12" i="3"/>
  <c r="D11" i="3"/>
  <c r="D34" i="1"/>
  <c r="D32" i="1"/>
  <c r="D25" i="1"/>
  <c r="D22" i="1"/>
  <c r="D14" i="1"/>
  <c r="D10" i="1"/>
  <c r="D4" i="1"/>
  <c r="D2" i="1"/>
</calcChain>
</file>

<file path=xl/sharedStrings.xml><?xml version="1.0" encoding="utf-8"?>
<sst xmlns="http://schemas.openxmlformats.org/spreadsheetml/2006/main" count="108" uniqueCount="59">
  <si>
    <t>male</t>
  </si>
  <si>
    <t xml:space="preserve">female </t>
  </si>
  <si>
    <t>AIHcirrhosis</t>
  </si>
  <si>
    <t>AIHnocirrhosis</t>
  </si>
  <si>
    <t>healthy</t>
  </si>
  <si>
    <t>female</t>
  </si>
  <si>
    <t>complete</t>
  </si>
  <si>
    <t>non-responder</t>
  </si>
  <si>
    <t>NA</t>
  </si>
  <si>
    <t>partial</t>
  </si>
  <si>
    <t>healthy-notreat</t>
  </si>
  <si>
    <t>no</t>
  </si>
  <si>
    <t>yes</t>
  </si>
  <si>
    <t>on_tx_groups</t>
  </si>
  <si>
    <t>response_groups</t>
  </si>
  <si>
    <t>fibrosis_groups</t>
  </si>
  <si>
    <t>AIHelevatedALT</t>
  </si>
  <si>
    <t>AIHnormalALT</t>
  </si>
  <si>
    <t>alt_groups</t>
  </si>
  <si>
    <t xml:space="preserve">AIH Patients </t>
  </si>
  <si>
    <t>(n = 67)</t>
  </si>
  <si>
    <t xml:space="preserve">Healthy Controls </t>
  </si>
  <si>
    <t>(n = 25)</t>
  </si>
  <si>
    <t>Demographics</t>
  </si>
  <si>
    <t>Age (median)</t>
  </si>
  <si>
    <t>54 [20-79]</t>
  </si>
  <si>
    <t>50 [24-70]</t>
  </si>
  <si>
    <t>% Female</t>
  </si>
  <si>
    <t>% Caucasian</t>
  </si>
  <si>
    <t>Clinical Data</t>
  </si>
  <si>
    <t xml:space="preserve">ALT (median U/L) </t>
  </si>
  <si>
    <t>31 [4 – 936]</t>
  </si>
  <si>
    <t>19 [10-34]</t>
  </si>
  <si>
    <t>IgG (median mg/dL)</t>
  </si>
  <si>
    <t>1540 [201-3890]</t>
  </si>
  <si>
    <t>NA </t>
  </si>
  <si>
    <t>% Decompensated cirrhosis</t>
  </si>
  <si>
    <t>% On therapy</t>
  </si>
  <si>
    <t>% Complete treatment response</t>
  </si>
  <si>
    <t>% Change in treatment</t>
  </si>
  <si>
    <t>Case</t>
  </si>
  <si>
    <t>Control</t>
  </si>
  <si>
    <t>Marginal Row Totals</t>
  </si>
  <si>
    <t>Pegivirus</t>
  </si>
  <si>
    <t>6   (5.25)   [0.11]</t>
  </si>
  <si>
    <t>1   (1.75)   [0.32]</t>
  </si>
  <si>
    <t>No Pegivirus</t>
  </si>
  <si>
    <t>69   (69.75)   [0.01]</t>
  </si>
  <si>
    <t>24   (23.25)   [0.02]</t>
  </si>
  <si>
    <t>Marginal Column Totals</t>
  </si>
  <si>
    <t>100    (Grand Total)</t>
  </si>
  <si>
    <r>
      <t>The chi-square statistic is 0.4608. The </t>
    </r>
    <r>
      <rPr>
        <i/>
        <sz val="14"/>
        <color rgb="FFFF0000"/>
        <rFont val="Open Sans"/>
      </rPr>
      <t>p</t>
    </r>
    <r>
      <rPr>
        <sz val="14"/>
        <color rgb="FFFF0000"/>
        <rFont val="Open Sans"/>
      </rPr>
      <t>-value is .497237. This result is </t>
    </r>
    <r>
      <rPr>
        <i/>
        <sz val="14"/>
        <color rgb="FFFF0000"/>
        <rFont val="Open Sans"/>
      </rPr>
      <t>not</t>
    </r>
    <r>
      <rPr>
        <sz val="14"/>
        <color rgb="FFFF0000"/>
        <rFont val="Open Sans"/>
      </rPr>
      <t> significant at </t>
    </r>
    <r>
      <rPr>
        <i/>
        <sz val="14"/>
        <color rgb="FFFF0000"/>
        <rFont val="Open Sans"/>
      </rPr>
      <t>p</t>
    </r>
    <r>
      <rPr>
        <sz val="14"/>
        <color rgb="FFFF0000"/>
        <rFont val="Open Sans"/>
      </rPr>
      <t> &lt; .05.</t>
    </r>
  </si>
  <si>
    <t>case pegivirus</t>
  </si>
  <si>
    <t>case no pegivirus</t>
  </si>
  <si>
    <t>in controls</t>
  </si>
  <si>
    <t>observed</t>
  </si>
  <si>
    <t>expected</t>
  </si>
  <si>
    <t>(obs-exp)^2/exp</t>
  </si>
  <si>
    <t>pvalue for df=1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</si>
</sst>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b/>
      <i/>
      <sz val="12"/>
      <color rgb="FF000000"/>
      <name val="Arial"/>
      <family val="2"/>
    </font>
    <font>
      <sz val="14"/>
      <color rgb="FFFF0000"/>
      <name val="Open Sans"/>
    </font>
    <font>
      <i/>
      <sz val="14"/>
      <color rgb="FFFF0000"/>
      <name val="Open San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Font="1"/>
    <xf numFmtId="0" fontId="1" fillId="0" borderId="0" xfId="0" applyFont="1"/>
    <xf numFmtId="9" fontId="0" fillId="0" borderId="0" xfId="0" applyNumberFormat="1"/>
    <xf numFmtId="0" fontId="3" fillId="0" borderId="0" xfId="0" applyFont="1"/>
    <xf numFmtId="0" fontId="4" fillId="0" borderId="0" xfId="0" applyFont="1"/>
    <xf numFmtId="0" fontId="2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54E5B-AAEF-924C-911B-35BFFD291246}">
  <dimension ref="A1:D37"/>
  <sheetViews>
    <sheetView workbookViewId="0">
      <selection activeCell="I43" sqref="I43"/>
    </sheetView>
  </sheetViews>
  <sheetFormatPr baseColWidth="10" defaultRowHeight="16"/>
  <sheetData>
    <row r="1" spans="1:4">
      <c r="A1" s="2" t="s">
        <v>15</v>
      </c>
    </row>
    <row r="2" spans="1:4">
      <c r="A2" t="s">
        <v>0</v>
      </c>
      <c r="B2" t="s">
        <v>2</v>
      </c>
      <c r="C2" s="1">
        <v>14</v>
      </c>
      <c r="D2">
        <f>14/(38+14)</f>
        <v>0.26923076923076922</v>
      </c>
    </row>
    <row r="3" spans="1:4">
      <c r="A3" t="s">
        <v>0</v>
      </c>
      <c r="B3" t="s">
        <v>3</v>
      </c>
      <c r="C3">
        <v>38</v>
      </c>
    </row>
    <row r="4" spans="1:4">
      <c r="A4" t="s">
        <v>1</v>
      </c>
      <c r="B4" t="s">
        <v>2</v>
      </c>
      <c r="C4">
        <v>3</v>
      </c>
      <c r="D4">
        <f>C4/13</f>
        <v>0.23076923076923078</v>
      </c>
    </row>
    <row r="5" spans="1:4">
      <c r="A5" t="s">
        <v>1</v>
      </c>
      <c r="B5" t="s">
        <v>3</v>
      </c>
      <c r="C5">
        <v>10</v>
      </c>
    </row>
    <row r="6" spans="1:4">
      <c r="A6" t="s">
        <v>0</v>
      </c>
      <c r="B6" t="s">
        <v>4</v>
      </c>
      <c r="C6">
        <v>12</v>
      </c>
    </row>
    <row r="7" spans="1:4">
      <c r="A7" t="s">
        <v>1</v>
      </c>
      <c r="B7" t="s">
        <v>4</v>
      </c>
      <c r="C7">
        <v>13</v>
      </c>
    </row>
    <row r="9" spans="1:4">
      <c r="A9" s="2" t="s">
        <v>14</v>
      </c>
    </row>
    <row r="10" spans="1:4">
      <c r="A10" t="s">
        <v>5</v>
      </c>
      <c r="B10" t="s">
        <v>6</v>
      </c>
      <c r="C10">
        <v>20</v>
      </c>
      <c r="D10">
        <f>C10/SUM(C10:C12)</f>
        <v>0.45454545454545453</v>
      </c>
    </row>
    <row r="11" spans="1:4">
      <c r="A11" t="s">
        <v>5</v>
      </c>
      <c r="B11" t="s">
        <v>7</v>
      </c>
      <c r="C11">
        <v>6</v>
      </c>
    </row>
    <row r="12" spans="1:4">
      <c r="A12" t="s">
        <v>5</v>
      </c>
      <c r="B12" t="s">
        <v>9</v>
      </c>
      <c r="C12">
        <v>18</v>
      </c>
    </row>
    <row r="13" spans="1:4">
      <c r="A13" t="s">
        <v>5</v>
      </c>
      <c r="B13" t="s">
        <v>8</v>
      </c>
      <c r="C13">
        <v>9</v>
      </c>
    </row>
    <row r="14" spans="1:4">
      <c r="A14" t="s">
        <v>0</v>
      </c>
      <c r="B14" t="s">
        <v>6</v>
      </c>
      <c r="C14">
        <v>7</v>
      </c>
      <c r="D14">
        <f>C14/SUM(C14:C16)</f>
        <v>0.58333333333333337</v>
      </c>
    </row>
    <row r="15" spans="1:4">
      <c r="A15" t="s">
        <v>0</v>
      </c>
      <c r="B15" t="s">
        <v>7</v>
      </c>
      <c r="C15">
        <v>2</v>
      </c>
    </row>
    <row r="16" spans="1:4">
      <c r="A16" t="s">
        <v>0</v>
      </c>
      <c r="B16" t="s">
        <v>9</v>
      </c>
      <c r="C16">
        <v>3</v>
      </c>
    </row>
    <row r="17" spans="1:4">
      <c r="A17" t="s">
        <v>0</v>
      </c>
      <c r="B17" t="s">
        <v>8</v>
      </c>
      <c r="C17">
        <v>2</v>
      </c>
    </row>
    <row r="18" spans="1:4">
      <c r="A18" t="s">
        <v>5</v>
      </c>
      <c r="B18" t="s">
        <v>10</v>
      </c>
      <c r="C18">
        <v>12</v>
      </c>
    </row>
    <row r="19" spans="1:4">
      <c r="A19" t="s">
        <v>0</v>
      </c>
      <c r="B19" t="s">
        <v>10</v>
      </c>
      <c r="C19">
        <v>13</v>
      </c>
    </row>
    <row r="21" spans="1:4">
      <c r="A21" s="2" t="s">
        <v>13</v>
      </c>
    </row>
    <row r="22" spans="1:4">
      <c r="A22" t="s">
        <v>5</v>
      </c>
      <c r="B22" t="s">
        <v>11</v>
      </c>
      <c r="C22">
        <v>8</v>
      </c>
      <c r="D22">
        <f>C22/SUM(C22:C23)</f>
        <v>0.15686274509803921</v>
      </c>
    </row>
    <row r="23" spans="1:4">
      <c r="A23" t="s">
        <v>5</v>
      </c>
      <c r="B23" t="s">
        <v>12</v>
      </c>
      <c r="C23">
        <v>43</v>
      </c>
    </row>
    <row r="24" spans="1:4">
      <c r="A24" t="s">
        <v>5</v>
      </c>
      <c r="B24" t="s">
        <v>8</v>
      </c>
      <c r="C24">
        <v>2</v>
      </c>
    </row>
    <row r="25" spans="1:4">
      <c r="A25" t="s">
        <v>0</v>
      </c>
      <c r="B25" t="s">
        <v>11</v>
      </c>
      <c r="C25">
        <v>2</v>
      </c>
      <c r="D25">
        <f>C25/SUM(C25:C26)</f>
        <v>0.16666666666666666</v>
      </c>
    </row>
    <row r="26" spans="1:4">
      <c r="A26" t="s">
        <v>0</v>
      </c>
      <c r="B26" t="s">
        <v>12</v>
      </c>
      <c r="C26">
        <v>10</v>
      </c>
    </row>
    <row r="27" spans="1:4">
      <c r="A27" t="s">
        <v>0</v>
      </c>
      <c r="B27" t="s">
        <v>8</v>
      </c>
      <c r="C27">
        <v>2</v>
      </c>
    </row>
    <row r="28" spans="1:4">
      <c r="A28" t="s">
        <v>5</v>
      </c>
      <c r="B28" t="s">
        <v>4</v>
      </c>
      <c r="C28">
        <v>12</v>
      </c>
    </row>
    <row r="29" spans="1:4">
      <c r="A29" t="s">
        <v>0</v>
      </c>
      <c r="B29" t="s">
        <v>4</v>
      </c>
      <c r="C29">
        <v>13</v>
      </c>
    </row>
    <row r="31" spans="1:4">
      <c r="A31" s="2" t="s">
        <v>18</v>
      </c>
    </row>
    <row r="32" spans="1:4">
      <c r="A32" t="s">
        <v>5</v>
      </c>
      <c r="B32" t="s">
        <v>16</v>
      </c>
      <c r="C32">
        <v>27</v>
      </c>
      <c r="D32">
        <f>C32/SUM(C32:C33)</f>
        <v>0.50943396226415094</v>
      </c>
    </row>
    <row r="33" spans="1:4">
      <c r="A33" t="s">
        <v>5</v>
      </c>
      <c r="B33" t="s">
        <v>17</v>
      </c>
      <c r="C33">
        <v>26</v>
      </c>
    </row>
    <row r="34" spans="1:4">
      <c r="A34" t="s">
        <v>0</v>
      </c>
      <c r="B34" t="s">
        <v>16</v>
      </c>
      <c r="C34">
        <v>7</v>
      </c>
      <c r="D34">
        <f>C34/SUM(C34:C35)</f>
        <v>0.5</v>
      </c>
    </row>
    <row r="35" spans="1:4">
      <c r="A35" t="s">
        <v>0</v>
      </c>
      <c r="B35" t="s">
        <v>17</v>
      </c>
      <c r="C35">
        <v>7</v>
      </c>
    </row>
    <row r="36" spans="1:4">
      <c r="A36" t="s">
        <v>5</v>
      </c>
      <c r="B36" t="s">
        <v>4</v>
      </c>
      <c r="C36">
        <v>12</v>
      </c>
    </row>
    <row r="37" spans="1:4">
      <c r="A37" t="s">
        <v>0</v>
      </c>
      <c r="B37" t="s">
        <v>4</v>
      </c>
      <c r="C37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9A9FE7-C176-A644-A99B-5ED2176315ED}">
  <dimension ref="A1:G15"/>
  <sheetViews>
    <sheetView tabSelected="1" workbookViewId="0">
      <selection activeCell="D18" sqref="D18"/>
    </sheetView>
  </sheetViews>
  <sheetFormatPr baseColWidth="10" defaultRowHeight="16"/>
  <cols>
    <col min="1" max="1" width="96.33203125" bestFit="1" customWidth="1"/>
  </cols>
  <sheetData>
    <row r="1" spans="1:7">
      <c r="B1" s="4" t="s">
        <v>40</v>
      </c>
      <c r="C1" s="4" t="s">
        <v>41</v>
      </c>
      <c r="D1" s="5" t="s">
        <v>42</v>
      </c>
    </row>
    <row r="2" spans="1:7">
      <c r="A2" s="4" t="s">
        <v>43</v>
      </c>
      <c r="B2" s="6" t="s">
        <v>44</v>
      </c>
      <c r="C2" s="6" t="s">
        <v>45</v>
      </c>
      <c r="D2" s="6">
        <v>7</v>
      </c>
    </row>
    <row r="3" spans="1:7">
      <c r="A3" s="4" t="s">
        <v>46</v>
      </c>
      <c r="B3" s="6" t="s">
        <v>47</v>
      </c>
      <c r="C3" s="6" t="s">
        <v>48</v>
      </c>
      <c r="D3" s="6">
        <v>93</v>
      </c>
    </row>
    <row r="4" spans="1:7">
      <c r="A4" s="5" t="s">
        <v>49</v>
      </c>
      <c r="B4" s="6">
        <v>75</v>
      </c>
      <c r="C4" s="6">
        <v>25</v>
      </c>
      <c r="D4" s="6" t="s">
        <v>50</v>
      </c>
    </row>
    <row r="6" spans="1:7" ht="18">
      <c r="A6" s="7" t="s">
        <v>51</v>
      </c>
    </row>
    <row r="10" spans="1:7">
      <c r="B10" t="s">
        <v>54</v>
      </c>
      <c r="C10" t="s">
        <v>55</v>
      </c>
      <c r="D10" t="s">
        <v>56</v>
      </c>
      <c r="E10" t="s">
        <v>57</v>
      </c>
    </row>
    <row r="11" spans="1:7">
      <c r="B11">
        <v>1</v>
      </c>
      <c r="C11">
        <v>6</v>
      </c>
      <c r="D11">
        <f>B11*C13/B13</f>
        <v>3</v>
      </c>
      <c r="E11">
        <f>POWER(C11-D11,2)/D11</f>
        <v>3</v>
      </c>
    </row>
    <row r="12" spans="1:7">
      <c r="A12" t="s">
        <v>52</v>
      </c>
      <c r="B12">
        <v>24</v>
      </c>
      <c r="C12">
        <v>69</v>
      </c>
      <c r="D12">
        <f>B12*C13/B13</f>
        <v>72</v>
      </c>
      <c r="E12">
        <f>POWER(C12-D12,2)/D12</f>
        <v>0.125</v>
      </c>
    </row>
    <row r="13" spans="1:7">
      <c r="A13" t="s">
        <v>53</v>
      </c>
      <c r="B13">
        <v>25</v>
      </c>
      <c r="C13">
        <v>75</v>
      </c>
      <c r="D13">
        <v>75</v>
      </c>
      <c r="E13">
        <f>SUM(E11:E12)</f>
        <v>3.125</v>
      </c>
    </row>
    <row r="15" spans="1:7">
      <c r="E15" t="s">
        <v>58</v>
      </c>
      <c r="G15">
        <v>7.7100000000000002E-2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35DE0-6F0A-7640-8966-CA3D98DA8288}">
  <dimension ref="A1:C13"/>
  <sheetViews>
    <sheetView workbookViewId="0">
      <selection activeCell="C22" sqref="C22"/>
    </sheetView>
  </sheetViews>
  <sheetFormatPr baseColWidth="10" defaultRowHeight="16"/>
  <cols>
    <col min="1" max="1" width="28.1640625" bestFit="1" customWidth="1"/>
    <col min="2" max="2" width="14.6640625" bestFit="1" customWidth="1"/>
    <col min="3" max="3" width="15" bestFit="1" customWidth="1"/>
  </cols>
  <sheetData>
    <row r="1" spans="1:3">
      <c r="B1" t="s">
        <v>19</v>
      </c>
      <c r="C1" t="s">
        <v>21</v>
      </c>
    </row>
    <row r="2" spans="1:3">
      <c r="B2" t="s">
        <v>20</v>
      </c>
      <c r="C2" t="s">
        <v>22</v>
      </c>
    </row>
    <row r="3" spans="1:3">
      <c r="A3" t="s">
        <v>23</v>
      </c>
    </row>
    <row r="4" spans="1:3">
      <c r="A4" t="s">
        <v>24</v>
      </c>
      <c r="B4" t="s">
        <v>25</v>
      </c>
      <c r="C4" t="s">
        <v>26</v>
      </c>
    </row>
    <row r="5" spans="1:3">
      <c r="A5" t="s">
        <v>27</v>
      </c>
      <c r="B5" s="3">
        <v>0.79</v>
      </c>
      <c r="C5" s="3">
        <v>0.48</v>
      </c>
    </row>
    <row r="6" spans="1:3">
      <c r="A6" t="s">
        <v>28</v>
      </c>
      <c r="B6" s="3">
        <v>0.9</v>
      </c>
      <c r="C6" s="3">
        <v>1</v>
      </c>
    </row>
    <row r="7" spans="1:3">
      <c r="A7" t="s">
        <v>29</v>
      </c>
    </row>
    <row r="8" spans="1:3">
      <c r="A8" t="s">
        <v>30</v>
      </c>
      <c r="B8" t="s">
        <v>31</v>
      </c>
      <c r="C8" t="s">
        <v>32</v>
      </c>
    </row>
    <row r="9" spans="1:3">
      <c r="A9" t="s">
        <v>33</v>
      </c>
      <c r="B9" t="s">
        <v>34</v>
      </c>
      <c r="C9" t="s">
        <v>35</v>
      </c>
    </row>
    <row r="10" spans="1:3">
      <c r="A10" t="s">
        <v>36</v>
      </c>
      <c r="B10" s="3">
        <v>0.18</v>
      </c>
      <c r="C10" t="s">
        <v>35</v>
      </c>
    </row>
    <row r="11" spans="1:3">
      <c r="A11" t="s">
        <v>37</v>
      </c>
      <c r="B11" s="3">
        <v>0.79</v>
      </c>
      <c r="C11" t="s">
        <v>8</v>
      </c>
    </row>
    <row r="12" spans="1:3">
      <c r="A12" t="s">
        <v>38</v>
      </c>
      <c r="B12" s="3">
        <v>0.48</v>
      </c>
      <c r="C12" t="s">
        <v>35</v>
      </c>
    </row>
    <row r="13" spans="1:3">
      <c r="A13" t="s">
        <v>39</v>
      </c>
      <c r="B13" s="3">
        <v>0.18</v>
      </c>
      <c r="C13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Sex_subgroups</vt:lpstr>
      <vt:lpstr>Pegivirus chi-test</vt:lpstr>
      <vt:lpstr>CaseVScontrol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Amy Lyden</dc:creator>
  <cp:lastModifiedBy>Amy Lyden</cp:lastModifiedBy>
  <dcterms:created xsi:type="dcterms:W3CDTF">2018-11-20T21:13:41Z</dcterms:created>
  <dcterms:modified xsi:type="dcterms:W3CDTF">2018-11-22T08:07:58Z</dcterms:modified>
</cp:coreProperties>
</file>