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uka.kumar/Box Sync/Notebook/RK-48 Pandemic Response Box Screening/"/>
    </mc:Choice>
  </mc:AlternateContent>
  <xr:revisionPtr revIDLastSave="0" documentId="8_{EB5922C0-B2F8-F748-A7EB-FDADFA880337}" xr6:coauthVersionLast="36" xr6:coauthVersionMax="36" xr10:uidLastSave="{00000000-0000-0000-0000-000000000000}"/>
  <bookViews>
    <workbookView xWindow="1180" yWindow="1460" windowWidth="27240" windowHeight="14960" xr2:uid="{7D5A4482-CA6F-FB4D-8212-23C150B0A619}"/>
  </bookViews>
  <sheets>
    <sheet name="PRB-CTG" sheetId="2" r:id="rId1"/>
    <sheet name="PRB-nLuc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6" i="2" l="1"/>
  <c r="AC76" i="2"/>
  <c r="V76" i="2"/>
  <c r="AG75" i="2"/>
  <c r="Z75" i="2"/>
  <c r="Y75" i="2"/>
  <c r="AD74" i="2"/>
  <c r="AC74" i="2"/>
  <c r="V74" i="2"/>
  <c r="AG73" i="2"/>
  <c r="Z73" i="2"/>
  <c r="Y73" i="2"/>
  <c r="AD72" i="2"/>
  <c r="AC72" i="2"/>
  <c r="V72" i="2"/>
  <c r="AD71" i="2"/>
  <c r="AC71" i="2"/>
  <c r="V71" i="2"/>
  <c r="S71" i="2"/>
  <c r="S72" i="2" s="1"/>
  <c r="R71" i="2"/>
  <c r="R72" i="2" s="1"/>
  <c r="Q71" i="2"/>
  <c r="Q72" i="2" s="1"/>
  <c r="P71" i="2"/>
  <c r="P72" i="2" s="1"/>
  <c r="AG70" i="2"/>
  <c r="Z70" i="2"/>
  <c r="Y70" i="2"/>
  <c r="S70" i="2"/>
  <c r="R70" i="2"/>
  <c r="Q70" i="2"/>
  <c r="P70" i="2"/>
  <c r="AG69" i="2"/>
  <c r="AD69" i="2"/>
  <c r="AC69" i="2"/>
  <c r="Y69" i="2"/>
  <c r="V69" i="2"/>
  <c r="S58" i="2"/>
  <c r="S59" i="2" s="1"/>
  <c r="R58" i="2"/>
  <c r="R59" i="2" s="1"/>
  <c r="Q58" i="2"/>
  <c r="Q59" i="2" s="1"/>
  <c r="P58" i="2"/>
  <c r="S57" i="2"/>
  <c r="Z63" i="2" s="1"/>
  <c r="R57" i="2"/>
  <c r="Q57" i="2"/>
  <c r="P57" i="2"/>
  <c r="P59" i="2" s="1"/>
  <c r="AD50" i="2"/>
  <c r="AC50" i="2"/>
  <c r="V50" i="2"/>
  <c r="AG49" i="2"/>
  <c r="Z49" i="2"/>
  <c r="Y49" i="2"/>
  <c r="AD48" i="2"/>
  <c r="AC48" i="2"/>
  <c r="V48" i="2"/>
  <c r="AG47" i="2"/>
  <c r="Z47" i="2"/>
  <c r="Y47" i="2"/>
  <c r="AD46" i="2"/>
  <c r="AC46" i="2"/>
  <c r="V46" i="2"/>
  <c r="AD45" i="2"/>
  <c r="AC45" i="2"/>
  <c r="V45" i="2"/>
  <c r="S45" i="2"/>
  <c r="S46" i="2" s="1"/>
  <c r="R45" i="2"/>
  <c r="R46" i="2" s="1"/>
  <c r="Q45" i="2"/>
  <c r="Q46" i="2" s="1"/>
  <c r="P45" i="2"/>
  <c r="P46" i="2" s="1"/>
  <c r="AG44" i="2"/>
  <c r="Z44" i="2"/>
  <c r="Y44" i="2"/>
  <c r="S44" i="2"/>
  <c r="R44" i="2"/>
  <c r="Q44" i="2"/>
  <c r="P44" i="2"/>
  <c r="AG43" i="2"/>
  <c r="AD43" i="2"/>
  <c r="AC43" i="2"/>
  <c r="Z43" i="2"/>
  <c r="Y43" i="2"/>
  <c r="V43" i="2"/>
  <c r="AG37" i="2"/>
  <c r="Z37" i="2"/>
  <c r="Y37" i="2"/>
  <c r="AD36" i="2"/>
  <c r="AC36" i="2"/>
  <c r="V36" i="2"/>
  <c r="AG35" i="2"/>
  <c r="Z35" i="2"/>
  <c r="Y35" i="2"/>
  <c r="AF34" i="2"/>
  <c r="AE34" i="2"/>
  <c r="AB34" i="2"/>
  <c r="AA34" i="2"/>
  <c r="X34" i="2"/>
  <c r="W34" i="2"/>
  <c r="AF33" i="2"/>
  <c r="AE33" i="2"/>
  <c r="AB33" i="2"/>
  <c r="AA33" i="2"/>
  <c r="X33" i="2"/>
  <c r="W33" i="2"/>
  <c r="AF32" i="2"/>
  <c r="AE32" i="2"/>
  <c r="AB32" i="2"/>
  <c r="AA32" i="2"/>
  <c r="X32" i="2"/>
  <c r="W32" i="2"/>
  <c r="S32" i="2"/>
  <c r="S33" i="2" s="1"/>
  <c r="R32" i="2"/>
  <c r="R33" i="2" s="1"/>
  <c r="Q32" i="2"/>
  <c r="Q33" i="2" s="1"/>
  <c r="P32" i="2"/>
  <c r="P33" i="2" s="1"/>
  <c r="AF31" i="2"/>
  <c r="AE31" i="2"/>
  <c r="AB31" i="2"/>
  <c r="AA31" i="2"/>
  <c r="X31" i="2"/>
  <c r="W31" i="2"/>
  <c r="S31" i="2"/>
  <c r="R31" i="2"/>
  <c r="Q31" i="2"/>
  <c r="P31" i="2"/>
  <c r="AG30" i="2"/>
  <c r="AF30" i="2"/>
  <c r="AE30" i="2"/>
  <c r="AC30" i="2"/>
  <c r="AB30" i="2"/>
  <c r="AA30" i="2"/>
  <c r="Y30" i="2"/>
  <c r="X30" i="2"/>
  <c r="W30" i="2"/>
  <c r="V30" i="2"/>
  <c r="AF23" i="2"/>
  <c r="AE23" i="2"/>
  <c r="AB23" i="2"/>
  <c r="AA23" i="2"/>
  <c r="X23" i="2"/>
  <c r="W23" i="2"/>
  <c r="AF22" i="2"/>
  <c r="AE22" i="2"/>
  <c r="AB22" i="2"/>
  <c r="AA22" i="2"/>
  <c r="X22" i="2"/>
  <c r="W22" i="2"/>
  <c r="AF21" i="2"/>
  <c r="AE21" i="2"/>
  <c r="AB21" i="2"/>
  <c r="AA21" i="2"/>
  <c r="X21" i="2"/>
  <c r="W21" i="2"/>
  <c r="AF20" i="2"/>
  <c r="AE20" i="2"/>
  <c r="AB20" i="2"/>
  <c r="AA20" i="2"/>
  <c r="X20" i="2"/>
  <c r="W20" i="2"/>
  <c r="AF19" i="2"/>
  <c r="AE19" i="2"/>
  <c r="AB19" i="2"/>
  <c r="AA19" i="2"/>
  <c r="X19" i="2"/>
  <c r="W19" i="2"/>
  <c r="AF18" i="2"/>
  <c r="AE18" i="2"/>
  <c r="AB18" i="2"/>
  <c r="AA18" i="2"/>
  <c r="X18" i="2"/>
  <c r="W18" i="2"/>
  <c r="S18" i="2"/>
  <c r="S19" i="2" s="1"/>
  <c r="R18" i="2"/>
  <c r="R19" i="2" s="1"/>
  <c r="Q18" i="2"/>
  <c r="Q19" i="2" s="1"/>
  <c r="P18" i="2"/>
  <c r="P19" i="2" s="1"/>
  <c r="AF17" i="2"/>
  <c r="AE17" i="2"/>
  <c r="AB17" i="2"/>
  <c r="AA17" i="2"/>
  <c r="X17" i="2"/>
  <c r="W17" i="2"/>
  <c r="S17" i="2"/>
  <c r="R17" i="2"/>
  <c r="Q17" i="2"/>
  <c r="P17" i="2"/>
  <c r="AG16" i="2"/>
  <c r="AF16" i="2"/>
  <c r="AE16" i="2"/>
  <c r="AD16" i="2"/>
  <c r="AC16" i="2"/>
  <c r="AB16" i="2"/>
  <c r="AA16" i="2"/>
  <c r="Z16" i="2"/>
  <c r="Y16" i="2"/>
  <c r="X16" i="2"/>
  <c r="W16" i="2"/>
  <c r="V16" i="2"/>
  <c r="AG76" i="1"/>
  <c r="AU76" i="1" s="1"/>
  <c r="AF76" i="1"/>
  <c r="AT76" i="1" s="1"/>
  <c r="Y76" i="1"/>
  <c r="AM76" i="1" s="1"/>
  <c r="X76" i="1"/>
  <c r="AL76" i="1" s="1"/>
  <c r="AE75" i="1"/>
  <c r="AS75" i="1" s="1"/>
  <c r="AD75" i="1"/>
  <c r="AR75" i="1" s="1"/>
  <c r="Z75" i="1"/>
  <c r="AN75" i="1" s="1"/>
  <c r="W75" i="1"/>
  <c r="AK75" i="1" s="1"/>
  <c r="V75" i="1"/>
  <c r="AF74" i="1"/>
  <c r="AT74" i="1" s="1"/>
  <c r="AC74" i="1"/>
  <c r="AQ74" i="1" s="1"/>
  <c r="AB74" i="1"/>
  <c r="AP74" i="1" s="1"/>
  <c r="X74" i="1"/>
  <c r="AL74" i="1" s="1"/>
  <c r="AD73" i="1"/>
  <c r="AR73" i="1" s="1"/>
  <c r="AA73" i="1"/>
  <c r="AO73" i="1" s="1"/>
  <c r="Z73" i="1"/>
  <c r="AN73" i="1" s="1"/>
  <c r="V73" i="1"/>
  <c r="AG72" i="1"/>
  <c r="AF72" i="1"/>
  <c r="AT72" i="1" s="1"/>
  <c r="AB72" i="1"/>
  <c r="AP72" i="1" s="1"/>
  <c r="Y72" i="1"/>
  <c r="AM72" i="1" s="1"/>
  <c r="X72" i="1"/>
  <c r="AL72" i="1" s="1"/>
  <c r="AD71" i="1"/>
  <c r="AR71" i="1" s="1"/>
  <c r="AA71" i="1"/>
  <c r="AO71" i="1" s="1"/>
  <c r="Z71" i="1"/>
  <c r="AN71" i="1" s="1"/>
  <c r="V71" i="1"/>
  <c r="S71" i="1"/>
  <c r="R71" i="1"/>
  <c r="Q71" i="1"/>
  <c r="Q72" i="1" s="1"/>
  <c r="P71" i="1"/>
  <c r="P72" i="1" s="1"/>
  <c r="AG70" i="1"/>
  <c r="AF70" i="1"/>
  <c r="AT70" i="1" s="1"/>
  <c r="AB70" i="1"/>
  <c r="AP70" i="1" s="1"/>
  <c r="Y70" i="1"/>
  <c r="AM70" i="1" s="1"/>
  <c r="X70" i="1"/>
  <c r="AL70" i="1" s="1"/>
  <c r="S70" i="1"/>
  <c r="AB76" i="1" s="1"/>
  <c r="AP76" i="1" s="1"/>
  <c r="R70" i="1"/>
  <c r="R72" i="1" s="1"/>
  <c r="Q70" i="1"/>
  <c r="P70" i="1"/>
  <c r="AP69" i="1"/>
  <c r="AO69" i="1"/>
  <c r="AF69" i="1"/>
  <c r="AT69" i="1" s="1"/>
  <c r="AE69" i="1"/>
  <c r="AS69" i="1" s="1"/>
  <c r="AB69" i="1"/>
  <c r="AA69" i="1"/>
  <c r="X69" i="1"/>
  <c r="AL69" i="1" s="1"/>
  <c r="W69" i="1"/>
  <c r="AK69" i="1" s="1"/>
  <c r="AE63" i="1"/>
  <c r="AS63" i="1" s="1"/>
  <c r="AD63" i="1"/>
  <c r="AR63" i="1" s="1"/>
  <c r="Z63" i="1"/>
  <c r="AN63" i="1" s="1"/>
  <c r="W63" i="1"/>
  <c r="AK63" i="1" s="1"/>
  <c r="V63" i="1"/>
  <c r="AF62" i="1"/>
  <c r="AT62" i="1" s="1"/>
  <c r="AC62" i="1"/>
  <c r="AQ62" i="1" s="1"/>
  <c r="AB62" i="1"/>
  <c r="AP62" i="1" s="1"/>
  <c r="X62" i="1"/>
  <c r="AL62" i="1" s="1"/>
  <c r="AD61" i="1"/>
  <c r="AR61" i="1" s="1"/>
  <c r="AA61" i="1"/>
  <c r="AO61" i="1" s="1"/>
  <c r="Z61" i="1"/>
  <c r="AN61" i="1" s="1"/>
  <c r="V61" i="1"/>
  <c r="AG60" i="1"/>
  <c r="AF60" i="1"/>
  <c r="AT60" i="1" s="1"/>
  <c r="AB60" i="1"/>
  <c r="AP60" i="1" s="1"/>
  <c r="Z60" i="1"/>
  <c r="AN60" i="1" s="1"/>
  <c r="Y60" i="1"/>
  <c r="AM60" i="1" s="1"/>
  <c r="V60" i="1"/>
  <c r="AO59" i="1"/>
  <c r="AF59" i="1"/>
  <c r="AT59" i="1" s="1"/>
  <c r="AE59" i="1"/>
  <c r="AS59" i="1" s="1"/>
  <c r="AB59" i="1"/>
  <c r="AP59" i="1" s="1"/>
  <c r="AA59" i="1"/>
  <c r="Z59" i="1"/>
  <c r="AN59" i="1" s="1"/>
  <c r="W59" i="1"/>
  <c r="AK59" i="1" s="1"/>
  <c r="V59" i="1"/>
  <c r="R59" i="1"/>
  <c r="AR58" i="1"/>
  <c r="AN58" i="1"/>
  <c r="AG58" i="1"/>
  <c r="AF58" i="1"/>
  <c r="AT58" i="1" s="1"/>
  <c r="AD58" i="1"/>
  <c r="AB58" i="1"/>
  <c r="AP58" i="1" s="1"/>
  <c r="Z58" i="1"/>
  <c r="Y58" i="1"/>
  <c r="AM58" i="1" s="1"/>
  <c r="V58" i="1"/>
  <c r="S58" i="1"/>
  <c r="S59" i="1" s="1"/>
  <c r="R58" i="1"/>
  <c r="Q58" i="1"/>
  <c r="P58" i="1"/>
  <c r="AO57" i="1"/>
  <c r="AF57" i="1"/>
  <c r="AT57" i="1" s="1"/>
  <c r="AE57" i="1"/>
  <c r="AS57" i="1" s="1"/>
  <c r="AB57" i="1"/>
  <c r="AP57" i="1" s="1"/>
  <c r="AA57" i="1"/>
  <c r="Z57" i="1"/>
  <c r="AN57" i="1" s="1"/>
  <c r="X57" i="1"/>
  <c r="AL57" i="1" s="1"/>
  <c r="W57" i="1"/>
  <c r="AK57" i="1" s="1"/>
  <c r="V57" i="1"/>
  <c r="S57" i="1"/>
  <c r="R57" i="1"/>
  <c r="Q57" i="1"/>
  <c r="Q59" i="1" s="1"/>
  <c r="P57" i="1"/>
  <c r="AN56" i="1"/>
  <c r="AM56" i="1"/>
  <c r="AG56" i="1"/>
  <c r="AF56" i="1"/>
  <c r="AT56" i="1" s="1"/>
  <c r="AE56" i="1"/>
  <c r="AS56" i="1" s="1"/>
  <c r="AD56" i="1"/>
  <c r="AR56" i="1" s="1"/>
  <c r="AC56" i="1"/>
  <c r="AQ56" i="1" s="1"/>
  <c r="AB56" i="1"/>
  <c r="AP56" i="1" s="1"/>
  <c r="AA56" i="1"/>
  <c r="AO56" i="1" s="1"/>
  <c r="Z56" i="1"/>
  <c r="Y56" i="1"/>
  <c r="X56" i="1"/>
  <c r="AL56" i="1" s="1"/>
  <c r="W56" i="1"/>
  <c r="AK56" i="1" s="1"/>
  <c r="V56" i="1"/>
  <c r="AJ56" i="1" s="1"/>
  <c r="AG50" i="1"/>
  <c r="AU50" i="1" s="1"/>
  <c r="Y50" i="1"/>
  <c r="AM50" i="1" s="1"/>
  <c r="AE49" i="1"/>
  <c r="AS49" i="1" s="1"/>
  <c r="W49" i="1"/>
  <c r="AK49" i="1" s="1"/>
  <c r="AC48" i="1"/>
  <c r="AQ48" i="1" s="1"/>
  <c r="AA47" i="1"/>
  <c r="AO47" i="1" s="1"/>
  <c r="AG46" i="1"/>
  <c r="Y46" i="1"/>
  <c r="AM46" i="1" s="1"/>
  <c r="AA45" i="1"/>
  <c r="AO45" i="1" s="1"/>
  <c r="S45" i="1"/>
  <c r="R45" i="1"/>
  <c r="Q45" i="1"/>
  <c r="Q46" i="1" s="1"/>
  <c r="P45" i="1"/>
  <c r="P46" i="1" s="1"/>
  <c r="AG44" i="1"/>
  <c r="Y44" i="1"/>
  <c r="AM44" i="1" s="1"/>
  <c r="S44" i="1"/>
  <c r="AB50" i="1" s="1"/>
  <c r="AP50" i="1" s="1"/>
  <c r="R44" i="1"/>
  <c r="R46" i="1" s="1"/>
  <c r="Q44" i="1"/>
  <c r="P44" i="1"/>
  <c r="AP43" i="1"/>
  <c r="AF43" i="1"/>
  <c r="AT43" i="1" s="1"/>
  <c r="AB43" i="1"/>
  <c r="X43" i="1"/>
  <c r="AL43" i="1" s="1"/>
  <c r="AE37" i="1"/>
  <c r="AS37" i="1" s="1"/>
  <c r="AD37" i="1"/>
  <c r="AR37" i="1" s="1"/>
  <c r="AA37" i="1"/>
  <c r="AO37" i="1" s="1"/>
  <c r="Z37" i="1"/>
  <c r="AN37" i="1" s="1"/>
  <c r="W37" i="1"/>
  <c r="AK37" i="1" s="1"/>
  <c r="V37" i="1"/>
  <c r="AG36" i="1"/>
  <c r="AF36" i="1"/>
  <c r="AT36" i="1" s="1"/>
  <c r="AC36" i="1"/>
  <c r="AQ36" i="1" s="1"/>
  <c r="AB36" i="1"/>
  <c r="AP36" i="1" s="1"/>
  <c r="Y36" i="1"/>
  <c r="AM36" i="1" s="1"/>
  <c r="X36" i="1"/>
  <c r="AL36" i="1" s="1"/>
  <c r="AT35" i="1"/>
  <c r="AF35" i="1"/>
  <c r="AE35" i="1"/>
  <c r="AS35" i="1" s="1"/>
  <c r="AD35" i="1"/>
  <c r="AR35" i="1" s="1"/>
  <c r="AB35" i="1"/>
  <c r="AP35" i="1" s="1"/>
  <c r="AA35" i="1"/>
  <c r="AO35" i="1" s="1"/>
  <c r="Z35" i="1"/>
  <c r="AN35" i="1" s="1"/>
  <c r="X35" i="1"/>
  <c r="AL35" i="1" s="1"/>
  <c r="W35" i="1"/>
  <c r="AK35" i="1" s="1"/>
  <c r="V35" i="1"/>
  <c r="AG34" i="1"/>
  <c r="AF34" i="1"/>
  <c r="AT34" i="1" s="1"/>
  <c r="AD34" i="1"/>
  <c r="AR34" i="1" s="1"/>
  <c r="AC34" i="1"/>
  <c r="AQ34" i="1" s="1"/>
  <c r="AB34" i="1"/>
  <c r="AP34" i="1" s="1"/>
  <c r="Z34" i="1"/>
  <c r="AN34" i="1" s="1"/>
  <c r="Y34" i="1"/>
  <c r="AM34" i="1" s="1"/>
  <c r="X34" i="1"/>
  <c r="AL34" i="1" s="1"/>
  <c r="V34" i="1"/>
  <c r="AT33" i="1"/>
  <c r="AO33" i="1"/>
  <c r="AF33" i="1"/>
  <c r="AE33" i="1"/>
  <c r="AS33" i="1" s="1"/>
  <c r="AD33" i="1"/>
  <c r="AR33" i="1" s="1"/>
  <c r="AB33" i="1"/>
  <c r="AP33" i="1" s="1"/>
  <c r="AA33" i="1"/>
  <c r="Z33" i="1"/>
  <c r="AN33" i="1" s="1"/>
  <c r="X33" i="1"/>
  <c r="AL33" i="1" s="1"/>
  <c r="W33" i="1"/>
  <c r="AK33" i="1" s="1"/>
  <c r="V33" i="1"/>
  <c r="Q33" i="1"/>
  <c r="AN32" i="1"/>
  <c r="AG32" i="1"/>
  <c r="AF32" i="1"/>
  <c r="AT32" i="1" s="1"/>
  <c r="AD32" i="1"/>
  <c r="AR32" i="1" s="1"/>
  <c r="AC32" i="1"/>
  <c r="AQ32" i="1" s="1"/>
  <c r="AB32" i="1"/>
  <c r="AP32" i="1" s="1"/>
  <c r="Z32" i="1"/>
  <c r="Y32" i="1"/>
  <c r="AM32" i="1" s="1"/>
  <c r="X32" i="1"/>
  <c r="AL32" i="1" s="1"/>
  <c r="V32" i="1"/>
  <c r="S32" i="1"/>
  <c r="S33" i="1" s="1"/>
  <c r="R32" i="1"/>
  <c r="R33" i="1" s="1"/>
  <c r="Q32" i="1"/>
  <c r="P32" i="1"/>
  <c r="AO31" i="1"/>
  <c r="AF31" i="1"/>
  <c r="AT31" i="1" s="1"/>
  <c r="AE31" i="1"/>
  <c r="AS31" i="1" s="1"/>
  <c r="AD31" i="1"/>
  <c r="AR31" i="1" s="1"/>
  <c r="AB31" i="1"/>
  <c r="AP31" i="1" s="1"/>
  <c r="AA31" i="1"/>
  <c r="Z31" i="1"/>
  <c r="AN31" i="1" s="1"/>
  <c r="X31" i="1"/>
  <c r="AL31" i="1" s="1"/>
  <c r="W31" i="1"/>
  <c r="AK31" i="1" s="1"/>
  <c r="V31" i="1"/>
  <c r="S31" i="1"/>
  <c r="AG37" i="1" s="1"/>
  <c r="AU37" i="1" s="1"/>
  <c r="R31" i="1"/>
  <c r="Q31" i="1"/>
  <c r="P31" i="1"/>
  <c r="AG30" i="1"/>
  <c r="AF30" i="1"/>
  <c r="AT30" i="1" s="1"/>
  <c r="AE30" i="1"/>
  <c r="AS30" i="1" s="1"/>
  <c r="AD30" i="1"/>
  <c r="AR30" i="1" s="1"/>
  <c r="AC30" i="1"/>
  <c r="AQ30" i="1" s="1"/>
  <c r="AB30" i="1"/>
  <c r="AP30" i="1" s="1"/>
  <c r="AA30" i="1"/>
  <c r="AO30" i="1" s="1"/>
  <c r="Z30" i="1"/>
  <c r="AN30" i="1" s="1"/>
  <c r="Y30" i="1"/>
  <c r="AM30" i="1" s="1"/>
  <c r="X30" i="1"/>
  <c r="AL30" i="1" s="1"/>
  <c r="W30" i="1"/>
  <c r="AK30" i="1" s="1"/>
  <c r="V30" i="1"/>
  <c r="AJ30" i="1" s="1"/>
  <c r="AA23" i="1"/>
  <c r="AO23" i="1" s="1"/>
  <c r="W23" i="1"/>
  <c r="AK23" i="1" s="1"/>
  <c r="AG22" i="1"/>
  <c r="AC22" i="1"/>
  <c r="AQ22" i="1" s="1"/>
  <c r="W21" i="1"/>
  <c r="AK21" i="1" s="1"/>
  <c r="AC20" i="1"/>
  <c r="AQ20" i="1" s="1"/>
  <c r="Y20" i="1"/>
  <c r="AM20" i="1" s="1"/>
  <c r="AE19" i="1"/>
  <c r="AS19" i="1" s="1"/>
  <c r="AG18" i="1"/>
  <c r="AC18" i="1"/>
  <c r="AQ18" i="1" s="1"/>
  <c r="AB18" i="1"/>
  <c r="AP18" i="1" s="1"/>
  <c r="X18" i="1"/>
  <c r="AL18" i="1" s="1"/>
  <c r="W18" i="1"/>
  <c r="AK18" i="1" s="1"/>
  <c r="S18" i="1"/>
  <c r="R18" i="1"/>
  <c r="Q18" i="1"/>
  <c r="Q19" i="1" s="1"/>
  <c r="P18" i="1"/>
  <c r="AR17" i="1"/>
  <c r="AP17" i="1"/>
  <c r="AL17" i="1"/>
  <c r="AF17" i="1"/>
  <c r="AT17" i="1" s="1"/>
  <c r="AE17" i="1"/>
  <c r="AS17" i="1" s="1"/>
  <c r="AD17" i="1"/>
  <c r="AB17" i="1"/>
  <c r="AA17" i="1"/>
  <c r="AO17" i="1" s="1"/>
  <c r="Z17" i="1"/>
  <c r="AN17" i="1" s="1"/>
  <c r="X17" i="1"/>
  <c r="W17" i="1"/>
  <c r="AK17" i="1" s="1"/>
  <c r="V17" i="1"/>
  <c r="S17" i="1"/>
  <c r="AE23" i="1" s="1"/>
  <c r="AS23" i="1" s="1"/>
  <c r="R17" i="1"/>
  <c r="Q17" i="1"/>
  <c r="P17" i="1"/>
  <c r="P19" i="1" s="1"/>
  <c r="AG16" i="1"/>
  <c r="AF16" i="1"/>
  <c r="AT16" i="1" s="1"/>
  <c r="AE16" i="1"/>
  <c r="AS16" i="1" s="1"/>
  <c r="AD16" i="1"/>
  <c r="AR16" i="1" s="1"/>
  <c r="AC16" i="1"/>
  <c r="AQ16" i="1" s="1"/>
  <c r="AB16" i="1"/>
  <c r="AP16" i="1" s="1"/>
  <c r="AA16" i="1"/>
  <c r="AO16" i="1" s="1"/>
  <c r="Z16" i="1"/>
  <c r="AN16" i="1" s="1"/>
  <c r="Y16" i="1"/>
  <c r="AM16" i="1" s="1"/>
  <c r="X16" i="1"/>
  <c r="AL16" i="1" s="1"/>
  <c r="W16" i="1"/>
  <c r="AK16" i="1" s="1"/>
  <c r="V16" i="1"/>
  <c r="AJ16" i="1" s="1"/>
  <c r="Y56" i="2" l="1"/>
  <c r="AG56" i="2"/>
  <c r="AC57" i="2"/>
  <c r="Y58" i="2"/>
  <c r="AG59" i="2"/>
  <c r="AG61" i="2"/>
  <c r="Y63" i="2"/>
  <c r="Z56" i="2"/>
  <c r="V57" i="2"/>
  <c r="AD57" i="2"/>
  <c r="Z58" i="2"/>
  <c r="Z59" i="2"/>
  <c r="V60" i="2"/>
  <c r="AD60" i="2"/>
  <c r="Z61" i="2"/>
  <c r="V62" i="2"/>
  <c r="AD62" i="2"/>
  <c r="AF63" i="2"/>
  <c r="AB63" i="2"/>
  <c r="X63" i="2"/>
  <c r="AF62" i="2"/>
  <c r="AB62" i="2"/>
  <c r="X62" i="2"/>
  <c r="AF61" i="2"/>
  <c r="AB61" i="2"/>
  <c r="X61" i="2"/>
  <c r="AF60" i="2"/>
  <c r="AB60" i="2"/>
  <c r="X60" i="2"/>
  <c r="AF59" i="2"/>
  <c r="AB59" i="2"/>
  <c r="X59" i="2"/>
  <c r="AF58" i="2"/>
  <c r="AB58" i="2"/>
  <c r="X58" i="2"/>
  <c r="AF57" i="2"/>
  <c r="AB57" i="2"/>
  <c r="X57" i="2"/>
  <c r="AF56" i="2"/>
  <c r="AB56" i="2"/>
  <c r="X56" i="2"/>
  <c r="AE63" i="2"/>
  <c r="AA63" i="2"/>
  <c r="W63" i="2"/>
  <c r="AE62" i="2"/>
  <c r="AA62" i="2"/>
  <c r="W62" i="2"/>
  <c r="AE61" i="2"/>
  <c r="AA61" i="2"/>
  <c r="W61" i="2"/>
  <c r="AE60" i="2"/>
  <c r="AA60" i="2"/>
  <c r="W60" i="2"/>
  <c r="AE59" i="2"/>
  <c r="AA59" i="2"/>
  <c r="W59" i="2"/>
  <c r="AE58" i="2"/>
  <c r="AA58" i="2"/>
  <c r="W58" i="2"/>
  <c r="AE57" i="2"/>
  <c r="AA57" i="2"/>
  <c r="W57" i="2"/>
  <c r="AE56" i="2"/>
  <c r="AA56" i="2"/>
  <c r="W56" i="2"/>
  <c r="AG58" i="2"/>
  <c r="Y61" i="2"/>
  <c r="AG63" i="2"/>
  <c r="S80" i="2"/>
  <c r="Y17" i="2"/>
  <c r="AC17" i="2"/>
  <c r="AG17" i="2"/>
  <c r="Y18" i="2"/>
  <c r="AC18" i="2"/>
  <c r="AG18" i="2"/>
  <c r="Y19" i="2"/>
  <c r="AC19" i="2"/>
  <c r="AG19" i="2"/>
  <c r="Y20" i="2"/>
  <c r="AC20" i="2"/>
  <c r="AG20" i="2"/>
  <c r="Y21" i="2"/>
  <c r="AC21" i="2"/>
  <c r="AG21" i="2"/>
  <c r="Y22" i="2"/>
  <c r="AC22" i="2"/>
  <c r="AG22" i="2"/>
  <c r="Y23" i="2"/>
  <c r="AC23" i="2"/>
  <c r="AG23" i="2"/>
  <c r="AF37" i="2"/>
  <c r="AB37" i="2"/>
  <c r="X37" i="2"/>
  <c r="AF36" i="2"/>
  <c r="AB36" i="2"/>
  <c r="X36" i="2"/>
  <c r="AF35" i="2"/>
  <c r="AB35" i="2"/>
  <c r="X35" i="2"/>
  <c r="AE37" i="2"/>
  <c r="AA37" i="2"/>
  <c r="W37" i="2"/>
  <c r="AE36" i="2"/>
  <c r="AA36" i="2"/>
  <c r="W36" i="2"/>
  <c r="AE35" i="2"/>
  <c r="AA35" i="2"/>
  <c r="W35" i="2"/>
  <c r="Y31" i="2"/>
  <c r="AC31" i="2"/>
  <c r="AG31" i="2"/>
  <c r="Y32" i="2"/>
  <c r="AC32" i="2"/>
  <c r="AG32" i="2"/>
  <c r="Y33" i="2"/>
  <c r="AC33" i="2"/>
  <c r="AG33" i="2"/>
  <c r="Y34" i="2"/>
  <c r="AC34" i="2"/>
  <c r="AG34" i="2"/>
  <c r="AC35" i="2"/>
  <c r="Y36" i="2"/>
  <c r="AG36" i="2"/>
  <c r="AC37" i="2"/>
  <c r="AF50" i="2"/>
  <c r="AB50" i="2"/>
  <c r="X50" i="2"/>
  <c r="AF49" i="2"/>
  <c r="AB49" i="2"/>
  <c r="X49" i="2"/>
  <c r="AF48" i="2"/>
  <c r="AB48" i="2"/>
  <c r="X48" i="2"/>
  <c r="AF47" i="2"/>
  <c r="AB47" i="2"/>
  <c r="X47" i="2"/>
  <c r="AF46" i="2"/>
  <c r="AB46" i="2"/>
  <c r="X46" i="2"/>
  <c r="AF45" i="2"/>
  <c r="AB45" i="2"/>
  <c r="X45" i="2"/>
  <c r="AF44" i="2"/>
  <c r="AB44" i="2"/>
  <c r="X44" i="2"/>
  <c r="AF43" i="2"/>
  <c r="AB43" i="2"/>
  <c r="X43" i="2"/>
  <c r="AE50" i="2"/>
  <c r="AA50" i="2"/>
  <c r="W50" i="2"/>
  <c r="AE49" i="2"/>
  <c r="AA49" i="2"/>
  <c r="W49" i="2"/>
  <c r="AE48" i="2"/>
  <c r="AA48" i="2"/>
  <c r="W48" i="2"/>
  <c r="AE47" i="2"/>
  <c r="AA47" i="2"/>
  <c r="W47" i="2"/>
  <c r="AE46" i="2"/>
  <c r="AA46" i="2"/>
  <c r="W46" i="2"/>
  <c r="AE45" i="2"/>
  <c r="AA45" i="2"/>
  <c r="W45" i="2"/>
  <c r="AE44" i="2"/>
  <c r="AA44" i="2"/>
  <c r="W44" i="2"/>
  <c r="AE43" i="2"/>
  <c r="AA43" i="2"/>
  <c r="W43" i="2"/>
  <c r="AC44" i="2"/>
  <c r="Y45" i="2"/>
  <c r="AG45" i="2"/>
  <c r="Y46" i="2"/>
  <c r="AG46" i="2"/>
  <c r="AC47" i="2"/>
  <c r="Y48" i="2"/>
  <c r="AG48" i="2"/>
  <c r="AC49" i="2"/>
  <c r="Y50" i="2"/>
  <c r="AG50" i="2"/>
  <c r="AC56" i="2"/>
  <c r="Y57" i="2"/>
  <c r="AG57" i="2"/>
  <c r="AC58" i="2"/>
  <c r="AC59" i="2"/>
  <c r="Y60" i="2"/>
  <c r="AG60" i="2"/>
  <c r="AC61" i="2"/>
  <c r="Y62" i="2"/>
  <c r="AG62" i="2"/>
  <c r="AC63" i="2"/>
  <c r="AF76" i="2"/>
  <c r="AB76" i="2"/>
  <c r="X76" i="2"/>
  <c r="AF75" i="2"/>
  <c r="AB75" i="2"/>
  <c r="X75" i="2"/>
  <c r="AF74" i="2"/>
  <c r="AB74" i="2"/>
  <c r="X74" i="2"/>
  <c r="AF73" i="2"/>
  <c r="AB73" i="2"/>
  <c r="X73" i="2"/>
  <c r="AF72" i="2"/>
  <c r="AB72" i="2"/>
  <c r="X72" i="2"/>
  <c r="AF71" i="2"/>
  <c r="AB71" i="2"/>
  <c r="X71" i="2"/>
  <c r="AF70" i="2"/>
  <c r="AB70" i="2"/>
  <c r="X70" i="2"/>
  <c r="AF69" i="2"/>
  <c r="AB69" i="2"/>
  <c r="X69" i="2"/>
  <c r="AE76" i="2"/>
  <c r="AA76" i="2"/>
  <c r="W76" i="2"/>
  <c r="AE75" i="2"/>
  <c r="AA75" i="2"/>
  <c r="W75" i="2"/>
  <c r="AE74" i="2"/>
  <c r="AA74" i="2"/>
  <c r="W74" i="2"/>
  <c r="AE73" i="2"/>
  <c r="AA73" i="2"/>
  <c r="W73" i="2"/>
  <c r="AE72" i="2"/>
  <c r="AA72" i="2"/>
  <c r="W72" i="2"/>
  <c r="AE71" i="2"/>
  <c r="AA71" i="2"/>
  <c r="W71" i="2"/>
  <c r="AE70" i="2"/>
  <c r="AA70" i="2"/>
  <c r="W70" i="2"/>
  <c r="AE69" i="2"/>
  <c r="AA69" i="2"/>
  <c r="W69" i="2"/>
  <c r="AC70" i="2"/>
  <c r="Y71" i="2"/>
  <c r="AG71" i="2"/>
  <c r="Y72" i="2"/>
  <c r="AG72" i="2"/>
  <c r="AC73" i="2"/>
  <c r="Y74" i="2"/>
  <c r="AG74" i="2"/>
  <c r="AC75" i="2"/>
  <c r="Y76" i="2"/>
  <c r="AG76" i="2"/>
  <c r="Y59" i="2"/>
  <c r="AC60" i="2"/>
  <c r="AC62" i="2"/>
  <c r="V17" i="2"/>
  <c r="Z17" i="2"/>
  <c r="AD17" i="2"/>
  <c r="V18" i="2"/>
  <c r="Z18" i="2"/>
  <c r="AD18" i="2"/>
  <c r="V19" i="2"/>
  <c r="Z19" i="2"/>
  <c r="AD19" i="2"/>
  <c r="V20" i="2"/>
  <c r="Z20" i="2"/>
  <c r="AD20" i="2"/>
  <c r="V21" i="2"/>
  <c r="Z21" i="2"/>
  <c r="AD21" i="2"/>
  <c r="V22" i="2"/>
  <c r="Z22" i="2"/>
  <c r="AD22" i="2"/>
  <c r="V23" i="2"/>
  <c r="Z23" i="2"/>
  <c r="AD23" i="2"/>
  <c r="Z30" i="2"/>
  <c r="AD30" i="2"/>
  <c r="V31" i="2"/>
  <c r="Z31" i="2"/>
  <c r="AD31" i="2"/>
  <c r="V32" i="2"/>
  <c r="Z32" i="2"/>
  <c r="AD32" i="2"/>
  <c r="V33" i="2"/>
  <c r="Z33" i="2"/>
  <c r="AD33" i="2"/>
  <c r="V34" i="2"/>
  <c r="Z34" i="2"/>
  <c r="AD34" i="2"/>
  <c r="V35" i="2"/>
  <c r="AD35" i="2"/>
  <c r="Z36" i="2"/>
  <c r="V37" i="2"/>
  <c r="AD37" i="2"/>
  <c r="V44" i="2"/>
  <c r="AD44" i="2"/>
  <c r="Z45" i="2"/>
  <c r="Z46" i="2"/>
  <c r="V47" i="2"/>
  <c r="AD47" i="2"/>
  <c r="Z48" i="2"/>
  <c r="V49" i="2"/>
  <c r="AD49" i="2"/>
  <c r="Z50" i="2"/>
  <c r="V56" i="2"/>
  <c r="AD56" i="2"/>
  <c r="Z57" i="2"/>
  <c r="V58" i="2"/>
  <c r="AD58" i="2"/>
  <c r="V59" i="2"/>
  <c r="AD59" i="2"/>
  <c r="Z60" i="2"/>
  <c r="V61" i="2"/>
  <c r="AD61" i="2"/>
  <c r="Z62" i="2"/>
  <c r="V63" i="2"/>
  <c r="AD63" i="2"/>
  <c r="Z69" i="2"/>
  <c r="V70" i="2"/>
  <c r="AD70" i="2"/>
  <c r="Z71" i="2"/>
  <c r="Z72" i="2"/>
  <c r="V73" i="2"/>
  <c r="AD73" i="2"/>
  <c r="Z74" i="2"/>
  <c r="V75" i="2"/>
  <c r="AD75" i="2"/>
  <c r="Z76" i="2"/>
  <c r="S79" i="2"/>
  <c r="R19" i="1"/>
  <c r="Y18" i="1"/>
  <c r="AM18" i="1" s="1"/>
  <c r="AE18" i="1"/>
  <c r="AS18" i="1" s="1"/>
  <c r="W19" i="1"/>
  <c r="AK19" i="1" s="1"/>
  <c r="AG20" i="1"/>
  <c r="AA21" i="1"/>
  <c r="AO21" i="1" s="1"/>
  <c r="S80" i="1"/>
  <c r="S79" i="1"/>
  <c r="AD23" i="1"/>
  <c r="AR23" i="1" s="1"/>
  <c r="Z23" i="1"/>
  <c r="AN23" i="1" s="1"/>
  <c r="V23" i="1"/>
  <c r="AF22" i="1"/>
  <c r="AT22" i="1" s="1"/>
  <c r="AB22" i="1"/>
  <c r="AP22" i="1" s="1"/>
  <c r="X22" i="1"/>
  <c r="AL22" i="1" s="1"/>
  <c r="AD21" i="1"/>
  <c r="AR21" i="1" s="1"/>
  <c r="Z21" i="1"/>
  <c r="AN21" i="1" s="1"/>
  <c r="V21" i="1"/>
  <c r="AF20" i="1"/>
  <c r="AT20" i="1" s="1"/>
  <c r="AB20" i="1"/>
  <c r="AP20" i="1" s="1"/>
  <c r="X20" i="1"/>
  <c r="AL20" i="1" s="1"/>
  <c r="AD19" i="1"/>
  <c r="AR19" i="1" s="1"/>
  <c r="Z19" i="1"/>
  <c r="AN19" i="1" s="1"/>
  <c r="V19" i="1"/>
  <c r="AG23" i="1"/>
  <c r="AU23" i="1" s="1"/>
  <c r="AC23" i="1"/>
  <c r="AQ23" i="1" s="1"/>
  <c r="Y23" i="1"/>
  <c r="AM23" i="1" s="1"/>
  <c r="AE22" i="1"/>
  <c r="AS22" i="1" s="1"/>
  <c r="AA22" i="1"/>
  <c r="AO22" i="1" s="1"/>
  <c r="W22" i="1"/>
  <c r="AK22" i="1" s="1"/>
  <c r="AG21" i="1"/>
  <c r="AC21" i="1"/>
  <c r="AQ21" i="1" s="1"/>
  <c r="Y21" i="1"/>
  <c r="AM21" i="1" s="1"/>
  <c r="AE20" i="1"/>
  <c r="AS20" i="1" s="1"/>
  <c r="AA20" i="1"/>
  <c r="AO20" i="1" s="1"/>
  <c r="W20" i="1"/>
  <c r="AK20" i="1" s="1"/>
  <c r="AG19" i="1"/>
  <c r="AC19" i="1"/>
  <c r="AQ19" i="1" s="1"/>
  <c r="Y19" i="1"/>
  <c r="AM19" i="1" s="1"/>
  <c r="AF23" i="1"/>
  <c r="AT23" i="1" s="1"/>
  <c r="AB23" i="1"/>
  <c r="AP23" i="1" s="1"/>
  <c r="X23" i="1"/>
  <c r="AL23" i="1" s="1"/>
  <c r="AD22" i="1"/>
  <c r="AR22" i="1" s="1"/>
  <c r="Z22" i="1"/>
  <c r="AN22" i="1" s="1"/>
  <c r="V22" i="1"/>
  <c r="AF21" i="1"/>
  <c r="AT21" i="1" s="1"/>
  <c r="AB21" i="1"/>
  <c r="AP21" i="1" s="1"/>
  <c r="X21" i="1"/>
  <c r="AL21" i="1" s="1"/>
  <c r="AD20" i="1"/>
  <c r="AR20" i="1" s="1"/>
  <c r="Z20" i="1"/>
  <c r="AN20" i="1" s="1"/>
  <c r="V20" i="1"/>
  <c r="AF19" i="1"/>
  <c r="AT19" i="1" s="1"/>
  <c r="AB19" i="1"/>
  <c r="AP19" i="1" s="1"/>
  <c r="X19" i="1"/>
  <c r="AL19" i="1" s="1"/>
  <c r="AD18" i="1"/>
  <c r="AR18" i="1" s="1"/>
  <c r="Z18" i="1"/>
  <c r="AN18" i="1" s="1"/>
  <c r="V18" i="1"/>
  <c r="Y17" i="1"/>
  <c r="AM17" i="1" s="1"/>
  <c r="AC17" i="1"/>
  <c r="AQ17" i="1" s="1"/>
  <c r="AG17" i="1"/>
  <c r="S19" i="1"/>
  <c r="AA18" i="1"/>
  <c r="AO18" i="1" s="1"/>
  <c r="AF18" i="1"/>
  <c r="AT18" i="1" s="1"/>
  <c r="AA19" i="1"/>
  <c r="AO19" i="1" s="1"/>
  <c r="AE21" i="1"/>
  <c r="AS21" i="1" s="1"/>
  <c r="Y22" i="1"/>
  <c r="AM22" i="1" s="1"/>
  <c r="P33" i="1"/>
  <c r="AA43" i="1"/>
  <c r="AO43" i="1" s="1"/>
  <c r="AB44" i="1"/>
  <c r="AP44" i="1" s="1"/>
  <c r="V45" i="1"/>
  <c r="AD45" i="1"/>
  <c r="AR45" i="1" s="1"/>
  <c r="AB46" i="1"/>
  <c r="AP46" i="1" s="1"/>
  <c r="V47" i="1"/>
  <c r="AD47" i="1"/>
  <c r="AR47" i="1" s="1"/>
  <c r="X48" i="1"/>
  <c r="AL48" i="1" s="1"/>
  <c r="AF48" i="1"/>
  <c r="AT48" i="1" s="1"/>
  <c r="Z49" i="1"/>
  <c r="AN49" i="1" s="1"/>
  <c r="AE50" i="1"/>
  <c r="AS50" i="1" s="1"/>
  <c r="AA50" i="1"/>
  <c r="AO50" i="1" s="1"/>
  <c r="W50" i="1"/>
  <c r="AK50" i="1" s="1"/>
  <c r="AG49" i="1"/>
  <c r="AC49" i="1"/>
  <c r="AQ49" i="1" s="1"/>
  <c r="Y49" i="1"/>
  <c r="AM49" i="1" s="1"/>
  <c r="AE48" i="1"/>
  <c r="AS48" i="1" s="1"/>
  <c r="AA48" i="1"/>
  <c r="AO48" i="1" s="1"/>
  <c r="W48" i="1"/>
  <c r="AK48" i="1" s="1"/>
  <c r="AG47" i="1"/>
  <c r="AC47" i="1"/>
  <c r="AQ47" i="1" s="1"/>
  <c r="Y47" i="1"/>
  <c r="AM47" i="1" s="1"/>
  <c r="AE46" i="1"/>
  <c r="AS46" i="1" s="1"/>
  <c r="AA46" i="1"/>
  <c r="AO46" i="1" s="1"/>
  <c r="W46" i="1"/>
  <c r="AK46" i="1" s="1"/>
  <c r="AG45" i="1"/>
  <c r="AC45" i="1"/>
  <c r="AQ45" i="1" s="1"/>
  <c r="Y45" i="1"/>
  <c r="AM45" i="1" s="1"/>
  <c r="AE44" i="1"/>
  <c r="AS44" i="1" s="1"/>
  <c r="AA44" i="1"/>
  <c r="AO44" i="1" s="1"/>
  <c r="W44" i="1"/>
  <c r="AK44" i="1" s="1"/>
  <c r="AD43" i="1"/>
  <c r="AR43" i="1" s="1"/>
  <c r="Z43" i="1"/>
  <c r="AN43" i="1" s="1"/>
  <c r="V43" i="1"/>
  <c r="AJ43" i="1" s="1"/>
  <c r="AD50" i="1"/>
  <c r="AR50" i="1" s="1"/>
  <c r="Z50" i="1"/>
  <c r="AN50" i="1" s="1"/>
  <c r="V50" i="1"/>
  <c r="AF49" i="1"/>
  <c r="AT49" i="1" s="1"/>
  <c r="AB49" i="1"/>
  <c r="AP49" i="1" s="1"/>
  <c r="X49" i="1"/>
  <c r="AL49" i="1" s="1"/>
  <c r="AD48" i="1"/>
  <c r="AR48" i="1" s="1"/>
  <c r="Z48" i="1"/>
  <c r="AN48" i="1" s="1"/>
  <c r="V48" i="1"/>
  <c r="AF47" i="1"/>
  <c r="AT47" i="1" s="1"/>
  <c r="AB47" i="1"/>
  <c r="AP47" i="1" s="1"/>
  <c r="X47" i="1"/>
  <c r="AL47" i="1" s="1"/>
  <c r="AD46" i="1"/>
  <c r="AR46" i="1" s="1"/>
  <c r="Z46" i="1"/>
  <c r="AN46" i="1" s="1"/>
  <c r="V46" i="1"/>
  <c r="AF45" i="1"/>
  <c r="AT45" i="1" s="1"/>
  <c r="AB45" i="1"/>
  <c r="AP45" i="1" s="1"/>
  <c r="X45" i="1"/>
  <c r="AL45" i="1" s="1"/>
  <c r="AD44" i="1"/>
  <c r="AR44" i="1" s="1"/>
  <c r="Z44" i="1"/>
  <c r="AN44" i="1" s="1"/>
  <c r="V44" i="1"/>
  <c r="AG43" i="1"/>
  <c r="AC43" i="1"/>
  <c r="AQ43" i="1" s="1"/>
  <c r="Y43" i="1"/>
  <c r="AM43" i="1" s="1"/>
  <c r="AC44" i="1"/>
  <c r="AQ44" i="1" s="1"/>
  <c r="W45" i="1"/>
  <c r="AK45" i="1" s="1"/>
  <c r="AE45" i="1"/>
  <c r="AS45" i="1" s="1"/>
  <c r="S46" i="1"/>
  <c r="AC46" i="1"/>
  <c r="AQ46" i="1" s="1"/>
  <c r="W47" i="1"/>
  <c r="AK47" i="1" s="1"/>
  <c r="AE47" i="1"/>
  <c r="AS47" i="1" s="1"/>
  <c r="Y48" i="1"/>
  <c r="AM48" i="1" s="1"/>
  <c r="AG48" i="1"/>
  <c r="AA49" i="1"/>
  <c r="AO49" i="1" s="1"/>
  <c r="AC50" i="1"/>
  <c r="AQ50" i="1" s="1"/>
  <c r="W43" i="1"/>
  <c r="AK43" i="1" s="1"/>
  <c r="AE43" i="1"/>
  <c r="AS43" i="1" s="1"/>
  <c r="X44" i="1"/>
  <c r="AL44" i="1" s="1"/>
  <c r="AF44" i="1"/>
  <c r="AT44" i="1" s="1"/>
  <c r="Z45" i="1"/>
  <c r="AN45" i="1" s="1"/>
  <c r="X46" i="1"/>
  <c r="AL46" i="1" s="1"/>
  <c r="AF46" i="1"/>
  <c r="AT46" i="1" s="1"/>
  <c r="Z47" i="1"/>
  <c r="AN47" i="1" s="1"/>
  <c r="AB48" i="1"/>
  <c r="AP48" i="1" s="1"/>
  <c r="V49" i="1"/>
  <c r="AD49" i="1"/>
  <c r="AR49" i="1" s="1"/>
  <c r="X50" i="1"/>
  <c r="AL50" i="1" s="1"/>
  <c r="AF50" i="1"/>
  <c r="AT50" i="1" s="1"/>
  <c r="P59" i="1"/>
  <c r="V36" i="1"/>
  <c r="Z36" i="1"/>
  <c r="AN36" i="1" s="1"/>
  <c r="AD36" i="1"/>
  <c r="AR36" i="1" s="1"/>
  <c r="X37" i="1"/>
  <c r="AL37" i="1" s="1"/>
  <c r="AB37" i="1"/>
  <c r="AP37" i="1" s="1"/>
  <c r="AF37" i="1"/>
  <c r="AT37" i="1" s="1"/>
  <c r="Y31" i="1"/>
  <c r="AM31" i="1" s="1"/>
  <c r="AC31" i="1"/>
  <c r="AQ31" i="1" s="1"/>
  <c r="AG31" i="1"/>
  <c r="W32" i="1"/>
  <c r="AK32" i="1" s="1"/>
  <c r="AA32" i="1"/>
  <c r="AO32" i="1" s="1"/>
  <c r="AE32" i="1"/>
  <c r="AS32" i="1" s="1"/>
  <c r="Y33" i="1"/>
  <c r="AM33" i="1" s="1"/>
  <c r="AC33" i="1"/>
  <c r="AQ33" i="1" s="1"/>
  <c r="AG33" i="1"/>
  <c r="W34" i="1"/>
  <c r="AK34" i="1" s="1"/>
  <c r="AA34" i="1"/>
  <c r="AO34" i="1" s="1"/>
  <c r="AE34" i="1"/>
  <c r="AS34" i="1" s="1"/>
  <c r="Y35" i="1"/>
  <c r="AM35" i="1" s="1"/>
  <c r="AC35" i="1"/>
  <c r="AQ35" i="1" s="1"/>
  <c r="AG35" i="1"/>
  <c r="W36" i="1"/>
  <c r="AK36" i="1" s="1"/>
  <c r="AA36" i="1"/>
  <c r="AO36" i="1" s="1"/>
  <c r="AE36" i="1"/>
  <c r="AS36" i="1" s="1"/>
  <c r="Y37" i="1"/>
  <c r="AM37" i="1" s="1"/>
  <c r="AC37" i="1"/>
  <c r="AQ37" i="1" s="1"/>
  <c r="AG63" i="1"/>
  <c r="AU63" i="1" s="1"/>
  <c r="AC63" i="1"/>
  <c r="AQ63" i="1" s="1"/>
  <c r="Y63" i="1"/>
  <c r="AM63" i="1" s="1"/>
  <c r="AE62" i="1"/>
  <c r="AS62" i="1" s="1"/>
  <c r="AA62" i="1"/>
  <c r="AO62" i="1" s="1"/>
  <c r="W62" i="1"/>
  <c r="AK62" i="1" s="1"/>
  <c r="AG61" i="1"/>
  <c r="AC61" i="1"/>
  <c r="AQ61" i="1" s="1"/>
  <c r="Y61" i="1"/>
  <c r="AM61" i="1" s="1"/>
  <c r="AE60" i="1"/>
  <c r="AS60" i="1" s="1"/>
  <c r="AA60" i="1"/>
  <c r="AO60" i="1" s="1"/>
  <c r="W60" i="1"/>
  <c r="AK60" i="1" s="1"/>
  <c r="AG59" i="1"/>
  <c r="AC59" i="1"/>
  <c r="AQ59" i="1" s="1"/>
  <c r="Y59" i="1"/>
  <c r="AM59" i="1" s="1"/>
  <c r="AE58" i="1"/>
  <c r="AS58" i="1" s="1"/>
  <c r="AA58" i="1"/>
  <c r="AO58" i="1" s="1"/>
  <c r="W58" i="1"/>
  <c r="AK58" i="1" s="1"/>
  <c r="AG57" i="1"/>
  <c r="AC57" i="1"/>
  <c r="AQ57" i="1" s="1"/>
  <c r="AF63" i="1"/>
  <c r="AT63" i="1" s="1"/>
  <c r="AB63" i="1"/>
  <c r="AP63" i="1" s="1"/>
  <c r="X63" i="1"/>
  <c r="AL63" i="1" s="1"/>
  <c r="AD62" i="1"/>
  <c r="AR62" i="1" s="1"/>
  <c r="Z62" i="1"/>
  <c r="AN62" i="1" s="1"/>
  <c r="V62" i="1"/>
  <c r="AF61" i="1"/>
  <c r="AT61" i="1" s="1"/>
  <c r="AB61" i="1"/>
  <c r="AP61" i="1" s="1"/>
  <c r="X61" i="1"/>
  <c r="AL61" i="1" s="1"/>
  <c r="AD60" i="1"/>
  <c r="AR60" i="1" s="1"/>
  <c r="Y57" i="1"/>
  <c r="AM57" i="1" s="1"/>
  <c r="AD57" i="1"/>
  <c r="AR57" i="1" s="1"/>
  <c r="X58" i="1"/>
  <c r="AL58" i="1" s="1"/>
  <c r="AC58" i="1"/>
  <c r="AQ58" i="1" s="1"/>
  <c r="X59" i="1"/>
  <c r="AL59" i="1" s="1"/>
  <c r="AD59" i="1"/>
  <c r="AR59" i="1" s="1"/>
  <c r="X60" i="1"/>
  <c r="AL60" i="1" s="1"/>
  <c r="AC60" i="1"/>
  <c r="AQ60" i="1" s="1"/>
  <c r="W61" i="1"/>
  <c r="AK61" i="1" s="1"/>
  <c r="AE61" i="1"/>
  <c r="AS61" i="1" s="1"/>
  <c r="Y62" i="1"/>
  <c r="AM62" i="1" s="1"/>
  <c r="AG62" i="1"/>
  <c r="AA63" i="1"/>
  <c r="AO63" i="1" s="1"/>
  <c r="AE76" i="1"/>
  <c r="AS76" i="1" s="1"/>
  <c r="AA76" i="1"/>
  <c r="AO76" i="1" s="1"/>
  <c r="W76" i="1"/>
  <c r="AK76" i="1" s="1"/>
  <c r="AG75" i="1"/>
  <c r="AC75" i="1"/>
  <c r="AQ75" i="1" s="1"/>
  <c r="Y75" i="1"/>
  <c r="AM75" i="1" s="1"/>
  <c r="AE74" i="1"/>
  <c r="AS74" i="1" s="1"/>
  <c r="AA74" i="1"/>
  <c r="AO74" i="1" s="1"/>
  <c r="W74" i="1"/>
  <c r="AK74" i="1" s="1"/>
  <c r="AG73" i="1"/>
  <c r="AC73" i="1"/>
  <c r="AQ73" i="1" s="1"/>
  <c r="Y73" i="1"/>
  <c r="AM73" i="1" s="1"/>
  <c r="AE72" i="1"/>
  <c r="AS72" i="1" s="1"/>
  <c r="AA72" i="1"/>
  <c r="AO72" i="1" s="1"/>
  <c r="W72" i="1"/>
  <c r="AK72" i="1" s="1"/>
  <c r="AG71" i="1"/>
  <c r="AC71" i="1"/>
  <c r="AQ71" i="1" s="1"/>
  <c r="Y71" i="1"/>
  <c r="AM71" i="1" s="1"/>
  <c r="AE70" i="1"/>
  <c r="AS70" i="1" s="1"/>
  <c r="AA70" i="1"/>
  <c r="AO70" i="1" s="1"/>
  <c r="W70" i="1"/>
  <c r="AK70" i="1" s="1"/>
  <c r="AD69" i="1"/>
  <c r="AR69" i="1" s="1"/>
  <c r="Z69" i="1"/>
  <c r="AN69" i="1" s="1"/>
  <c r="V69" i="1"/>
  <c r="AJ69" i="1" s="1"/>
  <c r="AD76" i="1"/>
  <c r="AR76" i="1" s="1"/>
  <c r="Z76" i="1"/>
  <c r="AN76" i="1" s="1"/>
  <c r="V76" i="1"/>
  <c r="AF75" i="1"/>
  <c r="AT75" i="1" s="1"/>
  <c r="AB75" i="1"/>
  <c r="AP75" i="1" s="1"/>
  <c r="X75" i="1"/>
  <c r="AL75" i="1" s="1"/>
  <c r="AD74" i="1"/>
  <c r="AR74" i="1" s="1"/>
  <c r="Z74" i="1"/>
  <c r="AN74" i="1" s="1"/>
  <c r="V74" i="1"/>
  <c r="AF73" i="1"/>
  <c r="AT73" i="1" s="1"/>
  <c r="AB73" i="1"/>
  <c r="AP73" i="1" s="1"/>
  <c r="X73" i="1"/>
  <c r="AL73" i="1" s="1"/>
  <c r="AD72" i="1"/>
  <c r="AR72" i="1" s="1"/>
  <c r="Z72" i="1"/>
  <c r="AN72" i="1" s="1"/>
  <c r="V72" i="1"/>
  <c r="AF71" i="1"/>
  <c r="AT71" i="1" s="1"/>
  <c r="AB71" i="1"/>
  <c r="AP71" i="1" s="1"/>
  <c r="X71" i="1"/>
  <c r="AL71" i="1" s="1"/>
  <c r="AD70" i="1"/>
  <c r="AR70" i="1" s="1"/>
  <c r="Z70" i="1"/>
  <c r="AN70" i="1" s="1"/>
  <c r="V70" i="1"/>
  <c r="AG69" i="1"/>
  <c r="AC69" i="1"/>
  <c r="AQ69" i="1" s="1"/>
  <c r="Y69" i="1"/>
  <c r="AM69" i="1" s="1"/>
  <c r="AC70" i="1"/>
  <c r="AQ70" i="1" s="1"/>
  <c r="W71" i="1"/>
  <c r="AK71" i="1" s="1"/>
  <c r="AE71" i="1"/>
  <c r="AS71" i="1" s="1"/>
  <c r="S72" i="1"/>
  <c r="AC72" i="1"/>
  <c r="AQ72" i="1" s="1"/>
  <c r="W73" i="1"/>
  <c r="AK73" i="1" s="1"/>
  <c r="AE73" i="1"/>
  <c r="AS73" i="1" s="1"/>
  <c r="Y74" i="1"/>
  <c r="AM74" i="1" s="1"/>
  <c r="AG74" i="1"/>
  <c r="AA75" i="1"/>
  <c r="AO75" i="1" s="1"/>
  <c r="AC76" i="1"/>
  <c r="AQ76" i="1" s="1"/>
  <c r="S81" i="2" l="1"/>
  <c r="S81" i="1"/>
</calcChain>
</file>

<file path=xl/sharedStrings.xml><?xml version="1.0" encoding="utf-8"?>
<sst xmlns="http://schemas.openxmlformats.org/spreadsheetml/2006/main" count="1207" uniqueCount="47">
  <si>
    <t>RK-48A: Pandemic Response Box - ZEBOV minigenome system Screen (stable cells + minigenome transfection)</t>
  </si>
  <si>
    <t>Plate Map</t>
  </si>
  <si>
    <t>Plate A-E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</si>
  <si>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</si>
  <si>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</si>
  <si>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</si>
  <si>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</si>
  <si>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</si>
  <si>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</si>
  <si>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</si>
  <si>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</si>
  <si>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</si>
  <si>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</si>
  <si>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</si>
  <si>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</si>
  <si>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A</t>
  </si>
  <si>
    <t>6-Azauridine</t>
  </si>
  <si>
    <t>cmpd</t>
  </si>
  <si>
    <t>DMSO</t>
  </si>
  <si>
    <t>B</t>
  </si>
  <si>
    <t>C</t>
  </si>
  <si>
    <t>D</t>
  </si>
  <si>
    <t>E</t>
  </si>
  <si>
    <t>F</t>
  </si>
  <si>
    <t>G</t>
  </si>
  <si>
    <t>H</t>
  </si>
  <si>
    <t>Gedunin</t>
  </si>
  <si>
    <t>Day 2 - nLuc Signal (50ul Sup + 50ul reagent)</t>
  </si>
  <si>
    <t>Percent of DMSO</t>
  </si>
  <si>
    <t>Percent Inhibition</t>
  </si>
  <si>
    <t>Plate A</t>
  </si>
  <si>
    <t>c_1+c_12</t>
  </si>
  <si>
    <t>c_1+c_12_Corr</t>
  </si>
  <si>
    <t>DMSO:</t>
  </si>
  <si>
    <t>avg</t>
  </si>
  <si>
    <t>stdev</t>
  </si>
  <si>
    <t>%CV</t>
  </si>
  <si>
    <t>Plate B</t>
  </si>
  <si>
    <t>Plate C</t>
  </si>
  <si>
    <t>Plate D</t>
  </si>
  <si>
    <t>Plate E</t>
  </si>
  <si>
    <t>Avg of Avg</t>
  </si>
  <si>
    <t>Plate Avg</t>
  </si>
  <si>
    <t>Plate stdev</t>
  </si>
  <si>
    <t>Plate %CV</t>
  </si>
  <si>
    <t>Day 2 - CTG Signal (50ul Cells+Sup + 50ul reagent)</t>
  </si>
  <si>
    <t>Percent of DMSO = % Cell Viability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</si>
</sst>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2" borderId="2" xfId="0" applyFill="1" applyBorder="1"/>
    <xf numFmtId="0" fontId="0" fillId="2" borderId="3" xfId="0" applyFill="1" applyBorder="1"/>
    <xf numFmtId="0" fontId="2" fillId="3" borderId="4" xfId="0" applyFont="1" applyFill="1" applyBorder="1" applyAlignment="1">
      <alignment horizontal="center" vertical="center"/>
    </xf>
    <xf numFmtId="11" fontId="0" fillId="3" borderId="0" xfId="0" applyNumberFormat="1" applyFont="1" applyFill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4" borderId="0" xfId="0" applyFont="1" applyFill="1"/>
    <xf numFmtId="11" fontId="2" fillId="4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0" xfId="0" applyFont="1" applyFill="1"/>
    <xf numFmtId="0" fontId="2" fillId="0" borderId="1" xfId="0" applyFont="1" applyFill="1" applyBorder="1"/>
    <xf numFmtId="0" fontId="2" fillId="6" borderId="0" xfId="0" applyFont="1" applyFill="1"/>
    <xf numFmtId="0" fontId="0" fillId="6" borderId="0" xfId="0" applyFont="1" applyFill="1"/>
    <xf numFmtId="0" fontId="2" fillId="0" borderId="0" xfId="0" applyFont="1" applyFill="1"/>
    <xf numFmtId="0" fontId="2" fillId="2" borderId="3" xfId="0" applyFont="1" applyFill="1" applyBorder="1"/>
    <xf numFmtId="0" fontId="6" fillId="3" borderId="4" xfId="0" applyFont="1" applyFill="1" applyBorder="1" applyAlignment="1">
      <alignment horizontal="center" vertical="center"/>
    </xf>
    <xf numFmtId="11" fontId="0" fillId="3" borderId="1" xfId="0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11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11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2" fillId="7" borderId="0" xfId="0" applyFont="1" applyFill="1"/>
    <xf numFmtId="11" fontId="2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">
    <dxf>
      <font>
        <b/>
        <i/>
        <color rgb="FFFF9300"/>
      </font>
      <fill>
        <patternFill patternType="none">
          <bgColor auto="1"/>
        </patternFill>
      </fill>
    </dxf>
    <dxf>
      <font>
        <b/>
        <i/>
        <color rgb="FF0432FF"/>
      </font>
      <fill>
        <patternFill>
          <bgColor theme="4" tint="0.79998168889431442"/>
        </patternFill>
      </fill>
    </dxf>
    <dxf>
      <font>
        <b/>
        <i val="0"/>
        <color rgb="FF0432FF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2A701-CEBA-434E-808D-320A0812D047}">
  <dimension ref="A1:AH81"/>
  <sheetViews>
    <sheetView tabSelected="1" zoomScale="90" zoomScaleNormal="90" workbookViewId="0">
      <selection activeCell="B3" sqref="B3:S81"/>
    </sheetView>
  </sheetViews>
  <sheetFormatPr baseColWidth="10" defaultRowHeight="16" x14ac:dyDescent="0.2"/>
  <cols>
    <col min="2" max="2" width="10.5" style="2" customWidth="1"/>
    <col min="3" max="14" width="10.83203125" style="3"/>
    <col min="15" max="15" width="10.83203125" style="2"/>
    <col min="16" max="18" width="0" style="2" hidden="1" customWidth="1"/>
    <col min="19" max="19" width="10.83203125" style="4"/>
    <col min="20" max="20" width="10.83203125" style="2"/>
    <col min="22" max="33" width="10.1640625" customWidth="1"/>
    <col min="34" max="34" width="10.1640625" style="5" customWidth="1"/>
  </cols>
  <sheetData>
    <row r="1" spans="1:34" x14ac:dyDescent="0.2">
      <c r="A1" s="1" t="s">
        <v>0</v>
      </c>
    </row>
    <row r="2" spans="1:34" x14ac:dyDescent="0.2">
      <c r="A2" t="s">
        <v>1</v>
      </c>
    </row>
    <row r="3" spans="1:34" x14ac:dyDescent="0.2"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U3" s="9" t="s">
        <v>2</v>
      </c>
      <c r="V3" s="10" t="s">
        <v>3</v>
      </c>
      <c r="W3" s="10" t="s">
        <v>4</v>
      </c>
      <c r="X3" s="10" t="s">
        <v>5</v>
      </c>
      <c r="Y3" s="10" t="s">
        <v>6</v>
      </c>
      <c r="Z3" s="10" t="s">
        <v>7</v>
      </c>
      <c r="AA3" s="10" t="s">
        <v>8</v>
      </c>
      <c r="AB3" s="10" t="s">
        <v>9</v>
      </c>
      <c r="AC3" s="10" t="s">
        <v>10</v>
      </c>
      <c r="AD3" s="10" t="s">
        <v>11</v>
      </c>
      <c r="AE3" s="10" t="s">
        <v>12</v>
      </c>
      <c r="AF3" s="10" t="s">
        <v>13</v>
      </c>
      <c r="AG3" s="10" t="s">
        <v>14</v>
      </c>
    </row>
    <row r="4" spans="1:34" x14ac:dyDescent="0.2">
      <c r="B4" s="12" t="s">
        <v>15</v>
      </c>
      <c r="C4" s="13" t="s">
        <v>16</v>
      </c>
      <c r="D4" s="14" t="s">
        <v>17</v>
      </c>
      <c r="E4" s="14" t="s">
        <v>17</v>
      </c>
      <c r="F4" s="14" t="s">
        <v>17</v>
      </c>
      <c r="G4" s="14" t="s">
        <v>17</v>
      </c>
      <c r="H4" s="14" t="s">
        <v>17</v>
      </c>
      <c r="I4" s="14" t="s">
        <v>17</v>
      </c>
      <c r="J4" s="14" t="s">
        <v>17</v>
      </c>
      <c r="K4" s="14" t="s">
        <v>17</v>
      </c>
      <c r="L4" s="14" t="s">
        <v>17</v>
      </c>
      <c r="M4" s="14" t="s">
        <v>17</v>
      </c>
      <c r="N4" s="15" t="s">
        <v>18</v>
      </c>
      <c r="U4" s="12" t="s">
        <v>15</v>
      </c>
      <c r="V4" s="13" t="s">
        <v>16</v>
      </c>
      <c r="W4" s="14" t="s">
        <v>17</v>
      </c>
      <c r="X4" s="14" t="s">
        <v>17</v>
      </c>
      <c r="Y4" s="14" t="s">
        <v>17</v>
      </c>
      <c r="Z4" s="14" t="s">
        <v>17</v>
      </c>
      <c r="AA4" s="14" t="s">
        <v>17</v>
      </c>
      <c r="AB4" s="14" t="s">
        <v>17</v>
      </c>
      <c r="AC4" s="14" t="s">
        <v>17</v>
      </c>
      <c r="AD4" s="14" t="s">
        <v>17</v>
      </c>
      <c r="AE4" s="14" t="s">
        <v>17</v>
      </c>
      <c r="AF4" s="14" t="s">
        <v>17</v>
      </c>
      <c r="AG4" s="15" t="s">
        <v>18</v>
      </c>
    </row>
    <row r="5" spans="1:34" x14ac:dyDescent="0.2">
      <c r="B5" s="12" t="s">
        <v>19</v>
      </c>
      <c r="C5" s="17" t="s">
        <v>18</v>
      </c>
      <c r="D5" s="14" t="s">
        <v>17</v>
      </c>
      <c r="E5" s="14" t="s">
        <v>17</v>
      </c>
      <c r="F5" s="14" t="s">
        <v>17</v>
      </c>
      <c r="G5" s="14" t="s">
        <v>17</v>
      </c>
      <c r="H5" s="14" t="s">
        <v>17</v>
      </c>
      <c r="I5" s="14" t="s">
        <v>17</v>
      </c>
      <c r="J5" s="14" t="s">
        <v>17</v>
      </c>
      <c r="K5" s="14" t="s">
        <v>17</v>
      </c>
      <c r="L5" s="14" t="s">
        <v>17</v>
      </c>
      <c r="M5" s="14" t="s">
        <v>17</v>
      </c>
      <c r="N5" s="17" t="s">
        <v>18</v>
      </c>
      <c r="U5" s="12" t="s">
        <v>19</v>
      </c>
      <c r="V5" s="17" t="s">
        <v>18</v>
      </c>
      <c r="W5" s="14" t="s">
        <v>17</v>
      </c>
      <c r="X5" s="14" t="s">
        <v>17</v>
      </c>
      <c r="Y5" s="14" t="s">
        <v>17</v>
      </c>
      <c r="Z5" s="14" t="s">
        <v>17</v>
      </c>
      <c r="AA5" s="14" t="s">
        <v>17</v>
      </c>
      <c r="AB5" s="14" t="s">
        <v>17</v>
      </c>
      <c r="AC5" s="14" t="s">
        <v>17</v>
      </c>
      <c r="AD5" s="14" t="s">
        <v>17</v>
      </c>
      <c r="AE5" s="14" t="s">
        <v>17</v>
      </c>
      <c r="AF5" s="14" t="s">
        <v>17</v>
      </c>
      <c r="AG5" s="17" t="s">
        <v>18</v>
      </c>
    </row>
    <row r="6" spans="1:34" x14ac:dyDescent="0.2">
      <c r="B6" s="12" t="s">
        <v>20</v>
      </c>
      <c r="C6" s="17" t="s">
        <v>18</v>
      </c>
      <c r="D6" s="14" t="s">
        <v>17</v>
      </c>
      <c r="E6" s="14" t="s">
        <v>17</v>
      </c>
      <c r="F6" s="14" t="s">
        <v>17</v>
      </c>
      <c r="G6" s="14" t="s">
        <v>17</v>
      </c>
      <c r="H6" s="14" t="s">
        <v>17</v>
      </c>
      <c r="I6" s="14" t="s">
        <v>17</v>
      </c>
      <c r="J6" s="14" t="s">
        <v>17</v>
      </c>
      <c r="K6" s="14" t="s">
        <v>17</v>
      </c>
      <c r="L6" s="14" t="s">
        <v>17</v>
      </c>
      <c r="M6" s="14" t="s">
        <v>17</v>
      </c>
      <c r="N6" s="17" t="s">
        <v>18</v>
      </c>
      <c r="U6" s="12" t="s">
        <v>20</v>
      </c>
      <c r="V6" s="17" t="s">
        <v>18</v>
      </c>
      <c r="W6" s="14" t="s">
        <v>17</v>
      </c>
      <c r="X6" s="14" t="s">
        <v>17</v>
      </c>
      <c r="Y6" s="14" t="s">
        <v>17</v>
      </c>
      <c r="Z6" s="14" t="s">
        <v>17</v>
      </c>
      <c r="AA6" s="14" t="s">
        <v>17</v>
      </c>
      <c r="AB6" s="14" t="s">
        <v>17</v>
      </c>
      <c r="AC6" s="14" t="s">
        <v>17</v>
      </c>
      <c r="AD6" s="14" t="s">
        <v>17</v>
      </c>
      <c r="AE6" s="14" t="s">
        <v>17</v>
      </c>
      <c r="AF6" s="14" t="s">
        <v>17</v>
      </c>
      <c r="AG6" s="17" t="s">
        <v>18</v>
      </c>
    </row>
    <row r="7" spans="1:34" x14ac:dyDescent="0.2">
      <c r="B7" s="12" t="s">
        <v>21</v>
      </c>
      <c r="C7" s="17" t="s">
        <v>18</v>
      </c>
      <c r="D7" s="14" t="s">
        <v>17</v>
      </c>
      <c r="E7" s="14" t="s">
        <v>17</v>
      </c>
      <c r="F7" s="14" t="s">
        <v>17</v>
      </c>
      <c r="G7" s="14" t="s">
        <v>17</v>
      </c>
      <c r="H7" s="14" t="s">
        <v>17</v>
      </c>
      <c r="I7" s="14" t="s">
        <v>17</v>
      </c>
      <c r="J7" s="14" t="s">
        <v>17</v>
      </c>
      <c r="K7" s="14" t="s">
        <v>17</v>
      </c>
      <c r="L7" s="14" t="s">
        <v>17</v>
      </c>
      <c r="M7" s="14" t="s">
        <v>17</v>
      </c>
      <c r="N7" s="17" t="s">
        <v>18</v>
      </c>
      <c r="U7" s="12" t="s">
        <v>21</v>
      </c>
      <c r="V7" s="17" t="s">
        <v>18</v>
      </c>
      <c r="W7" s="14" t="s">
        <v>17</v>
      </c>
      <c r="X7" s="14" t="s">
        <v>17</v>
      </c>
      <c r="Y7" s="14" t="s">
        <v>17</v>
      </c>
      <c r="Z7" s="14" t="s">
        <v>17</v>
      </c>
      <c r="AA7" s="14" t="s">
        <v>17</v>
      </c>
      <c r="AB7" s="14" t="s">
        <v>17</v>
      </c>
      <c r="AC7" s="14" t="s">
        <v>17</v>
      </c>
      <c r="AD7" s="14" t="s">
        <v>17</v>
      </c>
      <c r="AE7" s="14" t="s">
        <v>17</v>
      </c>
      <c r="AF7" s="14" t="s">
        <v>17</v>
      </c>
      <c r="AG7" s="17" t="s">
        <v>18</v>
      </c>
    </row>
    <row r="8" spans="1:34" x14ac:dyDescent="0.2">
      <c r="B8" s="12" t="s">
        <v>22</v>
      </c>
      <c r="C8" s="17" t="s">
        <v>18</v>
      </c>
      <c r="D8" s="14" t="s">
        <v>17</v>
      </c>
      <c r="E8" s="14" t="s">
        <v>17</v>
      </c>
      <c r="F8" s="14" t="s">
        <v>17</v>
      </c>
      <c r="G8" s="14" t="s">
        <v>17</v>
      </c>
      <c r="H8" s="14" t="s">
        <v>17</v>
      </c>
      <c r="I8" s="14" t="s">
        <v>17</v>
      </c>
      <c r="J8" s="14" t="s">
        <v>17</v>
      </c>
      <c r="K8" s="14" t="s">
        <v>17</v>
      </c>
      <c r="L8" s="14" t="s">
        <v>17</v>
      </c>
      <c r="M8" s="14" t="s">
        <v>17</v>
      </c>
      <c r="N8" s="17" t="s">
        <v>18</v>
      </c>
      <c r="U8" s="12" t="s">
        <v>22</v>
      </c>
      <c r="V8" s="17" t="s">
        <v>18</v>
      </c>
      <c r="W8" s="14" t="s">
        <v>17</v>
      </c>
      <c r="X8" s="14" t="s">
        <v>17</v>
      </c>
      <c r="Y8" s="14" t="s">
        <v>17</v>
      </c>
      <c r="Z8" s="14" t="s">
        <v>17</v>
      </c>
      <c r="AA8" s="14" t="s">
        <v>17</v>
      </c>
      <c r="AB8" s="14" t="s">
        <v>17</v>
      </c>
      <c r="AC8" s="14" t="s">
        <v>17</v>
      </c>
      <c r="AD8" s="14" t="s">
        <v>17</v>
      </c>
      <c r="AE8" s="14" t="s">
        <v>17</v>
      </c>
      <c r="AF8" s="14" t="s">
        <v>17</v>
      </c>
      <c r="AG8" s="17" t="s">
        <v>18</v>
      </c>
    </row>
    <row r="9" spans="1:34" x14ac:dyDescent="0.2">
      <c r="B9" s="12" t="s">
        <v>23</v>
      </c>
      <c r="C9" s="17" t="s">
        <v>18</v>
      </c>
      <c r="D9" s="14" t="s">
        <v>17</v>
      </c>
      <c r="E9" s="14" t="s">
        <v>17</v>
      </c>
      <c r="F9" s="14" t="s">
        <v>17</v>
      </c>
      <c r="G9" s="14" t="s">
        <v>17</v>
      </c>
      <c r="H9" s="14" t="s">
        <v>17</v>
      </c>
      <c r="I9" s="14" t="s">
        <v>17</v>
      </c>
      <c r="J9" s="14" t="s">
        <v>17</v>
      </c>
      <c r="K9" s="14" t="s">
        <v>17</v>
      </c>
      <c r="L9" s="14" t="s">
        <v>17</v>
      </c>
      <c r="M9" s="14" t="s">
        <v>17</v>
      </c>
      <c r="N9" s="17" t="s">
        <v>18</v>
      </c>
      <c r="U9" s="12" t="s">
        <v>23</v>
      </c>
      <c r="V9" s="17" t="s">
        <v>18</v>
      </c>
      <c r="W9" s="14" t="s">
        <v>17</v>
      </c>
      <c r="X9" s="14" t="s">
        <v>17</v>
      </c>
      <c r="Y9" s="14" t="s">
        <v>17</v>
      </c>
      <c r="Z9" s="14" t="s">
        <v>17</v>
      </c>
      <c r="AA9" s="14" t="s">
        <v>17</v>
      </c>
      <c r="AB9" s="14" t="s">
        <v>17</v>
      </c>
      <c r="AC9" s="14" t="s">
        <v>17</v>
      </c>
      <c r="AD9" s="14" t="s">
        <v>17</v>
      </c>
      <c r="AE9" s="14" t="s">
        <v>17</v>
      </c>
      <c r="AF9" s="14" t="s">
        <v>17</v>
      </c>
      <c r="AG9" s="17" t="s">
        <v>18</v>
      </c>
    </row>
    <row r="10" spans="1:34" x14ac:dyDescent="0.2">
      <c r="B10" s="12" t="s">
        <v>24</v>
      </c>
      <c r="C10" s="17" t="s">
        <v>18</v>
      </c>
      <c r="D10" s="14" t="s">
        <v>17</v>
      </c>
      <c r="E10" s="14" t="s">
        <v>17</v>
      </c>
      <c r="F10" s="14" t="s">
        <v>17</v>
      </c>
      <c r="G10" s="14" t="s">
        <v>17</v>
      </c>
      <c r="H10" s="14" t="s">
        <v>17</v>
      </c>
      <c r="I10" s="14" t="s">
        <v>17</v>
      </c>
      <c r="J10" s="14" t="s">
        <v>17</v>
      </c>
      <c r="K10" s="14" t="s">
        <v>17</v>
      </c>
      <c r="L10" s="14" t="s">
        <v>17</v>
      </c>
      <c r="M10" s="14" t="s">
        <v>17</v>
      </c>
      <c r="N10" s="17" t="s">
        <v>18</v>
      </c>
      <c r="U10" s="12" t="s">
        <v>24</v>
      </c>
      <c r="V10" s="17" t="s">
        <v>18</v>
      </c>
      <c r="W10" s="14" t="s">
        <v>17</v>
      </c>
      <c r="X10" s="14" t="s">
        <v>17</v>
      </c>
      <c r="Y10" s="14" t="s">
        <v>17</v>
      </c>
      <c r="Z10" s="14" t="s">
        <v>17</v>
      </c>
      <c r="AA10" s="14" t="s">
        <v>17</v>
      </c>
      <c r="AB10" s="14" t="s">
        <v>17</v>
      </c>
      <c r="AC10" s="14" t="s">
        <v>17</v>
      </c>
      <c r="AD10" s="14" t="s">
        <v>17</v>
      </c>
      <c r="AE10" s="14" t="s">
        <v>17</v>
      </c>
      <c r="AF10" s="14" t="s">
        <v>17</v>
      </c>
      <c r="AG10" s="17" t="s">
        <v>18</v>
      </c>
    </row>
    <row r="11" spans="1:34" x14ac:dyDescent="0.2">
      <c r="B11" s="12" t="s">
        <v>25</v>
      </c>
      <c r="C11" s="15" t="s">
        <v>18</v>
      </c>
      <c r="D11" s="14" t="s">
        <v>17</v>
      </c>
      <c r="E11" s="14" t="s">
        <v>17</v>
      </c>
      <c r="F11" s="14" t="s">
        <v>17</v>
      </c>
      <c r="G11" s="14" t="s">
        <v>17</v>
      </c>
      <c r="H11" s="14" t="s">
        <v>17</v>
      </c>
      <c r="I11" s="14" t="s">
        <v>17</v>
      </c>
      <c r="J11" s="14" t="s">
        <v>17</v>
      </c>
      <c r="K11" s="14" t="s">
        <v>17</v>
      </c>
      <c r="L11" s="14" t="s">
        <v>17</v>
      </c>
      <c r="M11" s="14" t="s">
        <v>17</v>
      </c>
      <c r="N11" s="13" t="s">
        <v>26</v>
      </c>
      <c r="U11" s="12" t="s">
        <v>25</v>
      </c>
      <c r="V11" s="15" t="s">
        <v>18</v>
      </c>
      <c r="W11" s="14" t="s">
        <v>17</v>
      </c>
      <c r="X11" s="14" t="s">
        <v>17</v>
      </c>
      <c r="Y11" s="14" t="s">
        <v>17</v>
      </c>
      <c r="Z11" s="14" t="s">
        <v>17</v>
      </c>
      <c r="AA11" s="14" t="s">
        <v>17</v>
      </c>
      <c r="AB11" s="14" t="s">
        <v>17</v>
      </c>
      <c r="AC11" s="14" t="s">
        <v>17</v>
      </c>
      <c r="AD11" s="14" t="s">
        <v>17</v>
      </c>
      <c r="AE11" s="14" t="s">
        <v>17</v>
      </c>
      <c r="AF11" s="14" t="s">
        <v>17</v>
      </c>
      <c r="AG11" s="13" t="s">
        <v>26</v>
      </c>
    </row>
    <row r="12" spans="1:34" x14ac:dyDescent="0.2">
      <c r="U12" s="2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4" s="26" customFormat="1" x14ac:dyDescent="0.2">
      <c r="A13" s="44"/>
      <c r="B13" s="44" t="s">
        <v>45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20"/>
      <c r="P13" s="20"/>
      <c r="Q13" s="20"/>
      <c r="R13" s="20"/>
      <c r="S13" s="21"/>
      <c r="T13" s="20"/>
      <c r="U13" s="22" t="s">
        <v>46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</row>
    <row r="15" spans="1:34" ht="19" x14ac:dyDescent="0.2">
      <c r="B15" s="28" t="s">
        <v>30</v>
      </c>
      <c r="C15" s="10" t="s">
        <v>3</v>
      </c>
      <c r="D15" s="10" t="s">
        <v>4</v>
      </c>
      <c r="E15" s="10" t="s">
        <v>5</v>
      </c>
      <c r="F15" s="10" t="s">
        <v>6</v>
      </c>
      <c r="G15" s="10" t="s">
        <v>7</v>
      </c>
      <c r="H15" s="10" t="s">
        <v>8</v>
      </c>
      <c r="I15" s="10" t="s">
        <v>9</v>
      </c>
      <c r="J15" s="10" t="s">
        <v>10</v>
      </c>
      <c r="K15" s="10" t="s">
        <v>11</v>
      </c>
      <c r="L15" s="10" t="s">
        <v>12</v>
      </c>
      <c r="M15" s="10" t="s">
        <v>13</v>
      </c>
      <c r="N15" s="10" t="s">
        <v>14</v>
      </c>
      <c r="P15" s="10" t="s">
        <v>3</v>
      </c>
      <c r="Q15" s="10" t="s">
        <v>14</v>
      </c>
      <c r="R15" s="10" t="s">
        <v>31</v>
      </c>
      <c r="S15" s="29" t="s">
        <v>32</v>
      </c>
      <c r="U15" s="28" t="s">
        <v>30</v>
      </c>
      <c r="V15" s="10" t="s">
        <v>3</v>
      </c>
      <c r="W15" s="10" t="s">
        <v>4</v>
      </c>
      <c r="X15" s="10" t="s">
        <v>5</v>
      </c>
      <c r="Y15" s="10" t="s">
        <v>6</v>
      </c>
      <c r="Z15" s="10" t="s">
        <v>7</v>
      </c>
      <c r="AA15" s="10" t="s">
        <v>8</v>
      </c>
      <c r="AB15" s="10" t="s">
        <v>9</v>
      </c>
      <c r="AC15" s="10" t="s">
        <v>10</v>
      </c>
      <c r="AD15" s="10" t="s">
        <v>11</v>
      </c>
      <c r="AE15" s="10" t="s">
        <v>12</v>
      </c>
      <c r="AF15" s="10" t="s">
        <v>13</v>
      </c>
      <c r="AG15" s="10" t="s">
        <v>14</v>
      </c>
    </row>
    <row r="16" spans="1:34" x14ac:dyDescent="0.2">
      <c r="B16" s="12" t="s">
        <v>15</v>
      </c>
      <c r="C16" s="30">
        <v>37287760</v>
      </c>
      <c r="D16" s="30">
        <v>43016440</v>
      </c>
      <c r="E16" s="30">
        <v>39093480</v>
      </c>
      <c r="F16" s="30">
        <v>34618400</v>
      </c>
      <c r="G16" s="30">
        <v>32483920</v>
      </c>
      <c r="H16" s="30">
        <v>48931600</v>
      </c>
      <c r="I16" s="30">
        <v>48813200</v>
      </c>
      <c r="J16" s="30">
        <v>48716640</v>
      </c>
      <c r="K16" s="30">
        <v>48721960</v>
      </c>
      <c r="L16" s="30">
        <v>47814720</v>
      </c>
      <c r="M16" s="30">
        <v>46567960</v>
      </c>
      <c r="N16" s="30">
        <v>45134360</v>
      </c>
      <c r="O16" s="2" t="s">
        <v>33</v>
      </c>
      <c r="U16" s="12" t="s">
        <v>15</v>
      </c>
      <c r="V16" s="32">
        <f>100*(C16/$S$17)</f>
        <v>73.378934605320026</v>
      </c>
      <c r="W16" s="32">
        <f t="shared" ref="W16:AG23" si="0">100*(D16/$S$17)</f>
        <v>84.652458010716444</v>
      </c>
      <c r="X16" s="32">
        <f t="shared" si="0"/>
        <v>76.932428025024464</v>
      </c>
      <c r="Y16" s="32">
        <f t="shared" si="0"/>
        <v>68.12587588368973</v>
      </c>
      <c r="Z16" s="32">
        <f t="shared" si="0"/>
        <v>63.92541255909304</v>
      </c>
      <c r="AA16" s="32">
        <f t="shared" si="0"/>
        <v>96.292957167008083</v>
      </c>
      <c r="AB16" s="32">
        <f t="shared" si="0"/>
        <v>96.059956690249223</v>
      </c>
      <c r="AC16" s="32">
        <f t="shared" si="0"/>
        <v>95.869935355487101</v>
      </c>
      <c r="AD16" s="32">
        <f t="shared" si="0"/>
        <v>95.88040463366579</v>
      </c>
      <c r="AE16" s="32">
        <f t="shared" si="0"/>
        <v>94.095038480501032</v>
      </c>
      <c r="AF16" s="32">
        <f t="shared" si="0"/>
        <v>91.641527716954812</v>
      </c>
      <c r="AG16" s="33">
        <f t="shared" si="0"/>
        <v>88.820332755117818</v>
      </c>
    </row>
    <row r="17" spans="2:33" x14ac:dyDescent="0.2">
      <c r="B17" s="12" t="s">
        <v>19</v>
      </c>
      <c r="C17" s="30">
        <v>47389840</v>
      </c>
      <c r="D17" s="30">
        <v>50807280</v>
      </c>
      <c r="E17" s="30">
        <v>51715280</v>
      </c>
      <c r="F17" s="30">
        <v>52961080</v>
      </c>
      <c r="G17" s="30">
        <v>53292080</v>
      </c>
      <c r="H17" s="30">
        <v>55090320</v>
      </c>
      <c r="I17" s="30">
        <v>53264400</v>
      </c>
      <c r="J17" s="30">
        <v>50051160</v>
      </c>
      <c r="K17" s="30">
        <v>50838560</v>
      </c>
      <c r="L17" s="30">
        <v>52593600</v>
      </c>
      <c r="M17" s="30">
        <v>50846600</v>
      </c>
      <c r="N17" s="30">
        <v>47409840</v>
      </c>
      <c r="O17" s="2" t="s">
        <v>34</v>
      </c>
      <c r="P17" s="3">
        <f>AVERAGE(C17:C22)</f>
        <v>50432780</v>
      </c>
      <c r="Q17" s="3">
        <f>AVERAGE(N17:N22)</f>
        <v>51197913.333333336</v>
      </c>
      <c r="R17" s="3">
        <f>AVERAGE(C17:C22,N17:N22)</f>
        <v>50815346.666666664</v>
      </c>
      <c r="S17" s="36">
        <f>AVERAGE(C17:C22,N17:N22)</f>
        <v>50815346.666666664</v>
      </c>
      <c r="U17" s="12" t="s">
        <v>19</v>
      </c>
      <c r="V17" s="32">
        <f t="shared" ref="V17:V23" si="1">100*(C17/$S$17)</f>
        <v>93.258913120996795</v>
      </c>
      <c r="W17" s="32">
        <f t="shared" si="0"/>
        <v>99.984125530581196</v>
      </c>
      <c r="X17" s="32">
        <f t="shared" si="0"/>
        <v>101.77098729491432</v>
      </c>
      <c r="Y17" s="32">
        <f t="shared" si="0"/>
        <v>104.22260886540575</v>
      </c>
      <c r="Z17" s="32">
        <f t="shared" si="0"/>
        <v>104.87398688742589</v>
      </c>
      <c r="AA17" s="32">
        <f t="shared" si="0"/>
        <v>108.41276034457832</v>
      </c>
      <c r="AB17" s="32">
        <f t="shared" si="0"/>
        <v>104.81951515434575</v>
      </c>
      <c r="AC17" s="32">
        <f t="shared" si="0"/>
        <v>98.496149850793117</v>
      </c>
      <c r="AD17" s="32">
        <f t="shared" si="0"/>
        <v>100.0456817376168</v>
      </c>
      <c r="AE17" s="32">
        <f t="shared" si="0"/>
        <v>103.49944150730317</v>
      </c>
      <c r="AF17" s="32">
        <f t="shared" si="0"/>
        <v>100.06150372945078</v>
      </c>
      <c r="AG17" s="32">
        <f t="shared" si="0"/>
        <v>93.29827130963848</v>
      </c>
    </row>
    <row r="18" spans="2:33" x14ac:dyDescent="0.2">
      <c r="B18" s="12" t="s">
        <v>20</v>
      </c>
      <c r="C18" s="30">
        <v>48781600</v>
      </c>
      <c r="D18" s="30">
        <v>50040160</v>
      </c>
      <c r="E18" s="30">
        <v>54276680</v>
      </c>
      <c r="F18" s="30">
        <v>54462280</v>
      </c>
      <c r="G18" s="30">
        <v>56751720</v>
      </c>
      <c r="H18" s="30">
        <v>57003320</v>
      </c>
      <c r="I18" s="30">
        <v>57911440</v>
      </c>
      <c r="J18" s="30">
        <v>55388600</v>
      </c>
      <c r="K18" s="30">
        <v>56304320</v>
      </c>
      <c r="L18" s="30">
        <v>54185960</v>
      </c>
      <c r="M18" s="30">
        <v>54145200</v>
      </c>
      <c r="N18" s="30">
        <v>51069320</v>
      </c>
      <c r="O18" s="2" t="s">
        <v>35</v>
      </c>
      <c r="P18" s="3">
        <f>STDEV(C17:C22)</f>
        <v>1998540.8664122934</v>
      </c>
      <c r="Q18" s="3">
        <f>STDEV(N17:N22)</f>
        <v>2124761.238414017</v>
      </c>
      <c r="R18" s="3">
        <f>STDEV(C17:C22,N17:N22)</f>
        <v>2006810.3735273471</v>
      </c>
      <c r="S18" s="36">
        <f>STDEV(C17:C22,N17:N22)</f>
        <v>2006810.3735273471</v>
      </c>
      <c r="U18" s="12" t="s">
        <v>20</v>
      </c>
      <c r="V18" s="32">
        <f t="shared" si="1"/>
        <v>95.99777075219535</v>
      </c>
      <c r="W18" s="32">
        <f t="shared" si="0"/>
        <v>98.474502847040185</v>
      </c>
      <c r="X18" s="32">
        <f t="shared" si="0"/>
        <v>106.81159051425672</v>
      </c>
      <c r="Y18" s="32">
        <f t="shared" si="0"/>
        <v>107.1768345048517</v>
      </c>
      <c r="Z18" s="32">
        <f t="shared" si="0"/>
        <v>111.68224507504428</v>
      </c>
      <c r="AA18" s="32">
        <f t="shared" si="0"/>
        <v>112.17737108815685</v>
      </c>
      <c r="AB18" s="32">
        <f t="shared" si="0"/>
        <v>113.96446900162182</v>
      </c>
      <c r="AC18" s="32">
        <f t="shared" si="0"/>
        <v>108.99974836998064</v>
      </c>
      <c r="AD18" s="32">
        <f t="shared" si="0"/>
        <v>110.80180239512944</v>
      </c>
      <c r="AE18" s="32">
        <f t="shared" si="0"/>
        <v>106.63306177057798</v>
      </c>
      <c r="AF18" s="32">
        <f t="shared" si="0"/>
        <v>106.5528497821262</v>
      </c>
      <c r="AG18" s="32">
        <f t="shared" si="0"/>
        <v>100.49979651816471</v>
      </c>
    </row>
    <row r="19" spans="2:33" x14ac:dyDescent="0.2">
      <c r="B19" s="12" t="s">
        <v>21</v>
      </c>
      <c r="C19" s="30">
        <v>51615040</v>
      </c>
      <c r="D19" s="30">
        <v>54631520</v>
      </c>
      <c r="E19" s="30">
        <v>54553800</v>
      </c>
      <c r="F19" s="30">
        <v>58891320</v>
      </c>
      <c r="G19" s="30">
        <v>58543680</v>
      </c>
      <c r="H19" s="30">
        <v>58388960</v>
      </c>
      <c r="I19" s="30">
        <v>59492680</v>
      </c>
      <c r="J19" s="30">
        <v>58819160</v>
      </c>
      <c r="K19" s="30">
        <v>58565480</v>
      </c>
      <c r="L19" s="30">
        <v>55717960</v>
      </c>
      <c r="M19" s="30">
        <v>53647760</v>
      </c>
      <c r="N19" s="30">
        <v>50442960</v>
      </c>
      <c r="O19" s="2" t="s">
        <v>36</v>
      </c>
      <c r="P19" s="38">
        <f>100*(P18/P17)</f>
        <v>3.962781481433888</v>
      </c>
      <c r="Q19" s="38">
        <f t="shared" ref="Q19:S19" si="2">100*(Q18/Q17)</f>
        <v>4.1500934316997879</v>
      </c>
      <c r="R19" s="39">
        <f t="shared" si="2"/>
        <v>3.9492210624703943</v>
      </c>
      <c r="S19" s="43">
        <f t="shared" si="2"/>
        <v>3.9492210624703943</v>
      </c>
      <c r="U19" s="12" t="s">
        <v>21</v>
      </c>
      <c r="V19" s="32">
        <f t="shared" si="1"/>
        <v>101.57372405344213</v>
      </c>
      <c r="W19" s="32">
        <f t="shared" si="0"/>
        <v>107.50988349713775</v>
      </c>
      <c r="X19" s="32">
        <f t="shared" si="0"/>
        <v>107.35693757607609</v>
      </c>
      <c r="Y19" s="32">
        <f t="shared" si="0"/>
        <v>115.89278409593322</v>
      </c>
      <c r="Z19" s="32">
        <f t="shared" si="0"/>
        <v>115.20866006096323</v>
      </c>
      <c r="AA19" s="32">
        <f t="shared" si="0"/>
        <v>114.90418511363103</v>
      </c>
      <c r="AB19" s="32">
        <f t="shared" si="0"/>
        <v>117.07620611201183</v>
      </c>
      <c r="AC19" s="32">
        <f t="shared" si="0"/>
        <v>115.75077975131398</v>
      </c>
      <c r="AD19" s="32">
        <f t="shared" si="0"/>
        <v>115.25156048658268</v>
      </c>
      <c r="AE19" s="32">
        <f t="shared" si="0"/>
        <v>109.64789902053211</v>
      </c>
      <c r="AF19" s="32">
        <f t="shared" si="0"/>
        <v>105.57393291422986</v>
      </c>
      <c r="AG19" s="33">
        <f t="shared" si="0"/>
        <v>99.267176766283995</v>
      </c>
    </row>
    <row r="20" spans="2:33" x14ac:dyDescent="0.2">
      <c r="B20" s="12" t="s">
        <v>22</v>
      </c>
      <c r="C20" s="30">
        <v>51105600</v>
      </c>
      <c r="D20" s="30">
        <v>49783560</v>
      </c>
      <c r="E20" s="30">
        <v>53786840</v>
      </c>
      <c r="F20" s="30">
        <v>58621040</v>
      </c>
      <c r="G20" s="30">
        <v>59563560</v>
      </c>
      <c r="H20" s="30">
        <v>60276600</v>
      </c>
      <c r="I20" s="30">
        <v>61059920</v>
      </c>
      <c r="J20" s="30">
        <v>58977560</v>
      </c>
      <c r="K20" s="30">
        <v>59995840</v>
      </c>
      <c r="L20" s="30">
        <v>57415000</v>
      </c>
      <c r="M20" s="30">
        <v>54044560</v>
      </c>
      <c r="N20" s="30">
        <v>52773760</v>
      </c>
      <c r="U20" s="12" t="s">
        <v>22</v>
      </c>
      <c r="V20" s="32">
        <f t="shared" si="1"/>
        <v>100.57119227236078</v>
      </c>
      <c r="W20" s="32">
        <f t="shared" si="0"/>
        <v>97.969537286767178</v>
      </c>
      <c r="X20" s="32">
        <f t="shared" si="0"/>
        <v>105.84762975804422</v>
      </c>
      <c r="Y20" s="32">
        <f t="shared" si="0"/>
        <v>115.3608975346293</v>
      </c>
      <c r="Z20" s="32">
        <f t="shared" si="0"/>
        <v>117.21569153255803</v>
      </c>
      <c r="AA20" s="32">
        <f t="shared" si="0"/>
        <v>118.61888967401187</v>
      </c>
      <c r="AB20" s="32">
        <f t="shared" si="0"/>
        <v>120.16039249035266</v>
      </c>
      <c r="AC20" s="32">
        <f t="shared" si="0"/>
        <v>116.06249660535623</v>
      </c>
      <c r="AD20" s="32">
        <f t="shared" si="0"/>
        <v>118.06637942185969</v>
      </c>
      <c r="AE20" s="32">
        <f t="shared" si="0"/>
        <v>112.98752004315757</v>
      </c>
      <c r="AF20" s="32">
        <f t="shared" si="0"/>
        <v>106.35479937688118</v>
      </c>
      <c r="AG20" s="32">
        <f t="shared" si="0"/>
        <v>103.85398007058761</v>
      </c>
    </row>
    <row r="21" spans="2:33" x14ac:dyDescent="0.2">
      <c r="B21" s="12" t="s">
        <v>23</v>
      </c>
      <c r="C21" s="30">
        <v>52878080</v>
      </c>
      <c r="D21" s="30">
        <v>55861640</v>
      </c>
      <c r="E21" s="30">
        <v>56998240</v>
      </c>
      <c r="F21" s="30">
        <v>53883160</v>
      </c>
      <c r="G21" s="30">
        <v>59112080</v>
      </c>
      <c r="H21" s="30">
        <v>60863760</v>
      </c>
      <c r="I21" s="30">
        <v>61011240</v>
      </c>
      <c r="J21" s="30">
        <v>60489480</v>
      </c>
      <c r="K21" s="30">
        <v>9919600</v>
      </c>
      <c r="L21" s="30">
        <v>56174000</v>
      </c>
      <c r="M21" s="30">
        <v>54826600</v>
      </c>
      <c r="N21" s="30">
        <v>52320440</v>
      </c>
      <c r="U21" s="12" t="s">
        <v>23</v>
      </c>
      <c r="V21" s="33">
        <f t="shared" si="1"/>
        <v>104.05927238254272</v>
      </c>
      <c r="W21" s="32">
        <f t="shared" si="0"/>
        <v>109.93064824773408</v>
      </c>
      <c r="X21" s="32">
        <f t="shared" si="0"/>
        <v>112.16737410824184</v>
      </c>
      <c r="Y21" s="32">
        <f t="shared" si="0"/>
        <v>106.03717879454264</v>
      </c>
      <c r="Z21" s="32">
        <f t="shared" si="0"/>
        <v>116.3272197821603</v>
      </c>
      <c r="AA21" s="32">
        <f t="shared" si="0"/>
        <v>119.77436737615488</v>
      </c>
      <c r="AB21" s="32">
        <f t="shared" si="0"/>
        <v>120.06459465919876</v>
      </c>
      <c r="AC21" s="32">
        <f t="shared" si="0"/>
        <v>119.03781823391412</v>
      </c>
      <c r="AD21" s="32">
        <f t="shared" si="0"/>
        <v>19.5208744025099</v>
      </c>
      <c r="AE21" s="32">
        <f t="shared" si="0"/>
        <v>110.54534443794014</v>
      </c>
      <c r="AF21" s="32">
        <f t="shared" si="0"/>
        <v>107.89378326914887</v>
      </c>
      <c r="AG21" s="32">
        <f t="shared" si="0"/>
        <v>102.96188736683484</v>
      </c>
    </row>
    <row r="22" spans="2:33" x14ac:dyDescent="0.2">
      <c r="B22" s="12" t="s">
        <v>24</v>
      </c>
      <c r="C22" s="30">
        <v>50826520</v>
      </c>
      <c r="D22" s="30">
        <v>52046440</v>
      </c>
      <c r="E22" s="30">
        <v>54997000</v>
      </c>
      <c r="F22" s="30">
        <v>56355920</v>
      </c>
      <c r="G22" s="30">
        <v>57503920</v>
      </c>
      <c r="H22" s="30">
        <v>53057720</v>
      </c>
      <c r="I22" s="30">
        <v>58645960</v>
      </c>
      <c r="J22" s="30">
        <v>60067800</v>
      </c>
      <c r="K22" s="30">
        <v>56999560</v>
      </c>
      <c r="L22" s="30">
        <v>56369120</v>
      </c>
      <c r="M22" s="30">
        <v>52636760</v>
      </c>
      <c r="N22" s="30">
        <v>53171160</v>
      </c>
      <c r="U22" s="12" t="s">
        <v>24</v>
      </c>
      <c r="V22" s="33">
        <f t="shared" si="1"/>
        <v>100.0219881080545</v>
      </c>
      <c r="W22" s="32">
        <f t="shared" si="0"/>
        <v>102.42268018244359</v>
      </c>
      <c r="X22" s="32">
        <f t="shared" si="0"/>
        <v>108.22911503637616</v>
      </c>
      <c r="Y22" s="32">
        <f t="shared" si="0"/>
        <v>110.90334652182503</v>
      </c>
      <c r="Z22" s="32">
        <f t="shared" si="0"/>
        <v>113.16250654985855</v>
      </c>
      <c r="AA22" s="32">
        <f t="shared" si="0"/>
        <v>104.41278763292246</v>
      </c>
      <c r="AB22" s="32">
        <f t="shared" si="0"/>
        <v>115.40993783767686</v>
      </c>
      <c r="AC22" s="32">
        <f t="shared" si="0"/>
        <v>118.20799018459253</v>
      </c>
      <c r="AD22" s="32">
        <f t="shared" si="0"/>
        <v>112.16997174869219</v>
      </c>
      <c r="AE22" s="32">
        <f t="shared" si="0"/>
        <v>110.92932292632855</v>
      </c>
      <c r="AF22" s="32">
        <f t="shared" si="0"/>
        <v>103.58437647839196</v>
      </c>
      <c r="AG22" s="32">
        <f t="shared" si="0"/>
        <v>104.63602727889815</v>
      </c>
    </row>
    <row r="23" spans="2:33" x14ac:dyDescent="0.2">
      <c r="B23" s="12" t="s">
        <v>25</v>
      </c>
      <c r="C23" s="30">
        <v>48274280</v>
      </c>
      <c r="D23" s="30">
        <v>47200440</v>
      </c>
      <c r="E23" s="30">
        <v>49242560</v>
      </c>
      <c r="F23" s="30">
        <v>54822960</v>
      </c>
      <c r="G23" s="30">
        <v>54825960</v>
      </c>
      <c r="H23" s="30">
        <v>52695960</v>
      </c>
      <c r="I23" s="30">
        <v>52261040</v>
      </c>
      <c r="J23" s="30">
        <v>56190200</v>
      </c>
      <c r="K23" s="30">
        <v>55242880</v>
      </c>
      <c r="L23" s="30">
        <v>54464440</v>
      </c>
      <c r="M23" s="30">
        <v>51556880</v>
      </c>
      <c r="N23" s="30">
        <v>49286640</v>
      </c>
      <c r="U23" s="12" t="s">
        <v>25</v>
      </c>
      <c r="V23" s="32">
        <f t="shared" si="1"/>
        <v>94.999410939109993</v>
      </c>
      <c r="W23" s="32">
        <f t="shared" si="0"/>
        <v>92.886191074559903</v>
      </c>
      <c r="X23" s="32">
        <f t="shared" si="0"/>
        <v>96.904898284009221</v>
      </c>
      <c r="Y23" s="32">
        <f t="shared" si="0"/>
        <v>107.88662007881609</v>
      </c>
      <c r="Z23" s="32">
        <f t="shared" si="0"/>
        <v>107.89252380711234</v>
      </c>
      <c r="AA23" s="32">
        <f t="shared" si="0"/>
        <v>103.70087671677139</v>
      </c>
      <c r="AB23" s="32">
        <f t="shared" si="0"/>
        <v>102.844993546569</v>
      </c>
      <c r="AC23" s="32">
        <f t="shared" si="0"/>
        <v>110.57722457073993</v>
      </c>
      <c r="AD23" s="32">
        <f t="shared" si="0"/>
        <v>108.71298460753719</v>
      </c>
      <c r="AE23" s="32">
        <f t="shared" si="0"/>
        <v>107.181085189225</v>
      </c>
      <c r="AF23" s="32">
        <f t="shared" si="0"/>
        <v>101.45927044087206</v>
      </c>
      <c r="AG23" s="32">
        <f t="shared" si="0"/>
        <v>96.991643731775525</v>
      </c>
    </row>
    <row r="24" spans="2:33" x14ac:dyDescent="0.2">
      <c r="U24" s="2"/>
    </row>
    <row r="25" spans="2:33" hidden="1" x14ac:dyDescent="0.2">
      <c r="U25" s="2"/>
    </row>
    <row r="26" spans="2:33" hidden="1" x14ac:dyDescent="0.2">
      <c r="U26" s="2"/>
    </row>
    <row r="27" spans="2:33" hidden="1" x14ac:dyDescent="0.2">
      <c r="U27" s="2"/>
    </row>
    <row r="28" spans="2:33" hidden="1" x14ac:dyDescent="0.2">
      <c r="U28" s="2"/>
    </row>
    <row r="29" spans="2:33" ht="19" x14ac:dyDescent="0.2">
      <c r="B29" s="28" t="s">
        <v>37</v>
      </c>
      <c r="C29" s="10" t="s">
        <v>3</v>
      </c>
      <c r="D29" s="10" t="s">
        <v>4</v>
      </c>
      <c r="E29" s="10" t="s">
        <v>5</v>
      </c>
      <c r="F29" s="10" t="s">
        <v>6</v>
      </c>
      <c r="G29" s="10" t="s">
        <v>7</v>
      </c>
      <c r="H29" s="10" t="s">
        <v>8</v>
      </c>
      <c r="I29" s="10" t="s">
        <v>9</v>
      </c>
      <c r="J29" s="10" t="s">
        <v>10</v>
      </c>
      <c r="K29" s="10" t="s">
        <v>11</v>
      </c>
      <c r="L29" s="10" t="s">
        <v>12</v>
      </c>
      <c r="M29" s="10" t="s">
        <v>13</v>
      </c>
      <c r="N29" s="10" t="s">
        <v>14</v>
      </c>
      <c r="P29" s="10" t="s">
        <v>3</v>
      </c>
      <c r="Q29" s="10" t="s">
        <v>14</v>
      </c>
      <c r="R29" s="10" t="s">
        <v>31</v>
      </c>
      <c r="S29" s="29" t="s">
        <v>32</v>
      </c>
      <c r="U29" s="28" t="s">
        <v>37</v>
      </c>
      <c r="V29" s="10" t="s">
        <v>3</v>
      </c>
      <c r="W29" s="10" t="s">
        <v>4</v>
      </c>
      <c r="X29" s="10" t="s">
        <v>5</v>
      </c>
      <c r="Y29" s="10" t="s">
        <v>6</v>
      </c>
      <c r="Z29" s="10" t="s">
        <v>7</v>
      </c>
      <c r="AA29" s="10" t="s">
        <v>8</v>
      </c>
      <c r="AB29" s="10" t="s">
        <v>9</v>
      </c>
      <c r="AC29" s="10" t="s">
        <v>10</v>
      </c>
      <c r="AD29" s="10" t="s">
        <v>11</v>
      </c>
      <c r="AE29" s="10" t="s">
        <v>12</v>
      </c>
      <c r="AF29" s="10" t="s">
        <v>13</v>
      </c>
      <c r="AG29" s="10" t="s">
        <v>14</v>
      </c>
    </row>
    <row r="30" spans="2:33" x14ac:dyDescent="0.2">
      <c r="B30" s="12" t="s">
        <v>15</v>
      </c>
      <c r="C30" s="30">
        <v>37866040</v>
      </c>
      <c r="D30" s="30">
        <v>45361920</v>
      </c>
      <c r="E30" s="30">
        <v>47578520</v>
      </c>
      <c r="F30" s="30">
        <v>48718280</v>
      </c>
      <c r="G30" s="30">
        <v>49271920</v>
      </c>
      <c r="H30" s="30">
        <v>46492480</v>
      </c>
      <c r="I30" s="30">
        <v>50354880</v>
      </c>
      <c r="J30" s="30">
        <v>49748200</v>
      </c>
      <c r="K30" s="30">
        <v>49313120</v>
      </c>
      <c r="L30" s="30">
        <v>46502560</v>
      </c>
      <c r="M30" s="30">
        <v>47392240</v>
      </c>
      <c r="N30" s="30">
        <v>45821440</v>
      </c>
      <c r="O30" s="2" t="s">
        <v>33</v>
      </c>
      <c r="U30" s="12" t="s">
        <v>15</v>
      </c>
      <c r="V30" s="32">
        <f>100*(C30/$S$31)</f>
        <v>72.773283255602578</v>
      </c>
      <c r="W30" s="32">
        <f t="shared" ref="W30:AG37" si="3">100*(D30/$S$31)</f>
        <v>87.179326203056448</v>
      </c>
      <c r="X30" s="32">
        <f t="shared" si="3"/>
        <v>91.439324335007115</v>
      </c>
      <c r="Y30" s="32">
        <f t="shared" si="3"/>
        <v>93.629785162793837</v>
      </c>
      <c r="Z30" s="32">
        <f t="shared" si="3"/>
        <v>94.693804546432375</v>
      </c>
      <c r="AA30" s="32">
        <f t="shared" si="3"/>
        <v>89.352105905329353</v>
      </c>
      <c r="AB30" s="32">
        <f t="shared" si="3"/>
        <v>96.775103642785922</v>
      </c>
      <c r="AC30" s="32">
        <f t="shared" si="3"/>
        <v>95.609148726837248</v>
      </c>
      <c r="AD30" s="32">
        <f t="shared" si="3"/>
        <v>94.772985238950795</v>
      </c>
      <c r="AE30" s="32">
        <f t="shared" si="3"/>
        <v>89.371478268935817</v>
      </c>
      <c r="AF30" s="32">
        <f t="shared" si="3"/>
        <v>91.081319980581526</v>
      </c>
      <c r="AG30" s="32">
        <f t="shared" si="3"/>
        <v>88.062459985242668</v>
      </c>
    </row>
    <row r="31" spans="2:33" x14ac:dyDescent="0.2">
      <c r="B31" s="12" t="s">
        <v>19</v>
      </c>
      <c r="C31" s="30">
        <v>49449000</v>
      </c>
      <c r="D31" s="30">
        <v>52358600</v>
      </c>
      <c r="E31" s="30">
        <v>54564680</v>
      </c>
      <c r="F31" s="30">
        <v>42120720</v>
      </c>
      <c r="G31" s="30">
        <v>55818120</v>
      </c>
      <c r="H31" s="30">
        <v>57239120</v>
      </c>
      <c r="I31" s="30">
        <v>55556960</v>
      </c>
      <c r="J31" s="30">
        <v>54618160</v>
      </c>
      <c r="K31" s="30">
        <v>39790960</v>
      </c>
      <c r="L31" s="30">
        <v>52851560</v>
      </c>
      <c r="M31" s="30">
        <v>50713760</v>
      </c>
      <c r="N31" s="30">
        <v>48807760</v>
      </c>
      <c r="O31" s="2" t="s">
        <v>34</v>
      </c>
      <c r="P31" s="3">
        <f>AVERAGE(C31:C36)</f>
        <v>51649373.333333336</v>
      </c>
      <c r="Q31" s="3">
        <f>AVERAGE(N31:N36)</f>
        <v>52416400</v>
      </c>
      <c r="R31" s="3">
        <f>AVERAGE(C31:C36,N31:N36)</f>
        <v>52032886.666666664</v>
      </c>
      <c r="S31" s="36">
        <f>AVERAGE(C31:C36,N31:N36)</f>
        <v>52032886.666666664</v>
      </c>
      <c r="U31" s="12" t="s">
        <v>19</v>
      </c>
      <c r="V31" s="32">
        <f t="shared" ref="V31:V37" si="4">100*(C31/$S$31)</f>
        <v>95.034127775344132</v>
      </c>
      <c r="W31" s="32">
        <f t="shared" si="3"/>
        <v>100.62597590523841</v>
      </c>
      <c r="X31" s="32">
        <f t="shared" si="3"/>
        <v>104.86575605453628</v>
      </c>
      <c r="Y31" s="32">
        <f t="shared" si="3"/>
        <v>80.950188810076924</v>
      </c>
      <c r="Z31" s="32">
        <f t="shared" si="3"/>
        <v>107.27469409410691</v>
      </c>
      <c r="AA31" s="32">
        <f t="shared" si="3"/>
        <v>110.00565924140543</v>
      </c>
      <c r="AB31" s="32">
        <f t="shared" si="3"/>
        <v>106.77278075289051</v>
      </c>
      <c r="AC31" s="32">
        <f t="shared" si="3"/>
        <v>104.96853720589274</v>
      </c>
      <c r="AD31" s="32">
        <f t="shared" si="3"/>
        <v>76.472712834306193</v>
      </c>
      <c r="AE31" s="32">
        <f t="shared" si="3"/>
        <v>101.57337673494442</v>
      </c>
      <c r="AF31" s="32">
        <f t="shared" si="3"/>
        <v>97.464821286742634</v>
      </c>
      <c r="AG31" s="32">
        <f t="shared" si="3"/>
        <v>93.801753327030497</v>
      </c>
    </row>
    <row r="32" spans="2:33" x14ac:dyDescent="0.2">
      <c r="B32" s="12" t="s">
        <v>20</v>
      </c>
      <c r="C32" s="30">
        <v>50189600</v>
      </c>
      <c r="D32" s="30">
        <v>52268240</v>
      </c>
      <c r="E32" s="30">
        <v>54693760</v>
      </c>
      <c r="F32" s="30">
        <v>56985320</v>
      </c>
      <c r="G32" s="30">
        <v>59084000</v>
      </c>
      <c r="H32" s="30">
        <v>59305320</v>
      </c>
      <c r="I32" s="30">
        <v>59264400</v>
      </c>
      <c r="J32" s="30">
        <v>58980240</v>
      </c>
      <c r="K32" s="30">
        <v>56703080</v>
      </c>
      <c r="L32" s="30">
        <v>55092120</v>
      </c>
      <c r="M32" s="30">
        <v>55182720</v>
      </c>
      <c r="N32" s="30">
        <v>52433480</v>
      </c>
      <c r="O32" s="2" t="s">
        <v>35</v>
      </c>
      <c r="P32" s="3">
        <f>STDEV(C31:C36)</f>
        <v>1498922.0900722847</v>
      </c>
      <c r="Q32" s="3">
        <f>STDEV(N31:N36)</f>
        <v>1854743.1425402279</v>
      </c>
      <c r="R32" s="3">
        <f>STDEV(C31:C36,N31:N36)</f>
        <v>1656919.0331528704</v>
      </c>
      <c r="S32" s="36">
        <f>STDEV(C31:C36,N31:N36)</f>
        <v>1656919.0331528704</v>
      </c>
      <c r="U32" s="12" t="s">
        <v>20</v>
      </c>
      <c r="V32" s="32">
        <f t="shared" si="4"/>
        <v>96.457458379207111</v>
      </c>
      <c r="W32" s="32">
        <f t="shared" si="3"/>
        <v>100.45231650290913</v>
      </c>
      <c r="X32" s="32">
        <f t="shared" si="3"/>
        <v>105.11382993294114</v>
      </c>
      <c r="Y32" s="32">
        <f t="shared" si="3"/>
        <v>109.51789080060009</v>
      </c>
      <c r="Z32" s="32">
        <f t="shared" si="3"/>
        <v>113.55126302813873</v>
      </c>
      <c r="AA32" s="32">
        <f t="shared" si="3"/>
        <v>113.9766094084344</v>
      </c>
      <c r="AB32" s="32">
        <f t="shared" si="3"/>
        <v>113.89796683712726</v>
      </c>
      <c r="AC32" s="32">
        <f t="shared" si="3"/>
        <v>113.3518506821263</v>
      </c>
      <c r="AD32" s="32">
        <f t="shared" si="3"/>
        <v>108.97546461961942</v>
      </c>
      <c r="AE32" s="32">
        <f t="shared" si="3"/>
        <v>105.87942266768979</v>
      </c>
      <c r="AF32" s="32">
        <f t="shared" si="3"/>
        <v>106.0535433167716</v>
      </c>
      <c r="AG32" s="32">
        <f t="shared" si="3"/>
        <v>100.76988489202918</v>
      </c>
    </row>
    <row r="33" spans="2:33" x14ac:dyDescent="0.2">
      <c r="B33" s="12" t="s">
        <v>21</v>
      </c>
      <c r="C33" s="30">
        <v>52375920</v>
      </c>
      <c r="D33" s="30">
        <v>49676240</v>
      </c>
      <c r="E33" s="30">
        <v>57769440</v>
      </c>
      <c r="F33" s="30">
        <v>59489520</v>
      </c>
      <c r="G33" s="30">
        <v>59641680</v>
      </c>
      <c r="H33" s="30">
        <v>61209080</v>
      </c>
      <c r="I33" s="30">
        <v>61311920</v>
      </c>
      <c r="J33" s="30">
        <v>60400720</v>
      </c>
      <c r="K33" s="30">
        <v>55542280</v>
      </c>
      <c r="L33" s="30">
        <v>9321120</v>
      </c>
      <c r="M33" s="30">
        <v>54653000</v>
      </c>
      <c r="N33" s="30">
        <v>53101680</v>
      </c>
      <c r="O33" s="2" t="s">
        <v>36</v>
      </c>
      <c r="P33" s="38">
        <f>100*(P32/P31)</f>
        <v>2.9021108937732536</v>
      </c>
      <c r="Q33" s="38">
        <f t="shared" ref="Q33:S33" si="5">100*(Q32/Q31)</f>
        <v>3.538478687090735</v>
      </c>
      <c r="R33" s="39">
        <f t="shared" si="5"/>
        <v>3.1843688468937601</v>
      </c>
      <c r="S33" s="43">
        <f t="shared" si="5"/>
        <v>3.1843688468937601</v>
      </c>
      <c r="U33" s="12" t="s">
        <v>21</v>
      </c>
      <c r="V33" s="33">
        <f t="shared" si="4"/>
        <v>100.65926254587964</v>
      </c>
      <c r="W33" s="32">
        <f t="shared" si="3"/>
        <v>95.470851575535633</v>
      </c>
      <c r="X33" s="32">
        <f t="shared" si="3"/>
        <v>111.02486081558934</v>
      </c>
      <c r="Y33" s="32">
        <f t="shared" si="3"/>
        <v>114.33061629100467</v>
      </c>
      <c r="Z33" s="32">
        <f t="shared" si="3"/>
        <v>114.62304673211162</v>
      </c>
      <c r="AA33" s="32">
        <f t="shared" si="3"/>
        <v>117.63537239845621</v>
      </c>
      <c r="AB33" s="32">
        <f t="shared" si="3"/>
        <v>117.83301663191727</v>
      </c>
      <c r="AC33" s="32">
        <f t="shared" si="3"/>
        <v>116.08181646146099</v>
      </c>
      <c r="AD33" s="32">
        <f t="shared" si="3"/>
        <v>106.74456782652715</v>
      </c>
      <c r="AE33" s="32">
        <f t="shared" si="3"/>
        <v>17.913901374938131</v>
      </c>
      <c r="AF33" s="32">
        <f t="shared" si="3"/>
        <v>105.03549485946901</v>
      </c>
      <c r="AG33" s="32">
        <f t="shared" si="3"/>
        <v>102.05407272554423</v>
      </c>
    </row>
    <row r="34" spans="2:33" x14ac:dyDescent="0.2">
      <c r="B34" s="12" t="s">
        <v>22</v>
      </c>
      <c r="C34" s="30">
        <v>52664200</v>
      </c>
      <c r="D34" s="30">
        <v>55172120</v>
      </c>
      <c r="E34" s="30">
        <v>58137640</v>
      </c>
      <c r="F34" s="30">
        <v>60475640</v>
      </c>
      <c r="G34" s="30">
        <v>61420280</v>
      </c>
      <c r="H34" s="30">
        <v>62654120</v>
      </c>
      <c r="I34" s="30">
        <v>62736840</v>
      </c>
      <c r="J34" s="30">
        <v>61507120</v>
      </c>
      <c r="K34" s="30">
        <v>61208960</v>
      </c>
      <c r="L34" s="30">
        <v>57959200</v>
      </c>
      <c r="M34" s="30">
        <v>55809640</v>
      </c>
      <c r="N34" s="30">
        <v>53988840</v>
      </c>
      <c r="U34" s="12" t="s">
        <v>22</v>
      </c>
      <c r="V34" s="32">
        <f t="shared" si="4"/>
        <v>101.21329677013242</v>
      </c>
      <c r="W34" s="32">
        <f t="shared" si="3"/>
        <v>106.03317158520132</v>
      </c>
      <c r="X34" s="32">
        <f t="shared" si="3"/>
        <v>111.73249020843615</v>
      </c>
      <c r="Y34" s="32">
        <f t="shared" si="3"/>
        <v>116.22580232271054</v>
      </c>
      <c r="Z34" s="32">
        <f t="shared" si="3"/>
        <v>118.04126954068666</v>
      </c>
      <c r="AA34" s="32">
        <f t="shared" si="3"/>
        <v>120.41253909546694</v>
      </c>
      <c r="AB34" s="32">
        <f t="shared" si="3"/>
        <v>120.57151547617386</v>
      </c>
      <c r="AC34" s="32">
        <f t="shared" si="3"/>
        <v>118.2081639906454</v>
      </c>
      <c r="AD34" s="32">
        <f t="shared" si="3"/>
        <v>117.63514177507994</v>
      </c>
      <c r="AE34" s="32">
        <f t="shared" si="3"/>
        <v>111.38955324792667</v>
      </c>
      <c r="AF34" s="32">
        <f t="shared" si="3"/>
        <v>107.25839670885067</v>
      </c>
      <c r="AG34" s="32">
        <f t="shared" si="3"/>
        <v>103.75907134628829</v>
      </c>
    </row>
    <row r="35" spans="2:33" x14ac:dyDescent="0.2">
      <c r="B35" s="12" t="s">
        <v>23</v>
      </c>
      <c r="C35" s="30">
        <v>53265520</v>
      </c>
      <c r="D35" s="30">
        <v>53402800</v>
      </c>
      <c r="E35" s="30">
        <v>58359560</v>
      </c>
      <c r="F35" s="30">
        <v>59079440</v>
      </c>
      <c r="G35" s="30">
        <v>60112120</v>
      </c>
      <c r="H35" s="30">
        <v>62443680</v>
      </c>
      <c r="I35" s="30">
        <v>62731800</v>
      </c>
      <c r="J35" s="30">
        <v>61425680</v>
      </c>
      <c r="K35" s="30">
        <v>60005880</v>
      </c>
      <c r="L35" s="30">
        <v>58570280</v>
      </c>
      <c r="M35" s="30">
        <v>55610600</v>
      </c>
      <c r="N35" s="30">
        <v>52667360</v>
      </c>
      <c r="U35" s="12" t="s">
        <v>23</v>
      </c>
      <c r="V35" s="33">
        <f t="shared" si="4"/>
        <v>102.36895050860784</v>
      </c>
      <c r="W35" s="32">
        <f t="shared" si="3"/>
        <v>102.63278365105761</v>
      </c>
      <c r="X35" s="32">
        <f t="shared" si="3"/>
        <v>112.15898970561311</v>
      </c>
      <c r="Y35" s="32">
        <f t="shared" si="3"/>
        <v>113.5424993398406</v>
      </c>
      <c r="Z35" s="32">
        <f t="shared" si="3"/>
        <v>115.52716724153815</v>
      </c>
      <c r="AA35" s="32">
        <f t="shared" si="3"/>
        <v>120.00810256795288</v>
      </c>
      <c r="AB35" s="32">
        <f t="shared" si="3"/>
        <v>120.56182929437063</v>
      </c>
      <c r="AC35" s="32">
        <f t="shared" si="3"/>
        <v>118.05164759261868</v>
      </c>
      <c r="AD35" s="32">
        <f t="shared" si="3"/>
        <v>115.32298867908284</v>
      </c>
      <c r="AE35" s="32">
        <f t="shared" si="3"/>
        <v>112.56396435433847</v>
      </c>
      <c r="AF35" s="32">
        <f t="shared" si="3"/>
        <v>106.875869402082</v>
      </c>
      <c r="AG35" s="32">
        <f t="shared" si="3"/>
        <v>101.21936985237414</v>
      </c>
    </row>
    <row r="36" spans="2:33" x14ac:dyDescent="0.2">
      <c r="B36" s="12" t="s">
        <v>24</v>
      </c>
      <c r="C36" s="30">
        <v>51952000</v>
      </c>
      <c r="D36" s="30">
        <v>50868720</v>
      </c>
      <c r="E36" s="30">
        <v>53307640</v>
      </c>
      <c r="F36" s="30">
        <v>56721840</v>
      </c>
      <c r="G36" s="30">
        <v>59082200</v>
      </c>
      <c r="H36" s="30">
        <v>59619320</v>
      </c>
      <c r="I36" s="30">
        <v>60638920</v>
      </c>
      <c r="J36" s="30">
        <v>58995400</v>
      </c>
      <c r="K36" s="30">
        <v>57886440</v>
      </c>
      <c r="L36" s="30">
        <v>56979440</v>
      </c>
      <c r="M36" s="30">
        <v>55692320</v>
      </c>
      <c r="N36" s="30">
        <v>53499280</v>
      </c>
      <c r="U36" s="12" t="s">
        <v>24</v>
      </c>
      <c r="V36" s="32">
        <f t="shared" si="4"/>
        <v>99.844547031986053</v>
      </c>
      <c r="W36" s="32">
        <f t="shared" si="3"/>
        <v>97.762632939962458</v>
      </c>
      <c r="X36" s="32">
        <f t="shared" si="3"/>
        <v>102.44989931367765</v>
      </c>
      <c r="Y36" s="32">
        <f t="shared" si="3"/>
        <v>109.01151874077588</v>
      </c>
      <c r="Z36" s="32">
        <f t="shared" si="3"/>
        <v>113.54780367749473</v>
      </c>
      <c r="AA36" s="32">
        <f t="shared" si="3"/>
        <v>114.58007390966714</v>
      </c>
      <c r="AB36" s="32">
        <f t="shared" si="3"/>
        <v>116.53960386335156</v>
      </c>
      <c r="AC36" s="32">
        <f t="shared" si="3"/>
        <v>113.38098610199474</v>
      </c>
      <c r="AD36" s="32">
        <f t="shared" si="3"/>
        <v>111.24971860744995</v>
      </c>
      <c r="AE36" s="32">
        <f t="shared" si="3"/>
        <v>109.50659025516299</v>
      </c>
      <c r="AF36" s="32">
        <f t="shared" si="3"/>
        <v>107.03292392132002</v>
      </c>
      <c r="AG36" s="32">
        <f t="shared" si="3"/>
        <v>102.81820484557652</v>
      </c>
    </row>
    <row r="37" spans="2:33" x14ac:dyDescent="0.2">
      <c r="B37" s="12" t="s">
        <v>25</v>
      </c>
      <c r="C37" s="30">
        <v>48421040</v>
      </c>
      <c r="D37" s="30">
        <v>51518440</v>
      </c>
      <c r="E37" s="30">
        <v>54924560</v>
      </c>
      <c r="F37" s="30">
        <v>53064000</v>
      </c>
      <c r="G37" s="30">
        <v>55073360</v>
      </c>
      <c r="H37" s="30">
        <v>56163120</v>
      </c>
      <c r="I37" s="30">
        <v>58583000</v>
      </c>
      <c r="J37" s="30">
        <v>58156560</v>
      </c>
      <c r="K37" s="30">
        <v>56726280</v>
      </c>
      <c r="L37" s="30">
        <v>56175320</v>
      </c>
      <c r="M37" s="30">
        <v>53009080</v>
      </c>
      <c r="N37" s="30">
        <v>49957280</v>
      </c>
      <c r="U37" s="12" t="s">
        <v>25</v>
      </c>
      <c r="V37" s="32">
        <f t="shared" si="4"/>
        <v>93.058531059779753</v>
      </c>
      <c r="W37" s="32">
        <f t="shared" si="3"/>
        <v>99.011304773532345</v>
      </c>
      <c r="X37" s="32">
        <f t="shared" si="3"/>
        <v>105.55739555996189</v>
      </c>
      <c r="Y37" s="32">
        <f t="shared" si="3"/>
        <v>101.9816569853963</v>
      </c>
      <c r="Z37" s="32">
        <f t="shared" si="3"/>
        <v>105.84336854653333</v>
      </c>
      <c r="AA37" s="32">
        <f t="shared" si="3"/>
        <v>107.93773630087536</v>
      </c>
      <c r="AB37" s="32">
        <f t="shared" si="3"/>
        <v>112.5884104322228</v>
      </c>
      <c r="AC37" s="32">
        <f t="shared" si="3"/>
        <v>111.76885182742762</v>
      </c>
      <c r="AD37" s="32">
        <f t="shared" si="3"/>
        <v>109.02005180569776</v>
      </c>
      <c r="AE37" s="32">
        <f t="shared" si="3"/>
        <v>107.96118301079586</v>
      </c>
      <c r="AF37" s="32">
        <f t="shared" si="3"/>
        <v>101.87610835352463</v>
      </c>
      <c r="AG37" s="32">
        <f t="shared" si="3"/>
        <v>96.010971522753636</v>
      </c>
    </row>
    <row r="38" spans="2:33" x14ac:dyDescent="0.2">
      <c r="U38" s="2"/>
    </row>
    <row r="39" spans="2:33" hidden="1" x14ac:dyDescent="0.2">
      <c r="U39" s="2"/>
    </row>
    <row r="40" spans="2:33" hidden="1" x14ac:dyDescent="0.2">
      <c r="U40" s="2"/>
    </row>
    <row r="41" spans="2:33" hidden="1" x14ac:dyDescent="0.2">
      <c r="U41" s="2"/>
    </row>
    <row r="42" spans="2:33" ht="19" x14ac:dyDescent="0.2">
      <c r="B42" s="28" t="s">
        <v>38</v>
      </c>
      <c r="C42" s="10" t="s">
        <v>3</v>
      </c>
      <c r="D42" s="10" t="s">
        <v>4</v>
      </c>
      <c r="E42" s="10" t="s">
        <v>5</v>
      </c>
      <c r="F42" s="10" t="s">
        <v>6</v>
      </c>
      <c r="G42" s="10" t="s">
        <v>7</v>
      </c>
      <c r="H42" s="10" t="s">
        <v>8</v>
      </c>
      <c r="I42" s="10" t="s">
        <v>9</v>
      </c>
      <c r="J42" s="10" t="s">
        <v>10</v>
      </c>
      <c r="K42" s="10" t="s">
        <v>11</v>
      </c>
      <c r="L42" s="10" t="s">
        <v>12</v>
      </c>
      <c r="M42" s="10" t="s">
        <v>13</v>
      </c>
      <c r="N42" s="10" t="s">
        <v>14</v>
      </c>
      <c r="P42" s="10" t="s">
        <v>3</v>
      </c>
      <c r="Q42" s="10" t="s">
        <v>14</v>
      </c>
      <c r="R42" s="10" t="s">
        <v>31</v>
      </c>
      <c r="S42" s="29" t="s">
        <v>32</v>
      </c>
      <c r="U42" s="28" t="s">
        <v>38</v>
      </c>
      <c r="V42" s="10" t="s">
        <v>3</v>
      </c>
      <c r="W42" s="10" t="s">
        <v>4</v>
      </c>
      <c r="X42" s="10" t="s">
        <v>5</v>
      </c>
      <c r="Y42" s="10" t="s">
        <v>6</v>
      </c>
      <c r="Z42" s="10" t="s">
        <v>7</v>
      </c>
      <c r="AA42" s="10" t="s">
        <v>8</v>
      </c>
      <c r="AB42" s="10" t="s">
        <v>9</v>
      </c>
      <c r="AC42" s="10" t="s">
        <v>10</v>
      </c>
      <c r="AD42" s="10" t="s">
        <v>11</v>
      </c>
      <c r="AE42" s="10" t="s">
        <v>12</v>
      </c>
      <c r="AF42" s="10" t="s">
        <v>13</v>
      </c>
      <c r="AG42" s="10" t="s">
        <v>14</v>
      </c>
    </row>
    <row r="43" spans="2:33" x14ac:dyDescent="0.2">
      <c r="B43" s="12" t="s">
        <v>15</v>
      </c>
      <c r="C43" s="30">
        <v>38037360</v>
      </c>
      <c r="D43" s="30">
        <v>45796560</v>
      </c>
      <c r="E43" s="30">
        <v>47649040</v>
      </c>
      <c r="F43" s="30">
        <v>48408480</v>
      </c>
      <c r="G43" s="30">
        <v>50435200</v>
      </c>
      <c r="H43" s="30">
        <v>49257000</v>
      </c>
      <c r="I43" s="30">
        <v>49274640</v>
      </c>
      <c r="J43" s="30">
        <v>49078800</v>
      </c>
      <c r="K43" s="30">
        <v>49299760</v>
      </c>
      <c r="L43" s="30">
        <v>48544440</v>
      </c>
      <c r="M43" s="30">
        <v>44703640</v>
      </c>
      <c r="N43" s="30">
        <v>46749760</v>
      </c>
      <c r="O43" s="2" t="s">
        <v>33</v>
      </c>
      <c r="U43" s="12" t="s">
        <v>15</v>
      </c>
      <c r="V43" s="32">
        <f>100*(C43/$S$44)</f>
        <v>73.970831740849206</v>
      </c>
      <c r="W43" s="32">
        <f t="shared" ref="W43:AG50" si="6">100*(D43/$S$44)</f>
        <v>89.060061846292825</v>
      </c>
      <c r="X43" s="32">
        <f t="shared" si="6"/>
        <v>92.662559137989419</v>
      </c>
      <c r="Y43" s="32">
        <f t="shared" si="6"/>
        <v>94.139433675477576</v>
      </c>
      <c r="Z43" s="32">
        <f t="shared" si="6"/>
        <v>98.080773560943186</v>
      </c>
      <c r="AA43" s="32">
        <f t="shared" si="6"/>
        <v>95.789541100092364</v>
      </c>
      <c r="AB43" s="32">
        <f t="shared" si="6"/>
        <v>95.823845412271453</v>
      </c>
      <c r="AC43" s="32">
        <f t="shared" si="6"/>
        <v>95.442997538283151</v>
      </c>
      <c r="AD43" s="32">
        <f t="shared" si="6"/>
        <v>95.872695997415377</v>
      </c>
      <c r="AE43" s="32">
        <f t="shared" si="6"/>
        <v>94.403833578191282</v>
      </c>
      <c r="AF43" s="32">
        <f t="shared" si="6"/>
        <v>86.934672454752288</v>
      </c>
      <c r="AG43" s="32">
        <f t="shared" si="6"/>
        <v>90.913739304859291</v>
      </c>
    </row>
    <row r="44" spans="2:33" x14ac:dyDescent="0.2">
      <c r="B44" s="12" t="s">
        <v>19</v>
      </c>
      <c r="C44" s="30">
        <v>47274800</v>
      </c>
      <c r="D44" s="30">
        <v>51724600</v>
      </c>
      <c r="E44" s="30">
        <v>52379480</v>
      </c>
      <c r="F44" s="30">
        <v>52756600</v>
      </c>
      <c r="G44" s="30">
        <v>53914520</v>
      </c>
      <c r="H44" s="30">
        <v>55680240</v>
      </c>
      <c r="I44" s="30">
        <v>54804120</v>
      </c>
      <c r="J44" s="30">
        <v>54237960</v>
      </c>
      <c r="K44" s="30">
        <v>53472160</v>
      </c>
      <c r="L44" s="30">
        <v>52107320</v>
      </c>
      <c r="M44" s="30">
        <v>50254120</v>
      </c>
      <c r="N44" s="30">
        <v>46668960</v>
      </c>
      <c r="O44" s="2" t="s">
        <v>34</v>
      </c>
      <c r="P44" s="3">
        <f>AVERAGE(C44:C49)</f>
        <v>51068366.666666664</v>
      </c>
      <c r="Q44" s="3">
        <f>AVERAGE(N44:N49)</f>
        <v>51775846.666666664</v>
      </c>
      <c r="R44" s="3">
        <f>AVERAGE(C44:C49,N44:N49)</f>
        <v>51422106.666666664</v>
      </c>
      <c r="S44" s="36">
        <f>AVERAGE(C44:C49,N44:N49)</f>
        <v>51422106.666666664</v>
      </c>
      <c r="U44" s="12" t="s">
        <v>19</v>
      </c>
      <c r="V44" s="32">
        <f t="shared" ref="V44:V50" si="7">100*(C44/$S$44)</f>
        <v>91.934778764412101</v>
      </c>
      <c r="W44" s="32">
        <f t="shared" si="6"/>
        <v>100.58825542736743</v>
      </c>
      <c r="X44" s="32">
        <f t="shared" si="6"/>
        <v>101.86179329357179</v>
      </c>
      <c r="Y44" s="32">
        <f t="shared" si="6"/>
        <v>102.59517437117837</v>
      </c>
      <c r="Z44" s="32">
        <f t="shared" si="6"/>
        <v>104.84696854115663</v>
      </c>
      <c r="AA44" s="32">
        <f t="shared" si="6"/>
        <v>108.28074462397237</v>
      </c>
      <c r="AB44" s="32">
        <f t="shared" si="6"/>
        <v>106.57696378574404</v>
      </c>
      <c r="AC44" s="32">
        <f t="shared" si="6"/>
        <v>105.47595871866264</v>
      </c>
      <c r="AD44" s="32">
        <f t="shared" si="6"/>
        <v>103.98671595977657</v>
      </c>
      <c r="AE44" s="32">
        <f t="shared" si="6"/>
        <v>101.33252676280864</v>
      </c>
      <c r="AF44" s="32">
        <f t="shared" si="6"/>
        <v>97.728629295104724</v>
      </c>
      <c r="AG44" s="32">
        <f t="shared" si="6"/>
        <v>90.756608441816738</v>
      </c>
    </row>
    <row r="45" spans="2:33" x14ac:dyDescent="0.2">
      <c r="B45" s="12" t="s">
        <v>20</v>
      </c>
      <c r="C45" s="30">
        <v>49163640</v>
      </c>
      <c r="D45" s="30">
        <v>52258520</v>
      </c>
      <c r="E45" s="30">
        <v>55210160</v>
      </c>
      <c r="F45" s="30">
        <v>55699480</v>
      </c>
      <c r="G45" s="30">
        <v>56777240</v>
      </c>
      <c r="H45" s="30">
        <v>58318240</v>
      </c>
      <c r="I45" s="30">
        <v>57833520</v>
      </c>
      <c r="J45" s="30">
        <v>57467160</v>
      </c>
      <c r="K45" s="30">
        <v>55755360</v>
      </c>
      <c r="L45" s="30">
        <v>55229400</v>
      </c>
      <c r="M45" s="30">
        <v>54311080</v>
      </c>
      <c r="N45" s="30">
        <v>51563600</v>
      </c>
      <c r="O45" s="2" t="s">
        <v>35</v>
      </c>
      <c r="P45" s="3">
        <f>STDEV(C44:C49)</f>
        <v>2339556.2016644669</v>
      </c>
      <c r="Q45" s="3">
        <f>STDEV(N44:N49)</f>
        <v>2662958.3364571566</v>
      </c>
      <c r="R45" s="3">
        <f>STDEV(C44:C49,N44:N49)</f>
        <v>2418225.0339578832</v>
      </c>
      <c r="S45" s="36">
        <f>STDEV(C44:C49,N44:N49)</f>
        <v>2418225.0339578832</v>
      </c>
      <c r="U45" s="12" t="s">
        <v>20</v>
      </c>
      <c r="V45" s="32">
        <f t="shared" si="7"/>
        <v>95.607984944477835</v>
      </c>
      <c r="W45" s="32">
        <f t="shared" si="6"/>
        <v>101.62656372434373</v>
      </c>
      <c r="X45" s="32">
        <f t="shared" si="6"/>
        <v>107.36658526631089</v>
      </c>
      <c r="Y45" s="32">
        <f t="shared" si="6"/>
        <v>108.31816043838994</v>
      </c>
      <c r="Z45" s="32">
        <f t="shared" si="6"/>
        <v>110.414068346221</v>
      </c>
      <c r="AA45" s="32">
        <f t="shared" si="6"/>
        <v>113.41083393964414</v>
      </c>
      <c r="AB45" s="32">
        <f t="shared" si="6"/>
        <v>112.46820433650066</v>
      </c>
      <c r="AC45" s="32">
        <f t="shared" si="6"/>
        <v>111.7557481114478</v>
      </c>
      <c r="AD45" s="32">
        <f t="shared" si="6"/>
        <v>108.42682965406838</v>
      </c>
      <c r="AE45" s="32">
        <f t="shared" si="6"/>
        <v>107.40400108072845</v>
      </c>
      <c r="AF45" s="32">
        <f t="shared" si="6"/>
        <v>105.61815437096055</v>
      </c>
      <c r="AG45" s="32">
        <f t="shared" si="6"/>
        <v>100.27516051462173</v>
      </c>
    </row>
    <row r="46" spans="2:33" x14ac:dyDescent="0.2">
      <c r="B46" s="12" t="s">
        <v>21</v>
      </c>
      <c r="C46" s="30">
        <v>51936000</v>
      </c>
      <c r="D46" s="30">
        <v>50044800</v>
      </c>
      <c r="E46" s="30">
        <v>57690440</v>
      </c>
      <c r="F46" s="30">
        <v>57843760</v>
      </c>
      <c r="G46" s="30">
        <v>60309200</v>
      </c>
      <c r="H46" s="30">
        <v>54051120</v>
      </c>
      <c r="I46" s="30">
        <v>29913800</v>
      </c>
      <c r="J46" s="30">
        <v>59748200</v>
      </c>
      <c r="K46" s="30">
        <v>59771480</v>
      </c>
      <c r="L46" s="30">
        <v>56583280</v>
      </c>
      <c r="M46" s="30">
        <v>54245800</v>
      </c>
      <c r="N46" s="30">
        <v>51861680</v>
      </c>
      <c r="O46" s="2" t="s">
        <v>36</v>
      </c>
      <c r="P46" s="38">
        <f>100*(P45/P44)</f>
        <v>4.581223865911384</v>
      </c>
      <c r="Q46" s="38">
        <f t="shared" ref="Q46:S46" si="8">100*(Q45/Q44)</f>
        <v>5.143244404290102</v>
      </c>
      <c r="R46" s="39">
        <f t="shared" si="8"/>
        <v>4.7026953789224049</v>
      </c>
      <c r="S46" s="43">
        <f t="shared" si="8"/>
        <v>4.7026953789224049</v>
      </c>
      <c r="U46" s="12" t="s">
        <v>21</v>
      </c>
      <c r="V46" s="33">
        <f t="shared" si="7"/>
        <v>100.99936266062484</v>
      </c>
      <c r="W46" s="32">
        <f t="shared" si="6"/>
        <v>97.321567014757335</v>
      </c>
      <c r="X46" s="32">
        <f t="shared" si="6"/>
        <v>112.1899582488258</v>
      </c>
      <c r="Y46" s="32">
        <f t="shared" si="6"/>
        <v>112.48811795082688</v>
      </c>
      <c r="Z46" s="32">
        <f t="shared" si="6"/>
        <v>117.28263175008</v>
      </c>
      <c r="AA46" s="32">
        <f t="shared" si="6"/>
        <v>105.11261304476571</v>
      </c>
      <c r="AB46" s="32">
        <f t="shared" si="6"/>
        <v>58.17303478815078</v>
      </c>
      <c r="AC46" s="32">
        <f t="shared" si="6"/>
        <v>116.19166127771766</v>
      </c>
      <c r="AD46" s="32">
        <f t="shared" si="6"/>
        <v>116.23693363528736</v>
      </c>
      <c r="AE46" s="32">
        <f t="shared" si="6"/>
        <v>110.03687648736289</v>
      </c>
      <c r="AF46" s="32">
        <f t="shared" si="6"/>
        <v>105.49120507963113</v>
      </c>
      <c r="AG46" s="32">
        <f t="shared" si="6"/>
        <v>100.85483338164805</v>
      </c>
    </row>
    <row r="47" spans="2:33" x14ac:dyDescent="0.2">
      <c r="B47" s="12" t="s">
        <v>22</v>
      </c>
      <c r="C47" s="30">
        <v>52730880</v>
      </c>
      <c r="D47" s="30">
        <v>54213760</v>
      </c>
      <c r="E47" s="30">
        <v>56937360</v>
      </c>
      <c r="F47" s="30">
        <v>58682600</v>
      </c>
      <c r="G47" s="30">
        <v>60809800</v>
      </c>
      <c r="H47" s="30">
        <v>61240880</v>
      </c>
      <c r="I47" s="30">
        <v>61084960</v>
      </c>
      <c r="J47" s="30">
        <v>61165560</v>
      </c>
      <c r="K47" s="30">
        <v>61340440</v>
      </c>
      <c r="L47" s="30">
        <v>56816320</v>
      </c>
      <c r="M47" s="30">
        <v>55812200</v>
      </c>
      <c r="N47" s="30">
        <v>53561400</v>
      </c>
      <c r="U47" s="12" t="s">
        <v>22</v>
      </c>
      <c r="V47" s="32">
        <f t="shared" si="7"/>
        <v>102.54515697269501</v>
      </c>
      <c r="W47" s="32">
        <f t="shared" si="6"/>
        <v>105.42889724730584</v>
      </c>
      <c r="X47" s="32">
        <f t="shared" si="6"/>
        <v>110.72545193273555</v>
      </c>
      <c r="Y47" s="32">
        <f t="shared" si="6"/>
        <v>114.11940078689892</v>
      </c>
      <c r="Z47" s="32">
        <f t="shared" si="6"/>
        <v>118.25614301294023</v>
      </c>
      <c r="AA47" s="32">
        <f t="shared" si="6"/>
        <v>119.09445950353907</v>
      </c>
      <c r="AB47" s="32">
        <f t="shared" si="6"/>
        <v>118.79124361040053</v>
      </c>
      <c r="AC47" s="32">
        <f t="shared" si="6"/>
        <v>118.94798553566326</v>
      </c>
      <c r="AD47" s="32">
        <f t="shared" si="6"/>
        <v>119.28807273032767</v>
      </c>
      <c r="AE47" s="32">
        <f t="shared" si="6"/>
        <v>110.49006678839555</v>
      </c>
      <c r="AF47" s="32">
        <f t="shared" si="6"/>
        <v>108.5373657710899</v>
      </c>
      <c r="AG47" s="33">
        <f t="shared" si="6"/>
        <v>104.16025999712706</v>
      </c>
    </row>
    <row r="48" spans="2:33" x14ac:dyDescent="0.2">
      <c r="B48" s="12" t="s">
        <v>23</v>
      </c>
      <c r="C48" s="30">
        <v>53290080</v>
      </c>
      <c r="D48" s="30">
        <v>56455560</v>
      </c>
      <c r="E48" s="30">
        <v>58220200</v>
      </c>
      <c r="F48" s="30">
        <v>57193760</v>
      </c>
      <c r="G48" s="30">
        <v>52681720</v>
      </c>
      <c r="H48" s="30">
        <v>62197280</v>
      </c>
      <c r="I48" s="30">
        <v>61869200</v>
      </c>
      <c r="J48" s="30">
        <v>61405880</v>
      </c>
      <c r="K48" s="30">
        <v>57880600</v>
      </c>
      <c r="L48" s="30">
        <v>59300280</v>
      </c>
      <c r="M48" s="30">
        <v>56677960</v>
      </c>
      <c r="N48" s="30">
        <v>53809840</v>
      </c>
      <c r="U48" s="12" t="s">
        <v>23</v>
      </c>
      <c r="V48" s="32">
        <f t="shared" si="7"/>
        <v>103.63262700503908</v>
      </c>
      <c r="W48" s="32">
        <f t="shared" si="6"/>
        <v>109.78850082117731</v>
      </c>
      <c r="X48" s="32">
        <f t="shared" si="6"/>
        <v>113.22017663998207</v>
      </c>
      <c r="Y48" s="32">
        <f t="shared" si="6"/>
        <v>111.22407016644982</v>
      </c>
      <c r="Z48" s="32">
        <f t="shared" si="6"/>
        <v>102.44955606641813</v>
      </c>
      <c r="AA48" s="32">
        <f t="shared" si="6"/>
        <v>120.95435996658249</v>
      </c>
      <c r="AB48" s="32">
        <f t="shared" si="6"/>
        <v>120.31634643258491</v>
      </c>
      <c r="AC48" s="32">
        <f t="shared" si="6"/>
        <v>119.41533317188096</v>
      </c>
      <c r="AD48" s="32">
        <f t="shared" si="6"/>
        <v>112.55976028986755</v>
      </c>
      <c r="AE48" s="32">
        <f t="shared" si="6"/>
        <v>115.32059622605895</v>
      </c>
      <c r="AF48" s="32">
        <f t="shared" si="6"/>
        <v>110.22099963232417</v>
      </c>
      <c r="AG48" s="33">
        <f t="shared" si="6"/>
        <v>104.64339850720495</v>
      </c>
    </row>
    <row r="49" spans="2:33" x14ac:dyDescent="0.2">
      <c r="B49" s="12" t="s">
        <v>24</v>
      </c>
      <c r="C49" s="30">
        <v>52014800</v>
      </c>
      <c r="D49" s="30">
        <v>54508760</v>
      </c>
      <c r="E49" s="30">
        <v>55947280</v>
      </c>
      <c r="F49" s="30">
        <v>38678240</v>
      </c>
      <c r="G49" s="30">
        <v>57614880</v>
      </c>
      <c r="H49" s="30">
        <v>60616760</v>
      </c>
      <c r="I49" s="30">
        <v>60893160</v>
      </c>
      <c r="J49" s="30">
        <v>57988400</v>
      </c>
      <c r="K49" s="30">
        <v>57563240</v>
      </c>
      <c r="L49" s="30">
        <v>57829640</v>
      </c>
      <c r="M49" s="30">
        <v>55312640</v>
      </c>
      <c r="N49" s="30">
        <v>53189600</v>
      </c>
      <c r="U49" s="12" t="s">
        <v>24</v>
      </c>
      <c r="V49" s="32">
        <f t="shared" si="7"/>
        <v>101.1526041458693</v>
      </c>
      <c r="W49" s="32">
        <f t="shared" si="6"/>
        <v>106.00258047252311</v>
      </c>
      <c r="X49" s="32">
        <f t="shared" si="6"/>
        <v>108.80005434757243</v>
      </c>
      <c r="Y49" s="32">
        <f t="shared" si="6"/>
        <v>75.217143962466992</v>
      </c>
      <c r="Z49" s="32">
        <f t="shared" si="6"/>
        <v>112.04301755561421</v>
      </c>
      <c r="AA49" s="32">
        <f t="shared" si="6"/>
        <v>117.88074026786923</v>
      </c>
      <c r="AB49" s="32">
        <f t="shared" si="6"/>
        <v>118.41825227956433</v>
      </c>
      <c r="AC49" s="32">
        <f t="shared" si="6"/>
        <v>112.76939775318424</v>
      </c>
      <c r="AD49" s="32">
        <f t="shared" si="6"/>
        <v>111.94259382086771</v>
      </c>
      <c r="AE49" s="32">
        <f t="shared" si="6"/>
        <v>112.4606589435724</v>
      </c>
      <c r="AF49" s="32">
        <f t="shared" si="6"/>
        <v>107.56587698468468</v>
      </c>
      <c r="AG49" s="32">
        <f t="shared" si="6"/>
        <v>103.43722466446339</v>
      </c>
    </row>
    <row r="50" spans="2:33" x14ac:dyDescent="0.2">
      <c r="B50" s="12" t="s">
        <v>25</v>
      </c>
      <c r="C50" s="30">
        <v>49200360</v>
      </c>
      <c r="D50" s="30">
        <v>51385200</v>
      </c>
      <c r="E50" s="30">
        <v>53202400</v>
      </c>
      <c r="F50" s="30">
        <v>55109200</v>
      </c>
      <c r="G50" s="30">
        <v>56202840</v>
      </c>
      <c r="H50" s="30">
        <v>56134840</v>
      </c>
      <c r="I50" s="30">
        <v>56262760</v>
      </c>
      <c r="J50" s="30">
        <v>57185520</v>
      </c>
      <c r="K50" s="30">
        <v>57086000</v>
      </c>
      <c r="L50" s="30">
        <v>55822840</v>
      </c>
      <c r="M50" s="30">
        <v>52930560</v>
      </c>
      <c r="N50" s="30">
        <v>49619800</v>
      </c>
      <c r="U50" s="12" t="s">
        <v>25</v>
      </c>
      <c r="V50" s="32">
        <f t="shared" si="7"/>
        <v>95.679393920850657</v>
      </c>
      <c r="W50" s="32">
        <f t="shared" si="6"/>
        <v>99.928228015032701</v>
      </c>
      <c r="X50" s="32">
        <f t="shared" si="6"/>
        <v>103.4621166823711</v>
      </c>
      <c r="Y50" s="32">
        <f t="shared" si="6"/>
        <v>107.17024947506364</v>
      </c>
      <c r="Z50" s="32">
        <f t="shared" si="6"/>
        <v>109.2970390426115</v>
      </c>
      <c r="AA50" s="32">
        <f t="shared" si="6"/>
        <v>109.16480019747668</v>
      </c>
      <c r="AB50" s="32">
        <f t="shared" si="6"/>
        <v>109.41356480144209</v>
      </c>
      <c r="AC50" s="32">
        <f t="shared" si="6"/>
        <v>111.20804592992171</v>
      </c>
      <c r="AD50" s="32">
        <f t="shared" si="6"/>
        <v>111.01451049068909</v>
      </c>
      <c r="AE50" s="32">
        <f t="shared" si="6"/>
        <v>108.55805726097569</v>
      </c>
      <c r="AF50" s="32">
        <f t="shared" si="6"/>
        <v>102.93347245205564</v>
      </c>
      <c r="AG50" s="32">
        <f t="shared" si="6"/>
        <v>96.495074232664663</v>
      </c>
    </row>
    <row r="51" spans="2:33" x14ac:dyDescent="0.2">
      <c r="U51" s="2"/>
    </row>
    <row r="52" spans="2:33" hidden="1" x14ac:dyDescent="0.2">
      <c r="U52" s="2"/>
    </row>
    <row r="53" spans="2:33" hidden="1" x14ac:dyDescent="0.2">
      <c r="U53" s="2"/>
    </row>
    <row r="54" spans="2:33" hidden="1" x14ac:dyDescent="0.2">
      <c r="U54" s="2"/>
    </row>
    <row r="55" spans="2:33" ht="19" x14ac:dyDescent="0.2">
      <c r="B55" s="28" t="s">
        <v>39</v>
      </c>
      <c r="C55" s="10" t="s">
        <v>3</v>
      </c>
      <c r="D55" s="10" t="s">
        <v>4</v>
      </c>
      <c r="E55" s="10" t="s">
        <v>5</v>
      </c>
      <c r="F55" s="10" t="s">
        <v>6</v>
      </c>
      <c r="G55" s="10" t="s">
        <v>7</v>
      </c>
      <c r="H55" s="10" t="s">
        <v>8</v>
      </c>
      <c r="I55" s="10" t="s">
        <v>9</v>
      </c>
      <c r="J55" s="10" t="s">
        <v>10</v>
      </c>
      <c r="K55" s="10" t="s">
        <v>11</v>
      </c>
      <c r="L55" s="10" t="s">
        <v>12</v>
      </c>
      <c r="M55" s="10" t="s">
        <v>13</v>
      </c>
      <c r="N55" s="10" t="s">
        <v>14</v>
      </c>
      <c r="P55" s="10" t="s">
        <v>3</v>
      </c>
      <c r="Q55" s="10" t="s">
        <v>14</v>
      </c>
      <c r="R55" s="10" t="s">
        <v>31</v>
      </c>
      <c r="S55" s="29" t="s">
        <v>32</v>
      </c>
      <c r="U55" s="28" t="s">
        <v>39</v>
      </c>
      <c r="V55" s="10" t="s">
        <v>3</v>
      </c>
      <c r="W55" s="10" t="s">
        <v>4</v>
      </c>
      <c r="X55" s="10" t="s">
        <v>5</v>
      </c>
      <c r="Y55" s="10" t="s">
        <v>6</v>
      </c>
      <c r="Z55" s="10" t="s">
        <v>7</v>
      </c>
      <c r="AA55" s="10" t="s">
        <v>8</v>
      </c>
      <c r="AB55" s="10" t="s">
        <v>9</v>
      </c>
      <c r="AC55" s="10" t="s">
        <v>10</v>
      </c>
      <c r="AD55" s="10" t="s">
        <v>11</v>
      </c>
      <c r="AE55" s="10" t="s">
        <v>12</v>
      </c>
      <c r="AF55" s="10" t="s">
        <v>13</v>
      </c>
      <c r="AG55" s="10" t="s">
        <v>14</v>
      </c>
    </row>
    <row r="56" spans="2:33" x14ac:dyDescent="0.2">
      <c r="B56" s="12" t="s">
        <v>15</v>
      </c>
      <c r="C56" s="30">
        <v>36543800</v>
      </c>
      <c r="D56" s="30">
        <v>45382200</v>
      </c>
      <c r="E56" s="30">
        <v>47212160</v>
      </c>
      <c r="F56" s="30">
        <v>45804560</v>
      </c>
      <c r="G56" s="30">
        <v>46835440</v>
      </c>
      <c r="H56" s="30">
        <v>46425600</v>
      </c>
      <c r="I56" s="30">
        <v>47722480</v>
      </c>
      <c r="J56" s="30">
        <v>44188200</v>
      </c>
      <c r="K56" s="30">
        <v>47353560</v>
      </c>
      <c r="L56" s="30">
        <v>37512200</v>
      </c>
      <c r="M56" s="30">
        <v>46055840</v>
      </c>
      <c r="N56" s="30">
        <v>44598120</v>
      </c>
      <c r="O56" s="2" t="s">
        <v>33</v>
      </c>
      <c r="U56" s="12" t="s">
        <v>15</v>
      </c>
      <c r="V56" s="32">
        <f>100*(C56/$S$57)</f>
        <v>74.135400090722243</v>
      </c>
      <c r="W56" s="32">
        <f t="shared" ref="W56:AG63" si="9">100*(D56/$S$57)</f>
        <v>92.065618627432684</v>
      </c>
      <c r="X56" s="32">
        <f t="shared" si="9"/>
        <v>95.778008054641077</v>
      </c>
      <c r="Y56" s="32">
        <f t="shared" si="9"/>
        <v>92.92244872124661</v>
      </c>
      <c r="Z56" s="32">
        <f t="shared" si="9"/>
        <v>95.013766571210866</v>
      </c>
      <c r="AA56" s="32">
        <f t="shared" si="9"/>
        <v>94.182335456406676</v>
      </c>
      <c r="AB56" s="32">
        <f t="shared" si="9"/>
        <v>96.81328017670549</v>
      </c>
      <c r="AC56" s="32">
        <f t="shared" si="9"/>
        <v>89.643383728261767</v>
      </c>
      <c r="AD56" s="32">
        <f t="shared" si="9"/>
        <v>96.064862338345236</v>
      </c>
      <c r="AE56" s="32">
        <f t="shared" si="9"/>
        <v>76.099966486331212</v>
      </c>
      <c r="AF56" s="32">
        <f t="shared" si="9"/>
        <v>93.432213533192737</v>
      </c>
      <c r="AG56" s="32">
        <f t="shared" si="9"/>
        <v>90.47497713686154</v>
      </c>
    </row>
    <row r="57" spans="2:33" x14ac:dyDescent="0.2">
      <c r="B57" s="12" t="s">
        <v>19</v>
      </c>
      <c r="C57" s="30">
        <v>45541360</v>
      </c>
      <c r="D57" s="30">
        <v>49758360</v>
      </c>
      <c r="E57" s="30">
        <v>50300960</v>
      </c>
      <c r="F57" s="30">
        <v>50899200</v>
      </c>
      <c r="G57" s="30">
        <v>50822800</v>
      </c>
      <c r="H57" s="30">
        <v>50946280</v>
      </c>
      <c r="I57" s="30">
        <v>51800160</v>
      </c>
      <c r="J57" s="30">
        <v>52213920</v>
      </c>
      <c r="K57" s="30">
        <v>51745240</v>
      </c>
      <c r="L57" s="30">
        <v>49966880</v>
      </c>
      <c r="M57" s="30">
        <v>49016880</v>
      </c>
      <c r="N57" s="30">
        <v>46836280</v>
      </c>
      <c r="O57" s="2" t="s">
        <v>34</v>
      </c>
      <c r="P57" s="3">
        <f>AVERAGE(C57:C62)</f>
        <v>48206133.333333336</v>
      </c>
      <c r="Q57" s="3">
        <f>AVERAGE(N57:N62)</f>
        <v>50380506.666666664</v>
      </c>
      <c r="R57" s="3">
        <f>AVERAGE(C57:C62,N57:N62)</f>
        <v>49293320</v>
      </c>
      <c r="S57" s="36">
        <f>AVERAGE(C57:C62,N57:N62)</f>
        <v>49293320</v>
      </c>
      <c r="U57" s="12" t="s">
        <v>19</v>
      </c>
      <c r="V57" s="32">
        <f t="shared" ref="V57:V63" si="10">100*(C57/$S$57)</f>
        <v>92.388502133757683</v>
      </c>
      <c r="W57" s="32">
        <f t="shared" si="9"/>
        <v>100.94341383376084</v>
      </c>
      <c r="X57" s="32">
        <f t="shared" si="9"/>
        <v>102.04417150234555</v>
      </c>
      <c r="Y57" s="32">
        <f t="shared" si="9"/>
        <v>103.25780450576265</v>
      </c>
      <c r="Z57" s="32">
        <f t="shared" si="9"/>
        <v>103.10281393097482</v>
      </c>
      <c r="AA57" s="32">
        <f t="shared" si="9"/>
        <v>103.35331440446697</v>
      </c>
      <c r="AB57" s="32">
        <f t="shared" si="9"/>
        <v>105.08555723168982</v>
      </c>
      <c r="AC57" s="32">
        <f t="shared" si="9"/>
        <v>105.92494074247789</v>
      </c>
      <c r="AD57" s="32">
        <f t="shared" si="9"/>
        <v>104.97414254101773</v>
      </c>
      <c r="AE57" s="32">
        <f t="shared" si="9"/>
        <v>101.36643261196446</v>
      </c>
      <c r="AF57" s="32">
        <f t="shared" si="9"/>
        <v>99.439193789341033</v>
      </c>
      <c r="AG57" s="32">
        <f t="shared" si="9"/>
        <v>95.015470656064551</v>
      </c>
    </row>
    <row r="58" spans="2:33" x14ac:dyDescent="0.2">
      <c r="B58" s="12" t="s">
        <v>20</v>
      </c>
      <c r="C58" s="30">
        <v>47612400</v>
      </c>
      <c r="D58" s="30">
        <v>51094600</v>
      </c>
      <c r="E58" s="30">
        <v>51385560</v>
      </c>
      <c r="F58" s="30">
        <v>53655400</v>
      </c>
      <c r="G58" s="30">
        <v>54793440</v>
      </c>
      <c r="H58" s="30">
        <v>55741480</v>
      </c>
      <c r="I58" s="30">
        <v>37453640</v>
      </c>
      <c r="J58" s="30">
        <v>56250760</v>
      </c>
      <c r="K58" s="30">
        <v>55737800</v>
      </c>
      <c r="L58" s="30">
        <v>53987400</v>
      </c>
      <c r="M58" s="30">
        <v>52805520</v>
      </c>
      <c r="N58" s="30">
        <v>50402720</v>
      </c>
      <c r="O58" s="2" t="s">
        <v>35</v>
      </c>
      <c r="P58" s="3">
        <f>STDEV(C57:C62)</f>
        <v>1507134.2643131258</v>
      </c>
      <c r="Q58" s="3">
        <f>STDEV(N57:N62)</f>
        <v>1828332.2815141308</v>
      </c>
      <c r="R58" s="3">
        <f>STDEV(C57:C62,N57:N62)</f>
        <v>1959938.8044621097</v>
      </c>
      <c r="S58" s="36">
        <f>STDEV(C57:C62,N57:N62)</f>
        <v>1959938.8044621097</v>
      </c>
      <c r="U58" s="12" t="s">
        <v>20</v>
      </c>
      <c r="V58" s="32">
        <f t="shared" si="10"/>
        <v>96.589963913974557</v>
      </c>
      <c r="W58" s="32">
        <f t="shared" si="9"/>
        <v>103.6542071014896</v>
      </c>
      <c r="X58" s="32">
        <f t="shared" si="9"/>
        <v>104.24446963604805</v>
      </c>
      <c r="Y58" s="32">
        <f t="shared" si="9"/>
        <v>108.84923149830443</v>
      </c>
      <c r="Z58" s="32">
        <f t="shared" si="9"/>
        <v>111.15794188746062</v>
      </c>
      <c r="AA58" s="32">
        <f t="shared" si="9"/>
        <v>113.08120451209211</v>
      </c>
      <c r="AB58" s="32">
        <f t="shared" si="9"/>
        <v>75.981167427959818</v>
      </c>
      <c r="AC58" s="32">
        <f t="shared" si="9"/>
        <v>114.11436681481386</v>
      </c>
      <c r="AD58" s="32">
        <f t="shared" si="9"/>
        <v>113.073738997495</v>
      </c>
      <c r="AE58" s="32">
        <f t="shared" si="9"/>
        <v>109.5227507500002</v>
      </c>
      <c r="AF58" s="32">
        <f t="shared" si="9"/>
        <v>107.12510336086108</v>
      </c>
      <c r="AG58" s="32">
        <f t="shared" si="9"/>
        <v>102.2506092103352</v>
      </c>
    </row>
    <row r="59" spans="2:33" x14ac:dyDescent="0.2">
      <c r="B59" s="12" t="s">
        <v>21</v>
      </c>
      <c r="C59" s="30">
        <v>49988720</v>
      </c>
      <c r="D59" s="30">
        <v>51386440</v>
      </c>
      <c r="E59" s="30">
        <v>55114760</v>
      </c>
      <c r="F59" s="30">
        <v>57045640</v>
      </c>
      <c r="G59" s="30">
        <v>55402280</v>
      </c>
      <c r="H59" s="30">
        <v>56761600</v>
      </c>
      <c r="I59" s="30">
        <v>59128040</v>
      </c>
      <c r="J59" s="30">
        <v>58728160</v>
      </c>
      <c r="K59" s="30">
        <v>57821040</v>
      </c>
      <c r="L59" s="30">
        <v>55419280</v>
      </c>
      <c r="M59" s="30">
        <v>53338920</v>
      </c>
      <c r="N59" s="30">
        <v>50494760</v>
      </c>
      <c r="O59" s="2" t="s">
        <v>36</v>
      </c>
      <c r="P59" s="38">
        <f>100*(P58/P57)</f>
        <v>3.1264367417558052</v>
      </c>
      <c r="Q59" s="38">
        <f t="shared" ref="Q59:S59" si="11">100*(Q58/Q57)</f>
        <v>3.6290470312475307</v>
      </c>
      <c r="R59" s="39">
        <f t="shared" si="11"/>
        <v>3.9760738462374006</v>
      </c>
      <c r="S59" s="43">
        <f t="shared" si="11"/>
        <v>3.9760738462374006</v>
      </c>
      <c r="U59" s="12" t="s">
        <v>21</v>
      </c>
      <c r="V59" s="32">
        <f t="shared" si="10"/>
        <v>101.41073881816037</v>
      </c>
      <c r="W59" s="32">
        <f t="shared" si="9"/>
        <v>104.24625486779952</v>
      </c>
      <c r="X59" s="32">
        <f t="shared" si="9"/>
        <v>111.8097949174452</v>
      </c>
      <c r="Y59" s="32">
        <f t="shared" si="9"/>
        <v>115.72691796778956</v>
      </c>
      <c r="Z59" s="32">
        <f t="shared" si="9"/>
        <v>112.3930788187933</v>
      </c>
      <c r="AA59" s="32">
        <f t="shared" si="9"/>
        <v>115.15069384654959</v>
      </c>
      <c r="AB59" s="32">
        <f t="shared" si="9"/>
        <v>119.9514254669801</v>
      </c>
      <c r="AC59" s="32">
        <f t="shared" si="9"/>
        <v>119.14019992972678</v>
      </c>
      <c r="AD59" s="32">
        <f t="shared" si="9"/>
        <v>117.29995058153924</v>
      </c>
      <c r="AE59" s="32">
        <f t="shared" si="9"/>
        <v>112.42756625035604</v>
      </c>
      <c r="AF59" s="32">
        <f t="shared" si="9"/>
        <v>108.207197242953</v>
      </c>
      <c r="AG59" s="32">
        <f t="shared" si="9"/>
        <v>102.43732822216074</v>
      </c>
    </row>
    <row r="60" spans="2:33" x14ac:dyDescent="0.2">
      <c r="B60" s="12" t="s">
        <v>22</v>
      </c>
      <c r="C60" s="30">
        <v>48699280</v>
      </c>
      <c r="D60" s="30">
        <v>52807040</v>
      </c>
      <c r="E60" s="30">
        <v>55228120</v>
      </c>
      <c r="F60" s="30">
        <v>50528280</v>
      </c>
      <c r="G60" s="30">
        <v>59301280</v>
      </c>
      <c r="H60" s="30">
        <v>58490840</v>
      </c>
      <c r="I60" s="30">
        <v>60000960</v>
      </c>
      <c r="J60" s="30">
        <v>58941920</v>
      </c>
      <c r="K60" s="30">
        <v>57722240</v>
      </c>
      <c r="L60" s="30">
        <v>55958160</v>
      </c>
      <c r="M60" s="30">
        <v>54401240</v>
      </c>
      <c r="N60" s="30">
        <v>51629800</v>
      </c>
      <c r="U60" s="12" t="s">
        <v>22</v>
      </c>
      <c r="V60" s="32">
        <f t="shared" si="10"/>
        <v>98.794887420851339</v>
      </c>
      <c r="W60" s="32">
        <f t="shared" si="9"/>
        <v>107.12818694297725</v>
      </c>
      <c r="X60" s="32">
        <f t="shared" si="9"/>
        <v>112.03976522579531</v>
      </c>
      <c r="Y60" s="32">
        <f t="shared" si="9"/>
        <v>102.50532932251267</v>
      </c>
      <c r="Z60" s="32">
        <f t="shared" si="9"/>
        <v>120.30287268132882</v>
      </c>
      <c r="AA60" s="32">
        <f t="shared" si="9"/>
        <v>118.65875538511102</v>
      </c>
      <c r="AB60" s="32">
        <f t="shared" si="9"/>
        <v>121.72229421755321</v>
      </c>
      <c r="AC60" s="32">
        <f t="shared" si="9"/>
        <v>119.57384895154151</v>
      </c>
      <c r="AD60" s="32">
        <f t="shared" si="9"/>
        <v>117.09951774398641</v>
      </c>
      <c r="AE60" s="32">
        <f t="shared" si="9"/>
        <v>113.52077725744583</v>
      </c>
      <c r="AF60" s="32">
        <f t="shared" si="9"/>
        <v>110.36229655458388</v>
      </c>
      <c r="AG60" s="32">
        <f t="shared" si="9"/>
        <v>104.7399525939823</v>
      </c>
    </row>
    <row r="61" spans="2:33" x14ac:dyDescent="0.2">
      <c r="B61" s="12" t="s">
        <v>23</v>
      </c>
      <c r="C61" s="30">
        <v>48698440</v>
      </c>
      <c r="D61" s="30">
        <v>38863120</v>
      </c>
      <c r="E61" s="30">
        <v>55098280</v>
      </c>
      <c r="F61" s="30">
        <v>56112880</v>
      </c>
      <c r="G61" s="30">
        <v>58868720</v>
      </c>
      <c r="H61" s="30">
        <v>57233240</v>
      </c>
      <c r="I61" s="30">
        <v>59967240</v>
      </c>
      <c r="J61" s="30">
        <v>53639720</v>
      </c>
      <c r="K61" s="30">
        <v>56676040</v>
      </c>
      <c r="L61" s="30">
        <v>56040800</v>
      </c>
      <c r="M61" s="30">
        <v>54242160</v>
      </c>
      <c r="N61" s="30">
        <v>51107120</v>
      </c>
      <c r="U61" s="12" t="s">
        <v>23</v>
      </c>
      <c r="V61" s="32">
        <f t="shared" si="10"/>
        <v>98.793183335997654</v>
      </c>
      <c r="W61" s="32">
        <f t="shared" si="9"/>
        <v>78.840540665550634</v>
      </c>
      <c r="X61" s="32">
        <f t="shared" si="9"/>
        <v>111.7763623955538</v>
      </c>
      <c r="Y61" s="32">
        <f t="shared" si="9"/>
        <v>113.83465345811562</v>
      </c>
      <c r="Z61" s="32">
        <f t="shared" si="9"/>
        <v>119.42535012857726</v>
      </c>
      <c r="AA61" s="32">
        <f t="shared" si="9"/>
        <v>116.10749691844656</v>
      </c>
      <c r="AB61" s="32">
        <f t="shared" si="9"/>
        <v>121.6538873827123</v>
      </c>
      <c r="AC61" s="32">
        <f t="shared" si="9"/>
        <v>108.81742191436892</v>
      </c>
      <c r="AD61" s="32">
        <f t="shared" si="9"/>
        <v>114.97712063216679</v>
      </c>
      <c r="AE61" s="32">
        <f t="shared" si="9"/>
        <v>113.68842674828963</v>
      </c>
      <c r="AF61" s="32">
        <f t="shared" si="9"/>
        <v>110.03957534205446</v>
      </c>
      <c r="AG61" s="32">
        <f t="shared" si="9"/>
        <v>103.67960608049935</v>
      </c>
    </row>
    <row r="62" spans="2:33" x14ac:dyDescent="0.2">
      <c r="B62" s="12" t="s">
        <v>24</v>
      </c>
      <c r="C62" s="30">
        <v>48696600</v>
      </c>
      <c r="D62" s="30">
        <v>49208200</v>
      </c>
      <c r="E62" s="30">
        <v>52669200</v>
      </c>
      <c r="F62" s="30">
        <v>55607000</v>
      </c>
      <c r="G62" s="30">
        <v>56909160</v>
      </c>
      <c r="H62" s="30">
        <v>48000920</v>
      </c>
      <c r="I62" s="30">
        <v>57837520</v>
      </c>
      <c r="J62" s="30">
        <v>56761520</v>
      </c>
      <c r="K62" s="30">
        <v>55683520</v>
      </c>
      <c r="L62" s="30">
        <v>55884400</v>
      </c>
      <c r="M62" s="30">
        <v>27349840</v>
      </c>
      <c r="N62" s="30">
        <v>51812360</v>
      </c>
      <c r="U62" s="12" t="s">
        <v>24</v>
      </c>
      <c r="V62" s="32">
        <f t="shared" si="10"/>
        <v>98.789450578699103</v>
      </c>
      <c r="W62" s="32">
        <f t="shared" si="9"/>
        <v>99.827319401492943</v>
      </c>
      <c r="X62" s="32">
        <f t="shared" si="9"/>
        <v>106.84855473317683</v>
      </c>
      <c r="Y62" s="32">
        <f t="shared" si="9"/>
        <v>112.80838864170642</v>
      </c>
      <c r="Z62" s="32">
        <f t="shared" si="9"/>
        <v>115.45004475251413</v>
      </c>
      <c r="AA62" s="32">
        <f t="shared" si="9"/>
        <v>97.378143732254188</v>
      </c>
      <c r="AB62" s="32">
        <f t="shared" si="9"/>
        <v>117.33338310343065</v>
      </c>
      <c r="AC62" s="32">
        <f t="shared" si="9"/>
        <v>115.150531552754</v>
      </c>
      <c r="AD62" s="32">
        <f t="shared" si="9"/>
        <v>112.96362265718763</v>
      </c>
      <c r="AE62" s="32">
        <f t="shared" si="9"/>
        <v>113.37114237791246</v>
      </c>
      <c r="AF62" s="32">
        <f t="shared" si="9"/>
        <v>55.483866779514955</v>
      </c>
      <c r="AG62" s="32">
        <f t="shared" si="9"/>
        <v>105.11030703551718</v>
      </c>
    </row>
    <row r="63" spans="2:33" x14ac:dyDescent="0.2">
      <c r="B63" s="12" t="s">
        <v>25</v>
      </c>
      <c r="C63" s="30">
        <v>48829560</v>
      </c>
      <c r="D63" s="30">
        <v>37404600</v>
      </c>
      <c r="E63" s="30">
        <v>52846760</v>
      </c>
      <c r="F63" s="30">
        <v>55185000</v>
      </c>
      <c r="G63" s="30">
        <v>53885200</v>
      </c>
      <c r="H63" s="30">
        <v>37750640</v>
      </c>
      <c r="I63" s="30">
        <v>54654920</v>
      </c>
      <c r="J63" s="30">
        <v>54420680</v>
      </c>
      <c r="K63" s="30">
        <v>55031600</v>
      </c>
      <c r="L63" s="30">
        <v>52393040</v>
      </c>
      <c r="M63" s="30">
        <v>50116600</v>
      </c>
      <c r="N63" s="30">
        <v>48433120</v>
      </c>
      <c r="U63" s="12" t="s">
        <v>25</v>
      </c>
      <c r="V63" s="32">
        <f t="shared" si="10"/>
        <v>99.059182866968584</v>
      </c>
      <c r="W63" s="32">
        <f t="shared" si="9"/>
        <v>75.88168133126355</v>
      </c>
      <c r="X63" s="32">
        <f t="shared" si="9"/>
        <v>107.20876581248737</v>
      </c>
      <c r="Y63" s="32">
        <f t="shared" si="9"/>
        <v>111.95228886997263</v>
      </c>
      <c r="Z63" s="32">
        <f t="shared" si="9"/>
        <v>109.31542042613482</v>
      </c>
      <c r="AA63" s="32">
        <f t="shared" si="9"/>
        <v>76.583683144085242</v>
      </c>
      <c r="AB63" s="32">
        <f t="shared" si="9"/>
        <v>110.87693018039766</v>
      </c>
      <c r="AC63" s="32">
        <f t="shared" si="9"/>
        <v>110.40173394691209</v>
      </c>
      <c r="AD63" s="32">
        <f t="shared" si="9"/>
        <v>111.64109051693008</v>
      </c>
      <c r="AE63" s="32">
        <f t="shared" si="9"/>
        <v>106.28831655080242</v>
      </c>
      <c r="AF63" s="32">
        <f t="shared" si="9"/>
        <v>101.67016545040993</v>
      </c>
      <c r="AG63" s="32">
        <f t="shared" si="9"/>
        <v>98.2549359629256</v>
      </c>
    </row>
    <row r="64" spans="2:33" x14ac:dyDescent="0.2">
      <c r="U64" s="2"/>
    </row>
    <row r="65" spans="2:33" hidden="1" x14ac:dyDescent="0.2">
      <c r="U65" s="2"/>
    </row>
    <row r="66" spans="2:33" hidden="1" x14ac:dyDescent="0.2">
      <c r="U66" s="2"/>
    </row>
    <row r="67" spans="2:33" hidden="1" x14ac:dyDescent="0.2">
      <c r="U67" s="2"/>
    </row>
    <row r="68" spans="2:33" ht="19" x14ac:dyDescent="0.2">
      <c r="B68" s="28" t="s">
        <v>40</v>
      </c>
      <c r="C68" s="10" t="s">
        <v>3</v>
      </c>
      <c r="D68" s="10" t="s">
        <v>4</v>
      </c>
      <c r="E68" s="10" t="s">
        <v>5</v>
      </c>
      <c r="F68" s="10" t="s">
        <v>6</v>
      </c>
      <c r="G68" s="10" t="s">
        <v>7</v>
      </c>
      <c r="H68" s="10" t="s">
        <v>8</v>
      </c>
      <c r="I68" s="10" t="s">
        <v>9</v>
      </c>
      <c r="J68" s="10" t="s">
        <v>10</v>
      </c>
      <c r="K68" s="10" t="s">
        <v>11</v>
      </c>
      <c r="L68" s="10" t="s">
        <v>12</v>
      </c>
      <c r="M68" s="10" t="s">
        <v>13</v>
      </c>
      <c r="N68" s="10" t="s">
        <v>14</v>
      </c>
      <c r="P68" s="10" t="s">
        <v>3</v>
      </c>
      <c r="Q68" s="10" t="s">
        <v>14</v>
      </c>
      <c r="R68" s="10" t="s">
        <v>31</v>
      </c>
      <c r="S68" s="29" t="s">
        <v>32</v>
      </c>
      <c r="U68" s="28" t="s">
        <v>40</v>
      </c>
      <c r="V68" s="10" t="s">
        <v>3</v>
      </c>
      <c r="W68" s="10" t="s">
        <v>4</v>
      </c>
      <c r="X68" s="10" t="s">
        <v>5</v>
      </c>
      <c r="Y68" s="10" t="s">
        <v>6</v>
      </c>
      <c r="Z68" s="10" t="s">
        <v>7</v>
      </c>
      <c r="AA68" s="10" t="s">
        <v>8</v>
      </c>
      <c r="AB68" s="10" t="s">
        <v>9</v>
      </c>
      <c r="AC68" s="10" t="s">
        <v>10</v>
      </c>
      <c r="AD68" s="10" t="s">
        <v>11</v>
      </c>
      <c r="AE68" s="10" t="s">
        <v>12</v>
      </c>
      <c r="AF68" s="10" t="s">
        <v>13</v>
      </c>
      <c r="AG68" s="10" t="s">
        <v>14</v>
      </c>
    </row>
    <row r="69" spans="2:33" x14ac:dyDescent="0.2">
      <c r="B69" s="12" t="s">
        <v>15</v>
      </c>
      <c r="C69" s="30">
        <v>35714520</v>
      </c>
      <c r="D69" s="30">
        <v>43959640</v>
      </c>
      <c r="E69" s="30">
        <v>44160400</v>
      </c>
      <c r="F69" s="30">
        <v>44704000</v>
      </c>
      <c r="G69" s="30">
        <v>47173200</v>
      </c>
      <c r="H69" s="30">
        <v>40760320</v>
      </c>
      <c r="I69" s="30">
        <v>46900760</v>
      </c>
      <c r="J69" s="30">
        <v>45114840</v>
      </c>
      <c r="K69" s="30">
        <v>45817640</v>
      </c>
      <c r="L69" s="30">
        <v>46012880</v>
      </c>
      <c r="M69" s="30">
        <v>44713560</v>
      </c>
      <c r="N69" s="30">
        <v>44674640</v>
      </c>
      <c r="O69" s="2" t="s">
        <v>33</v>
      </c>
      <c r="U69" s="12" t="s">
        <v>15</v>
      </c>
      <c r="V69" s="32">
        <f>100*(C69/$S$70)</f>
        <v>73.784679850964579</v>
      </c>
      <c r="W69" s="32">
        <f t="shared" ref="W69:AG76" si="12">100*(D69/$S$70)</f>
        <v>90.818747214400659</v>
      </c>
      <c r="X69" s="32">
        <f t="shared" si="12"/>
        <v>91.233508838717043</v>
      </c>
      <c r="Y69" s="32">
        <f t="shared" si="12"/>
        <v>92.356563326555161</v>
      </c>
      <c r="Z69" s="32">
        <f t="shared" si="12"/>
        <v>97.457825543939066</v>
      </c>
      <c r="AA69" s="32">
        <f t="shared" si="12"/>
        <v>84.209088119422262</v>
      </c>
      <c r="AB69" s="32">
        <f t="shared" si="12"/>
        <v>96.894976087230788</v>
      </c>
      <c r="AC69" s="32">
        <f t="shared" si="12"/>
        <v>93.205341298930833</v>
      </c>
      <c r="AD69" s="32">
        <f t="shared" si="12"/>
        <v>94.65729621808579</v>
      </c>
      <c r="AE69" s="32">
        <f t="shared" si="12"/>
        <v>95.060653757095196</v>
      </c>
      <c r="AF69" s="32">
        <f t="shared" si="12"/>
        <v>92.376313880094045</v>
      </c>
      <c r="AG69" s="32">
        <f t="shared" si="12"/>
        <v>92.295906814849999</v>
      </c>
    </row>
    <row r="70" spans="2:33" x14ac:dyDescent="0.2">
      <c r="B70" s="12" t="s">
        <v>19</v>
      </c>
      <c r="C70" s="30">
        <v>45889160</v>
      </c>
      <c r="D70" s="30">
        <v>47382240</v>
      </c>
      <c r="E70" s="30">
        <v>48796920</v>
      </c>
      <c r="F70" s="30">
        <v>50557040</v>
      </c>
      <c r="G70" s="30">
        <v>47885320</v>
      </c>
      <c r="H70" s="30">
        <v>51506960</v>
      </c>
      <c r="I70" s="30">
        <v>49717720</v>
      </c>
      <c r="J70" s="30">
        <v>20676840</v>
      </c>
      <c r="K70" s="30">
        <v>49193440</v>
      </c>
      <c r="L70" s="30">
        <v>49653120</v>
      </c>
      <c r="M70" s="30">
        <v>48152240</v>
      </c>
      <c r="N70" s="30">
        <v>45733040</v>
      </c>
      <c r="O70" s="2" t="s">
        <v>34</v>
      </c>
      <c r="P70" s="3">
        <f>AVERAGE(C70:C75)</f>
        <v>47430380</v>
      </c>
      <c r="Q70" s="3">
        <f>AVERAGE(N70:N75)</f>
        <v>49377033.333333336</v>
      </c>
      <c r="R70" s="3">
        <f>AVERAGE(C70:C75,N70:N75)</f>
        <v>48403706.666666664</v>
      </c>
      <c r="S70" s="36">
        <f>AVERAGE(C70:C75,N70:N75)</f>
        <v>48403706.666666664</v>
      </c>
      <c r="U70" s="12" t="s">
        <v>19</v>
      </c>
      <c r="V70" s="32">
        <f t="shared" ref="V70:V76" si="13">100*(C70/$S$70)</f>
        <v>94.805053497280383</v>
      </c>
      <c r="W70" s="32">
        <f t="shared" si="12"/>
        <v>97.889693296215881</v>
      </c>
      <c r="X70" s="32">
        <f t="shared" si="12"/>
        <v>100.81236202847275</v>
      </c>
      <c r="Y70" s="32">
        <f t="shared" si="12"/>
        <v>104.44869511370756</v>
      </c>
      <c r="Z70" s="32">
        <f t="shared" si="12"/>
        <v>98.929035186836927</v>
      </c>
      <c r="AA70" s="32">
        <f t="shared" si="12"/>
        <v>106.41118944609754</v>
      </c>
      <c r="AB70" s="32">
        <f t="shared" si="12"/>
        <v>102.71469567895353</v>
      </c>
      <c r="AC70" s="32">
        <f t="shared" si="12"/>
        <v>42.71747232581086</v>
      </c>
      <c r="AD70" s="32">
        <f t="shared" si="12"/>
        <v>101.63155548968979</v>
      </c>
      <c r="AE70" s="32">
        <f t="shared" si="12"/>
        <v>102.58123482554228</v>
      </c>
      <c r="AF70" s="32">
        <f t="shared" si="12"/>
        <v>99.480480558238256</v>
      </c>
      <c r="AG70" s="32">
        <f t="shared" si="12"/>
        <v>94.482516215011643</v>
      </c>
    </row>
    <row r="71" spans="2:33" x14ac:dyDescent="0.2">
      <c r="B71" s="12" t="s">
        <v>20</v>
      </c>
      <c r="C71" s="30">
        <v>45635680</v>
      </c>
      <c r="D71" s="30">
        <v>48263480</v>
      </c>
      <c r="E71" s="30">
        <v>50161880</v>
      </c>
      <c r="F71" s="30">
        <v>51180280</v>
      </c>
      <c r="G71" s="30">
        <v>53116400</v>
      </c>
      <c r="H71" s="30">
        <v>46412680</v>
      </c>
      <c r="I71" s="30">
        <v>53437880</v>
      </c>
      <c r="J71" s="30">
        <v>42165160</v>
      </c>
      <c r="K71" s="30">
        <v>52144920</v>
      </c>
      <c r="L71" s="30">
        <v>50384160</v>
      </c>
      <c r="M71" s="30">
        <v>50862960</v>
      </c>
      <c r="N71" s="30">
        <v>49113680</v>
      </c>
      <c r="O71" s="2" t="s">
        <v>35</v>
      </c>
      <c r="P71" s="3">
        <f>STDEV(C70:C75)</f>
        <v>1397453.0983471323</v>
      </c>
      <c r="Q71" s="3">
        <f>STDEV(N70:N75)</f>
        <v>1878612.5486929622</v>
      </c>
      <c r="R71" s="3">
        <f>STDEV(C70:C75,N70:N75)</f>
        <v>1877587.4014632006</v>
      </c>
      <c r="S71" s="36">
        <f>STDEV(C70:C75,N70:N75)</f>
        <v>1877587.4014632006</v>
      </c>
      <c r="U71" s="12" t="s">
        <v>20</v>
      </c>
      <c r="V71" s="32">
        <f t="shared" si="13"/>
        <v>94.281374594452544</v>
      </c>
      <c r="W71" s="32">
        <f t="shared" si="12"/>
        <v>99.710297668663401</v>
      </c>
      <c r="X71" s="32">
        <f t="shared" si="12"/>
        <v>103.63231135466762</v>
      </c>
      <c r="Y71" s="32">
        <f t="shared" si="12"/>
        <v>105.73628245550341</v>
      </c>
      <c r="Z71" s="32">
        <f t="shared" si="12"/>
        <v>109.73622405777188</v>
      </c>
      <c r="AA71" s="32">
        <f t="shared" si="12"/>
        <v>95.886623558856925</v>
      </c>
      <c r="AB71" s="32">
        <f t="shared" si="12"/>
        <v>110.40038806945364</v>
      </c>
      <c r="AC71" s="32">
        <f t="shared" si="12"/>
        <v>87.111427830044974</v>
      </c>
      <c r="AD71" s="32">
        <f t="shared" si="12"/>
        <v>107.72918768204529</v>
      </c>
      <c r="AE71" s="32">
        <f t="shared" si="12"/>
        <v>104.09153238402129</v>
      </c>
      <c r="AF71" s="32">
        <f t="shared" si="12"/>
        <v>105.08071282695155</v>
      </c>
      <c r="AG71" s="32">
        <f t="shared" si="12"/>
        <v>101.46677472083405</v>
      </c>
    </row>
    <row r="72" spans="2:33" x14ac:dyDescent="0.2">
      <c r="B72" s="12" t="s">
        <v>21</v>
      </c>
      <c r="C72" s="30">
        <v>47869880</v>
      </c>
      <c r="D72" s="30">
        <v>50981680</v>
      </c>
      <c r="E72" s="30">
        <v>53166520</v>
      </c>
      <c r="F72" s="30">
        <v>52719880</v>
      </c>
      <c r="G72" s="30">
        <v>53299800</v>
      </c>
      <c r="H72" s="30">
        <v>55457840</v>
      </c>
      <c r="I72" s="30">
        <v>56665400</v>
      </c>
      <c r="J72" s="30">
        <v>55024240</v>
      </c>
      <c r="K72" s="30">
        <v>52384840</v>
      </c>
      <c r="L72" s="30">
        <v>53478000</v>
      </c>
      <c r="M72" s="30">
        <v>50827600</v>
      </c>
      <c r="N72" s="30">
        <v>49923360</v>
      </c>
      <c r="O72" s="2" t="s">
        <v>36</v>
      </c>
      <c r="P72" s="38">
        <f>100*(P71/P70)</f>
        <v>2.9463249047280082</v>
      </c>
      <c r="Q72" s="38">
        <f t="shared" ref="Q72:S72" si="14">100*(Q71/Q70)</f>
        <v>3.8046282286966653</v>
      </c>
      <c r="R72" s="39">
        <f t="shared" si="14"/>
        <v>3.8790157423134</v>
      </c>
      <c r="S72" s="43">
        <f t="shared" si="14"/>
        <v>3.8790157423134</v>
      </c>
      <c r="U72" s="12" t="s">
        <v>21</v>
      </c>
      <c r="V72" s="32">
        <f t="shared" si="13"/>
        <v>98.897136803297158</v>
      </c>
      <c r="W72" s="32">
        <f t="shared" si="12"/>
        <v>105.32598329935064</v>
      </c>
      <c r="X72" s="32">
        <f t="shared" si="12"/>
        <v>109.83976984682717</v>
      </c>
      <c r="Y72" s="32">
        <f t="shared" si="12"/>
        <v>108.91703059655487</v>
      </c>
      <c r="Z72" s="32">
        <f t="shared" si="12"/>
        <v>110.11512066018085</v>
      </c>
      <c r="AA72" s="32">
        <f t="shared" si="12"/>
        <v>114.57353954710908</v>
      </c>
      <c r="AB72" s="32">
        <f t="shared" si="12"/>
        <v>117.06830716545676</v>
      </c>
      <c r="AC72" s="32">
        <f t="shared" si="12"/>
        <v>113.677740382417</v>
      </c>
      <c r="AD72" s="32">
        <f t="shared" si="12"/>
        <v>108.22485220140166</v>
      </c>
      <c r="AE72" s="32">
        <f t="shared" si="12"/>
        <v>110.48327428367746</v>
      </c>
      <c r="AF72" s="32">
        <f t="shared" si="12"/>
        <v>105.00766057034751</v>
      </c>
      <c r="AG72" s="32">
        <f t="shared" si="12"/>
        <v>103.13953917578765</v>
      </c>
    </row>
    <row r="73" spans="2:33" x14ac:dyDescent="0.2">
      <c r="B73" s="12" t="s">
        <v>22</v>
      </c>
      <c r="C73" s="30">
        <v>48751720</v>
      </c>
      <c r="D73" s="30">
        <v>51423120</v>
      </c>
      <c r="E73" s="30">
        <v>52622320</v>
      </c>
      <c r="F73" s="30">
        <v>53160360</v>
      </c>
      <c r="G73" s="30">
        <v>54664840</v>
      </c>
      <c r="H73" s="30">
        <v>55969960</v>
      </c>
      <c r="I73" s="30">
        <v>52439920</v>
      </c>
      <c r="J73" s="30">
        <v>55841200</v>
      </c>
      <c r="K73" s="30">
        <v>54201200</v>
      </c>
      <c r="L73" s="30">
        <v>51463240</v>
      </c>
      <c r="M73" s="30">
        <v>50988760</v>
      </c>
      <c r="N73" s="30">
        <v>50109720</v>
      </c>
      <c r="U73" s="12" t="s">
        <v>22</v>
      </c>
      <c r="V73" s="32">
        <f t="shared" si="13"/>
        <v>100.71898075023455</v>
      </c>
      <c r="W73" s="32">
        <f t="shared" si="12"/>
        <v>106.23797957071058</v>
      </c>
      <c r="X73" s="32">
        <f t="shared" si="12"/>
        <v>108.71547578449916</v>
      </c>
      <c r="Y73" s="32">
        <f t="shared" si="12"/>
        <v>109.82704354873098</v>
      </c>
      <c r="Z73" s="32">
        <f t="shared" si="12"/>
        <v>112.93523526297436</v>
      </c>
      <c r="AA73" s="32">
        <f t="shared" si="12"/>
        <v>115.63155769337776</v>
      </c>
      <c r="AB73" s="32">
        <f t="shared" si="12"/>
        <v>108.33864513957334</v>
      </c>
      <c r="AC73" s="32">
        <f t="shared" si="12"/>
        <v>115.36554500784789</v>
      </c>
      <c r="AD73" s="32">
        <f t="shared" si="12"/>
        <v>111.97737473548858</v>
      </c>
      <c r="AE73" s="32">
        <f t="shared" si="12"/>
        <v>106.32086578493438</v>
      </c>
      <c r="AF73" s="32">
        <f t="shared" si="12"/>
        <v>105.3406102783313</v>
      </c>
      <c r="AG73" s="32">
        <f t="shared" si="12"/>
        <v>103.52455101234672</v>
      </c>
    </row>
    <row r="74" spans="2:33" x14ac:dyDescent="0.2">
      <c r="B74" s="12" t="s">
        <v>23</v>
      </c>
      <c r="C74" s="30">
        <v>48920960</v>
      </c>
      <c r="D74" s="30">
        <v>50293840</v>
      </c>
      <c r="E74" s="30">
        <v>31486400</v>
      </c>
      <c r="F74" s="30">
        <v>53704280</v>
      </c>
      <c r="G74" s="30">
        <v>54605120</v>
      </c>
      <c r="H74" s="30">
        <v>50805480</v>
      </c>
      <c r="I74" s="30">
        <v>53899320</v>
      </c>
      <c r="J74" s="30">
        <v>53493920</v>
      </c>
      <c r="K74" s="30">
        <v>53990480</v>
      </c>
      <c r="L74" s="30">
        <v>53334160</v>
      </c>
      <c r="M74" s="30">
        <v>48996840</v>
      </c>
      <c r="N74" s="30">
        <v>50625960</v>
      </c>
      <c r="U74" s="12" t="s">
        <v>23</v>
      </c>
      <c r="V74" s="32">
        <f t="shared" si="13"/>
        <v>101.06862339468216</v>
      </c>
      <c r="W74" s="32">
        <f t="shared" si="12"/>
        <v>103.90493510414353</v>
      </c>
      <c r="X74" s="32">
        <f t="shared" si="12"/>
        <v>65.049563697325667</v>
      </c>
      <c r="Y74" s="32">
        <f t="shared" si="12"/>
        <v>110.9507591429637</v>
      </c>
      <c r="Z74" s="32">
        <f t="shared" si="12"/>
        <v>112.81185628208088</v>
      </c>
      <c r="AA74" s="32">
        <f t="shared" si="12"/>
        <v>104.96196159082032</v>
      </c>
      <c r="AB74" s="32">
        <f t="shared" si="12"/>
        <v>111.35370349047649</v>
      </c>
      <c r="AC74" s="32">
        <f t="shared" si="12"/>
        <v>110.51616432680913</v>
      </c>
      <c r="AD74" s="32">
        <f t="shared" si="12"/>
        <v>111.54203617464007</v>
      </c>
      <c r="AE74" s="32">
        <f t="shared" si="12"/>
        <v>110.18610695930175</v>
      </c>
      <c r="AF74" s="32">
        <f t="shared" si="12"/>
        <v>101.22538824850329</v>
      </c>
      <c r="AG74" s="32">
        <f t="shared" si="12"/>
        <v>104.59108090344597</v>
      </c>
    </row>
    <row r="75" spans="2:33" x14ac:dyDescent="0.2">
      <c r="B75" s="12" t="s">
        <v>24</v>
      </c>
      <c r="C75" s="30">
        <v>47514880</v>
      </c>
      <c r="D75" s="30">
        <v>49347880</v>
      </c>
      <c r="E75" s="30">
        <v>44323320</v>
      </c>
      <c r="F75" s="30">
        <v>52134800</v>
      </c>
      <c r="G75" s="30">
        <v>53303560</v>
      </c>
      <c r="H75" s="30">
        <v>54693280</v>
      </c>
      <c r="I75" s="30">
        <v>55490440</v>
      </c>
      <c r="J75" s="30">
        <v>53735400</v>
      </c>
      <c r="K75" s="30">
        <v>52681760</v>
      </c>
      <c r="L75" s="30">
        <v>53509120</v>
      </c>
      <c r="M75" s="30">
        <v>49852600</v>
      </c>
      <c r="N75" s="30">
        <v>50756440</v>
      </c>
      <c r="U75" s="12" t="s">
        <v>24</v>
      </c>
      <c r="V75" s="32">
        <f t="shared" si="13"/>
        <v>98.163721896780359</v>
      </c>
      <c r="W75" s="32">
        <f t="shared" si="12"/>
        <v>101.95062196338682</v>
      </c>
      <c r="X75" s="32">
        <f t="shared" si="12"/>
        <v>91.570094631871171</v>
      </c>
      <c r="Y75" s="32">
        <f t="shared" si="12"/>
        <v>107.70828019231587</v>
      </c>
      <c r="Z75" s="32">
        <f t="shared" si="12"/>
        <v>110.12288866031747</v>
      </c>
      <c r="AA75" s="32">
        <f t="shared" si="12"/>
        <v>112.99399109379502</v>
      </c>
      <c r="AB75" s="32">
        <f t="shared" si="12"/>
        <v>114.64088976105961</v>
      </c>
      <c r="AC75" s="32">
        <f t="shared" si="12"/>
        <v>111.01505173983921</v>
      </c>
      <c r="AD75" s="32">
        <f t="shared" si="12"/>
        <v>108.83827629729734</v>
      </c>
      <c r="AE75" s="32">
        <f t="shared" si="12"/>
        <v>110.54756688055296</v>
      </c>
      <c r="AF75" s="32">
        <f t="shared" si="12"/>
        <v>102.99335202428024</v>
      </c>
      <c r="AG75" s="32">
        <f t="shared" si="12"/>
        <v>104.86064703584685</v>
      </c>
    </row>
    <row r="76" spans="2:33" x14ac:dyDescent="0.2">
      <c r="B76" s="12" t="s">
        <v>25</v>
      </c>
      <c r="C76" s="30">
        <v>46745320</v>
      </c>
      <c r="D76" s="30">
        <v>48384840</v>
      </c>
      <c r="E76" s="30">
        <v>49889840</v>
      </c>
      <c r="F76" s="30">
        <v>51431040</v>
      </c>
      <c r="G76" s="30">
        <v>28956080</v>
      </c>
      <c r="H76" s="30">
        <v>52178240</v>
      </c>
      <c r="I76" s="30">
        <v>29705440</v>
      </c>
      <c r="J76" s="30">
        <v>51732280</v>
      </c>
      <c r="K76" s="30">
        <v>52540440</v>
      </c>
      <c r="L76" s="30">
        <v>51452800</v>
      </c>
      <c r="M76" s="30">
        <v>48660880</v>
      </c>
      <c r="N76" s="30">
        <v>47158320</v>
      </c>
      <c r="U76" s="12" t="s">
        <v>25</v>
      </c>
      <c r="V76" s="32">
        <f t="shared" si="13"/>
        <v>96.573843656050585</v>
      </c>
      <c r="W76" s="32">
        <f t="shared" si="12"/>
        <v>99.961022268817985</v>
      </c>
      <c r="X76" s="32">
        <f t="shared" si="12"/>
        <v>103.0702882809526</v>
      </c>
      <c r="Y76" s="32">
        <f t="shared" si="12"/>
        <v>106.25434195397709</v>
      </c>
      <c r="Z76" s="32">
        <f t="shared" si="12"/>
        <v>59.822030158571884</v>
      </c>
      <c r="AA76" s="32">
        <f t="shared" si="12"/>
        <v>107.79802538538372</v>
      </c>
      <c r="AB76" s="32">
        <f t="shared" si="12"/>
        <v>61.370176058142114</v>
      </c>
      <c r="AC76" s="32">
        <f t="shared" si="12"/>
        <v>106.87669098619996</v>
      </c>
      <c r="AD76" s="32">
        <f t="shared" si="12"/>
        <v>108.54631518577918</v>
      </c>
      <c r="AE76" s="32">
        <f t="shared" si="12"/>
        <v>106.29929718881034</v>
      </c>
      <c r="AF76" s="32">
        <f t="shared" si="12"/>
        <v>100.53130917246558</v>
      </c>
      <c r="AG76" s="32">
        <f t="shared" si="12"/>
        <v>97.427084096589851</v>
      </c>
    </row>
    <row r="78" spans="2:33" x14ac:dyDescent="0.2">
      <c r="S78" s="41" t="s">
        <v>41</v>
      </c>
    </row>
    <row r="79" spans="2:33" x14ac:dyDescent="0.2">
      <c r="R79" s="2" t="s">
        <v>42</v>
      </c>
      <c r="S79" s="42">
        <f>AVERAGE(S17,S31,S44,S57,S70)</f>
        <v>50393473.333333328</v>
      </c>
    </row>
    <row r="80" spans="2:33" x14ac:dyDescent="0.2">
      <c r="R80" s="2" t="s">
        <v>43</v>
      </c>
      <c r="S80" s="42">
        <f>STDEV(S17,S31,S44,S57,S70)</f>
        <v>1507750.6811435663</v>
      </c>
    </row>
    <row r="81" spans="18:19" x14ac:dyDescent="0.2">
      <c r="R81" s="2" t="s">
        <v>44</v>
      </c>
      <c r="S81" s="43">
        <f>100*(S80/S79)</f>
        <v>2.991956262213519</v>
      </c>
    </row>
  </sheetData>
  <conditionalFormatting sqref="P15:S15 C1:N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Q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Q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Q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AG2 V13:AG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3:AG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B48DC-86B1-2147-9B44-EE09CE445FC0}">
  <dimension ref="A1:AW89"/>
  <sheetViews>
    <sheetView zoomScaleNormal="100" workbookViewId="0">
      <selection activeCell="AK16" sqref="AK16"/>
    </sheetView>
  </sheetViews>
  <sheetFormatPr baseColWidth="10" defaultRowHeight="16" x14ac:dyDescent="0.2"/>
  <cols>
    <col min="2" max="2" width="10.5" style="2" customWidth="1"/>
    <col min="3" max="14" width="10.83203125" style="3"/>
    <col min="15" max="15" width="10.83203125" style="2"/>
    <col min="16" max="18" width="10.83203125" style="2" customWidth="1"/>
    <col min="19" max="19" width="10.83203125" style="4"/>
    <col min="20" max="20" width="10.83203125" style="2"/>
    <col min="22" max="33" width="10.1640625" customWidth="1"/>
    <col min="34" max="34" width="10.1640625" style="5" customWidth="1"/>
    <col min="36" max="47" width="9.5" style="6" customWidth="1"/>
    <col min="49" max="49" width="10.83203125" style="8"/>
  </cols>
  <sheetData>
    <row r="1" spans="1:49" x14ac:dyDescent="0.2">
      <c r="A1" s="1" t="s">
        <v>0</v>
      </c>
      <c r="AW1" s="7"/>
    </row>
    <row r="2" spans="1:49" x14ac:dyDescent="0.2">
      <c r="A2" t="s">
        <v>1</v>
      </c>
    </row>
    <row r="3" spans="1:49" x14ac:dyDescent="0.2">
      <c r="B3" s="9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0" t="s">
        <v>9</v>
      </c>
      <c r="J3" s="10" t="s">
        <v>10</v>
      </c>
      <c r="K3" s="10" t="s">
        <v>11</v>
      </c>
      <c r="L3" s="10" t="s">
        <v>12</v>
      </c>
      <c r="M3" s="10" t="s">
        <v>13</v>
      </c>
      <c r="N3" s="10" t="s">
        <v>14</v>
      </c>
      <c r="U3" s="9" t="s">
        <v>2</v>
      </c>
      <c r="V3" s="10" t="s">
        <v>3</v>
      </c>
      <c r="W3" s="10" t="s">
        <v>4</v>
      </c>
      <c r="X3" s="10" t="s">
        <v>5</v>
      </c>
      <c r="Y3" s="10" t="s">
        <v>6</v>
      </c>
      <c r="Z3" s="10" t="s">
        <v>7</v>
      </c>
      <c r="AA3" s="10" t="s">
        <v>8</v>
      </c>
      <c r="AB3" s="10" t="s">
        <v>9</v>
      </c>
      <c r="AC3" s="10" t="s">
        <v>10</v>
      </c>
      <c r="AD3" s="10" t="s">
        <v>11</v>
      </c>
      <c r="AE3" s="10" t="s">
        <v>12</v>
      </c>
      <c r="AF3" s="10" t="s">
        <v>13</v>
      </c>
      <c r="AG3" s="10" t="s">
        <v>14</v>
      </c>
      <c r="AI3" s="11" t="s">
        <v>2</v>
      </c>
      <c r="AJ3" s="10" t="s">
        <v>3</v>
      </c>
      <c r="AK3" s="10" t="s">
        <v>4</v>
      </c>
      <c r="AL3" s="10" t="s">
        <v>5</v>
      </c>
      <c r="AM3" s="10" t="s">
        <v>6</v>
      </c>
      <c r="AN3" s="10" t="s">
        <v>7</v>
      </c>
      <c r="AO3" s="10" t="s">
        <v>8</v>
      </c>
      <c r="AP3" s="10" t="s">
        <v>9</v>
      </c>
      <c r="AQ3" s="10" t="s">
        <v>10</v>
      </c>
      <c r="AR3" s="10" t="s">
        <v>11</v>
      </c>
      <c r="AS3" s="10" t="s">
        <v>12</v>
      </c>
      <c r="AT3" s="10" t="s">
        <v>13</v>
      </c>
      <c r="AU3" s="10" t="s">
        <v>14</v>
      </c>
    </row>
    <row r="4" spans="1:49" x14ac:dyDescent="0.2">
      <c r="B4" s="12" t="s">
        <v>15</v>
      </c>
      <c r="C4" s="13" t="s">
        <v>16</v>
      </c>
      <c r="D4" s="14" t="s">
        <v>17</v>
      </c>
      <c r="E4" s="14" t="s">
        <v>17</v>
      </c>
      <c r="F4" s="14" t="s">
        <v>17</v>
      </c>
      <c r="G4" s="14" t="s">
        <v>17</v>
      </c>
      <c r="H4" s="14" t="s">
        <v>17</v>
      </c>
      <c r="I4" s="14" t="s">
        <v>17</v>
      </c>
      <c r="J4" s="14" t="s">
        <v>17</v>
      </c>
      <c r="K4" s="14" t="s">
        <v>17</v>
      </c>
      <c r="L4" s="14" t="s">
        <v>17</v>
      </c>
      <c r="M4" s="14" t="s">
        <v>17</v>
      </c>
      <c r="N4" s="15" t="s">
        <v>18</v>
      </c>
      <c r="U4" s="12" t="s">
        <v>15</v>
      </c>
      <c r="V4" s="13" t="s">
        <v>16</v>
      </c>
      <c r="W4" s="14" t="s">
        <v>17</v>
      </c>
      <c r="X4" s="14" t="s">
        <v>17</v>
      </c>
      <c r="Y4" s="14" t="s">
        <v>17</v>
      </c>
      <c r="Z4" s="14" t="s">
        <v>17</v>
      </c>
      <c r="AA4" s="14" t="s">
        <v>17</v>
      </c>
      <c r="AB4" s="14" t="s">
        <v>17</v>
      </c>
      <c r="AC4" s="14" t="s">
        <v>17</v>
      </c>
      <c r="AD4" s="14" t="s">
        <v>17</v>
      </c>
      <c r="AE4" s="14" t="s">
        <v>17</v>
      </c>
      <c r="AF4" s="14" t="s">
        <v>17</v>
      </c>
      <c r="AG4" s="15" t="s">
        <v>18</v>
      </c>
      <c r="AI4" s="12" t="s">
        <v>15</v>
      </c>
      <c r="AJ4" s="16" t="s">
        <v>16</v>
      </c>
      <c r="AK4" s="16" t="s">
        <v>17</v>
      </c>
      <c r="AL4" s="16" t="s">
        <v>17</v>
      </c>
      <c r="AM4" s="16" t="s">
        <v>17</v>
      </c>
      <c r="AN4" s="16" t="s">
        <v>17</v>
      </c>
      <c r="AO4" s="16" t="s">
        <v>17</v>
      </c>
      <c r="AP4" s="16" t="s">
        <v>17</v>
      </c>
      <c r="AQ4" s="16" t="s">
        <v>17</v>
      </c>
      <c r="AR4" s="16" t="s">
        <v>17</v>
      </c>
      <c r="AS4" s="16" t="s">
        <v>17</v>
      </c>
      <c r="AT4" s="16" t="s">
        <v>17</v>
      </c>
      <c r="AU4" s="16" t="s">
        <v>18</v>
      </c>
    </row>
    <row r="5" spans="1:49" x14ac:dyDescent="0.2">
      <c r="B5" s="12" t="s">
        <v>19</v>
      </c>
      <c r="C5" s="17" t="s">
        <v>18</v>
      </c>
      <c r="D5" s="14" t="s">
        <v>17</v>
      </c>
      <c r="E5" s="14" t="s">
        <v>17</v>
      </c>
      <c r="F5" s="14" t="s">
        <v>17</v>
      </c>
      <c r="G5" s="14" t="s">
        <v>17</v>
      </c>
      <c r="H5" s="14" t="s">
        <v>17</v>
      </c>
      <c r="I5" s="14" t="s">
        <v>17</v>
      </c>
      <c r="J5" s="14" t="s">
        <v>17</v>
      </c>
      <c r="K5" s="14" t="s">
        <v>17</v>
      </c>
      <c r="L5" s="14" t="s">
        <v>17</v>
      </c>
      <c r="M5" s="14" t="s">
        <v>17</v>
      </c>
      <c r="N5" s="17" t="s">
        <v>18</v>
      </c>
      <c r="U5" s="12" t="s">
        <v>19</v>
      </c>
      <c r="V5" s="17" t="s">
        <v>18</v>
      </c>
      <c r="W5" s="14" t="s">
        <v>17</v>
      </c>
      <c r="X5" s="14" t="s">
        <v>17</v>
      </c>
      <c r="Y5" s="14" t="s">
        <v>17</v>
      </c>
      <c r="Z5" s="14" t="s">
        <v>17</v>
      </c>
      <c r="AA5" s="14" t="s">
        <v>17</v>
      </c>
      <c r="AB5" s="14" t="s">
        <v>17</v>
      </c>
      <c r="AC5" s="14" t="s">
        <v>17</v>
      </c>
      <c r="AD5" s="14" t="s">
        <v>17</v>
      </c>
      <c r="AE5" s="14" t="s">
        <v>17</v>
      </c>
      <c r="AF5" s="14" t="s">
        <v>17</v>
      </c>
      <c r="AG5" s="17" t="s">
        <v>18</v>
      </c>
      <c r="AI5" s="12" t="s">
        <v>19</v>
      </c>
      <c r="AJ5" s="16" t="s">
        <v>18</v>
      </c>
      <c r="AK5" s="16" t="s">
        <v>17</v>
      </c>
      <c r="AL5" s="16" t="s">
        <v>17</v>
      </c>
      <c r="AM5" s="16" t="s">
        <v>17</v>
      </c>
      <c r="AN5" s="16" t="s">
        <v>17</v>
      </c>
      <c r="AO5" s="16" t="s">
        <v>17</v>
      </c>
      <c r="AP5" s="16" t="s">
        <v>17</v>
      </c>
      <c r="AQ5" s="16" t="s">
        <v>17</v>
      </c>
      <c r="AR5" s="16" t="s">
        <v>17</v>
      </c>
      <c r="AS5" s="16" t="s">
        <v>17</v>
      </c>
      <c r="AT5" s="16" t="s">
        <v>17</v>
      </c>
      <c r="AU5" s="16" t="s">
        <v>18</v>
      </c>
    </row>
    <row r="6" spans="1:49" x14ac:dyDescent="0.2">
      <c r="B6" s="12" t="s">
        <v>20</v>
      </c>
      <c r="C6" s="17" t="s">
        <v>18</v>
      </c>
      <c r="D6" s="14" t="s">
        <v>17</v>
      </c>
      <c r="E6" s="14" t="s">
        <v>17</v>
      </c>
      <c r="F6" s="14" t="s">
        <v>17</v>
      </c>
      <c r="G6" s="14" t="s">
        <v>17</v>
      </c>
      <c r="H6" s="14" t="s">
        <v>17</v>
      </c>
      <c r="I6" s="14" t="s">
        <v>17</v>
      </c>
      <c r="J6" s="14" t="s">
        <v>17</v>
      </c>
      <c r="K6" s="14" t="s">
        <v>17</v>
      </c>
      <c r="L6" s="14" t="s">
        <v>17</v>
      </c>
      <c r="M6" s="14" t="s">
        <v>17</v>
      </c>
      <c r="N6" s="17" t="s">
        <v>18</v>
      </c>
      <c r="U6" s="12" t="s">
        <v>20</v>
      </c>
      <c r="V6" s="17" t="s">
        <v>18</v>
      </c>
      <c r="W6" s="14" t="s">
        <v>17</v>
      </c>
      <c r="X6" s="14" t="s">
        <v>17</v>
      </c>
      <c r="Y6" s="14" t="s">
        <v>17</v>
      </c>
      <c r="Z6" s="14" t="s">
        <v>17</v>
      </c>
      <c r="AA6" s="14" t="s">
        <v>17</v>
      </c>
      <c r="AB6" s="14" t="s">
        <v>17</v>
      </c>
      <c r="AC6" s="14" t="s">
        <v>17</v>
      </c>
      <c r="AD6" s="14" t="s">
        <v>17</v>
      </c>
      <c r="AE6" s="14" t="s">
        <v>17</v>
      </c>
      <c r="AF6" s="14" t="s">
        <v>17</v>
      </c>
      <c r="AG6" s="17" t="s">
        <v>18</v>
      </c>
      <c r="AI6" s="12" t="s">
        <v>20</v>
      </c>
      <c r="AJ6" s="16" t="s">
        <v>18</v>
      </c>
      <c r="AK6" s="16" t="s">
        <v>17</v>
      </c>
      <c r="AL6" s="16" t="s">
        <v>17</v>
      </c>
      <c r="AM6" s="16" t="s">
        <v>17</v>
      </c>
      <c r="AN6" s="16" t="s">
        <v>17</v>
      </c>
      <c r="AO6" s="16" t="s">
        <v>17</v>
      </c>
      <c r="AP6" s="16" t="s">
        <v>17</v>
      </c>
      <c r="AQ6" s="16" t="s">
        <v>17</v>
      </c>
      <c r="AR6" s="16" t="s">
        <v>17</v>
      </c>
      <c r="AS6" s="16" t="s">
        <v>17</v>
      </c>
      <c r="AT6" s="16" t="s">
        <v>17</v>
      </c>
      <c r="AU6" s="16" t="s">
        <v>18</v>
      </c>
    </row>
    <row r="7" spans="1:49" x14ac:dyDescent="0.2">
      <c r="B7" s="12" t="s">
        <v>21</v>
      </c>
      <c r="C7" s="17" t="s">
        <v>18</v>
      </c>
      <c r="D7" s="14" t="s">
        <v>17</v>
      </c>
      <c r="E7" s="14" t="s">
        <v>17</v>
      </c>
      <c r="F7" s="14" t="s">
        <v>17</v>
      </c>
      <c r="G7" s="14" t="s">
        <v>17</v>
      </c>
      <c r="H7" s="14" t="s">
        <v>17</v>
      </c>
      <c r="I7" s="14" t="s">
        <v>17</v>
      </c>
      <c r="J7" s="14" t="s">
        <v>17</v>
      </c>
      <c r="K7" s="14" t="s">
        <v>17</v>
      </c>
      <c r="L7" s="14" t="s">
        <v>17</v>
      </c>
      <c r="M7" s="14" t="s">
        <v>17</v>
      </c>
      <c r="N7" s="17" t="s">
        <v>18</v>
      </c>
      <c r="U7" s="12" t="s">
        <v>21</v>
      </c>
      <c r="V7" s="17" t="s">
        <v>18</v>
      </c>
      <c r="W7" s="14" t="s">
        <v>17</v>
      </c>
      <c r="X7" s="14" t="s">
        <v>17</v>
      </c>
      <c r="Y7" s="14" t="s">
        <v>17</v>
      </c>
      <c r="Z7" s="14" t="s">
        <v>17</v>
      </c>
      <c r="AA7" s="14" t="s">
        <v>17</v>
      </c>
      <c r="AB7" s="14" t="s">
        <v>17</v>
      </c>
      <c r="AC7" s="14" t="s">
        <v>17</v>
      </c>
      <c r="AD7" s="14" t="s">
        <v>17</v>
      </c>
      <c r="AE7" s="14" t="s">
        <v>17</v>
      </c>
      <c r="AF7" s="14" t="s">
        <v>17</v>
      </c>
      <c r="AG7" s="17" t="s">
        <v>18</v>
      </c>
      <c r="AI7" s="12" t="s">
        <v>21</v>
      </c>
      <c r="AJ7" s="16" t="s">
        <v>18</v>
      </c>
      <c r="AK7" s="16" t="s">
        <v>17</v>
      </c>
      <c r="AL7" s="16" t="s">
        <v>17</v>
      </c>
      <c r="AM7" s="16" t="s">
        <v>17</v>
      </c>
      <c r="AN7" s="16" t="s">
        <v>17</v>
      </c>
      <c r="AO7" s="16" t="s">
        <v>17</v>
      </c>
      <c r="AP7" s="16" t="s">
        <v>17</v>
      </c>
      <c r="AQ7" s="16" t="s">
        <v>17</v>
      </c>
      <c r="AR7" s="16" t="s">
        <v>17</v>
      </c>
      <c r="AS7" s="16" t="s">
        <v>17</v>
      </c>
      <c r="AT7" s="16" t="s">
        <v>17</v>
      </c>
      <c r="AU7" s="16" t="s">
        <v>18</v>
      </c>
    </row>
    <row r="8" spans="1:49" x14ac:dyDescent="0.2">
      <c r="B8" s="12" t="s">
        <v>22</v>
      </c>
      <c r="C8" s="17" t="s">
        <v>18</v>
      </c>
      <c r="D8" s="14" t="s">
        <v>17</v>
      </c>
      <c r="E8" s="14" t="s">
        <v>17</v>
      </c>
      <c r="F8" s="14" t="s">
        <v>17</v>
      </c>
      <c r="G8" s="14" t="s">
        <v>17</v>
      </c>
      <c r="H8" s="14" t="s">
        <v>17</v>
      </c>
      <c r="I8" s="14" t="s">
        <v>17</v>
      </c>
      <c r="J8" s="14" t="s">
        <v>17</v>
      </c>
      <c r="K8" s="14" t="s">
        <v>17</v>
      </c>
      <c r="L8" s="14" t="s">
        <v>17</v>
      </c>
      <c r="M8" s="14" t="s">
        <v>17</v>
      </c>
      <c r="N8" s="17" t="s">
        <v>18</v>
      </c>
      <c r="U8" s="12" t="s">
        <v>22</v>
      </c>
      <c r="V8" s="17" t="s">
        <v>18</v>
      </c>
      <c r="W8" s="14" t="s">
        <v>17</v>
      </c>
      <c r="X8" s="14" t="s">
        <v>17</v>
      </c>
      <c r="Y8" s="14" t="s">
        <v>17</v>
      </c>
      <c r="Z8" s="14" t="s">
        <v>17</v>
      </c>
      <c r="AA8" s="14" t="s">
        <v>17</v>
      </c>
      <c r="AB8" s="14" t="s">
        <v>17</v>
      </c>
      <c r="AC8" s="14" t="s">
        <v>17</v>
      </c>
      <c r="AD8" s="14" t="s">
        <v>17</v>
      </c>
      <c r="AE8" s="14" t="s">
        <v>17</v>
      </c>
      <c r="AF8" s="14" t="s">
        <v>17</v>
      </c>
      <c r="AG8" s="17" t="s">
        <v>18</v>
      </c>
      <c r="AI8" s="12" t="s">
        <v>22</v>
      </c>
      <c r="AJ8" s="16" t="s">
        <v>18</v>
      </c>
      <c r="AK8" s="16" t="s">
        <v>17</v>
      </c>
      <c r="AL8" s="16" t="s">
        <v>17</v>
      </c>
      <c r="AM8" s="16" t="s">
        <v>17</v>
      </c>
      <c r="AN8" s="16" t="s">
        <v>17</v>
      </c>
      <c r="AO8" s="16" t="s">
        <v>17</v>
      </c>
      <c r="AP8" s="16" t="s">
        <v>17</v>
      </c>
      <c r="AQ8" s="16" t="s">
        <v>17</v>
      </c>
      <c r="AR8" s="16" t="s">
        <v>17</v>
      </c>
      <c r="AS8" s="16" t="s">
        <v>17</v>
      </c>
      <c r="AT8" s="16" t="s">
        <v>17</v>
      </c>
      <c r="AU8" s="16" t="s">
        <v>18</v>
      </c>
    </row>
    <row r="9" spans="1:49" x14ac:dyDescent="0.2">
      <c r="B9" s="12" t="s">
        <v>23</v>
      </c>
      <c r="C9" s="17" t="s">
        <v>18</v>
      </c>
      <c r="D9" s="14" t="s">
        <v>17</v>
      </c>
      <c r="E9" s="14" t="s">
        <v>17</v>
      </c>
      <c r="F9" s="14" t="s">
        <v>17</v>
      </c>
      <c r="G9" s="14" t="s">
        <v>17</v>
      </c>
      <c r="H9" s="14" t="s">
        <v>17</v>
      </c>
      <c r="I9" s="14" t="s">
        <v>17</v>
      </c>
      <c r="J9" s="14" t="s">
        <v>17</v>
      </c>
      <c r="K9" s="14" t="s">
        <v>17</v>
      </c>
      <c r="L9" s="14" t="s">
        <v>17</v>
      </c>
      <c r="M9" s="14" t="s">
        <v>17</v>
      </c>
      <c r="N9" s="17" t="s">
        <v>18</v>
      </c>
      <c r="U9" s="12" t="s">
        <v>23</v>
      </c>
      <c r="V9" s="17" t="s">
        <v>18</v>
      </c>
      <c r="W9" s="14" t="s">
        <v>17</v>
      </c>
      <c r="X9" s="14" t="s">
        <v>17</v>
      </c>
      <c r="Y9" s="14" t="s">
        <v>17</v>
      </c>
      <c r="Z9" s="14" t="s">
        <v>17</v>
      </c>
      <c r="AA9" s="14" t="s">
        <v>17</v>
      </c>
      <c r="AB9" s="14" t="s">
        <v>17</v>
      </c>
      <c r="AC9" s="14" t="s">
        <v>17</v>
      </c>
      <c r="AD9" s="14" t="s">
        <v>17</v>
      </c>
      <c r="AE9" s="14" t="s">
        <v>17</v>
      </c>
      <c r="AF9" s="14" t="s">
        <v>17</v>
      </c>
      <c r="AG9" s="17" t="s">
        <v>18</v>
      </c>
      <c r="AI9" s="12" t="s">
        <v>23</v>
      </c>
      <c r="AJ9" s="16" t="s">
        <v>18</v>
      </c>
      <c r="AK9" s="16" t="s">
        <v>17</v>
      </c>
      <c r="AL9" s="16" t="s">
        <v>17</v>
      </c>
      <c r="AM9" s="16" t="s">
        <v>17</v>
      </c>
      <c r="AN9" s="16" t="s">
        <v>17</v>
      </c>
      <c r="AO9" s="16" t="s">
        <v>17</v>
      </c>
      <c r="AP9" s="16" t="s">
        <v>17</v>
      </c>
      <c r="AQ9" s="16" t="s">
        <v>17</v>
      </c>
      <c r="AR9" s="16" t="s">
        <v>17</v>
      </c>
      <c r="AS9" s="16" t="s">
        <v>17</v>
      </c>
      <c r="AT9" s="16" t="s">
        <v>17</v>
      </c>
      <c r="AU9" s="16" t="s">
        <v>18</v>
      </c>
    </row>
    <row r="10" spans="1:49" x14ac:dyDescent="0.2">
      <c r="B10" s="12" t="s">
        <v>24</v>
      </c>
      <c r="C10" s="17" t="s">
        <v>18</v>
      </c>
      <c r="D10" s="14" t="s">
        <v>17</v>
      </c>
      <c r="E10" s="14" t="s">
        <v>17</v>
      </c>
      <c r="F10" s="14" t="s">
        <v>17</v>
      </c>
      <c r="G10" s="14" t="s">
        <v>17</v>
      </c>
      <c r="H10" s="14" t="s">
        <v>17</v>
      </c>
      <c r="I10" s="14" t="s">
        <v>17</v>
      </c>
      <c r="J10" s="14" t="s">
        <v>17</v>
      </c>
      <c r="K10" s="14" t="s">
        <v>17</v>
      </c>
      <c r="L10" s="14" t="s">
        <v>17</v>
      </c>
      <c r="M10" s="14" t="s">
        <v>17</v>
      </c>
      <c r="N10" s="17" t="s">
        <v>18</v>
      </c>
      <c r="U10" s="12" t="s">
        <v>24</v>
      </c>
      <c r="V10" s="17" t="s">
        <v>18</v>
      </c>
      <c r="W10" s="14" t="s">
        <v>17</v>
      </c>
      <c r="X10" s="14" t="s">
        <v>17</v>
      </c>
      <c r="Y10" s="14" t="s">
        <v>17</v>
      </c>
      <c r="Z10" s="14" t="s">
        <v>17</v>
      </c>
      <c r="AA10" s="14" t="s">
        <v>17</v>
      </c>
      <c r="AB10" s="14" t="s">
        <v>17</v>
      </c>
      <c r="AC10" s="14" t="s">
        <v>17</v>
      </c>
      <c r="AD10" s="14" t="s">
        <v>17</v>
      </c>
      <c r="AE10" s="14" t="s">
        <v>17</v>
      </c>
      <c r="AF10" s="14" t="s">
        <v>17</v>
      </c>
      <c r="AG10" s="17" t="s">
        <v>18</v>
      </c>
      <c r="AI10" s="12" t="s">
        <v>24</v>
      </c>
      <c r="AJ10" s="16" t="s">
        <v>18</v>
      </c>
      <c r="AK10" s="16" t="s">
        <v>17</v>
      </c>
      <c r="AL10" s="16" t="s">
        <v>17</v>
      </c>
      <c r="AM10" s="16" t="s">
        <v>17</v>
      </c>
      <c r="AN10" s="16" t="s">
        <v>17</v>
      </c>
      <c r="AO10" s="16" t="s">
        <v>17</v>
      </c>
      <c r="AP10" s="16" t="s">
        <v>17</v>
      </c>
      <c r="AQ10" s="16" t="s">
        <v>17</v>
      </c>
      <c r="AR10" s="16" t="s">
        <v>17</v>
      </c>
      <c r="AS10" s="16" t="s">
        <v>17</v>
      </c>
      <c r="AT10" s="16" t="s">
        <v>17</v>
      </c>
      <c r="AU10" s="16" t="s">
        <v>18</v>
      </c>
    </row>
    <row r="11" spans="1:49" x14ac:dyDescent="0.2">
      <c r="B11" s="12" t="s">
        <v>25</v>
      </c>
      <c r="C11" s="15" t="s">
        <v>18</v>
      </c>
      <c r="D11" s="14" t="s">
        <v>17</v>
      </c>
      <c r="E11" s="14" t="s">
        <v>17</v>
      </c>
      <c r="F11" s="14" t="s">
        <v>17</v>
      </c>
      <c r="G11" s="14" t="s">
        <v>17</v>
      </c>
      <c r="H11" s="14" t="s">
        <v>17</v>
      </c>
      <c r="I11" s="14" t="s">
        <v>17</v>
      </c>
      <c r="J11" s="14" t="s">
        <v>17</v>
      </c>
      <c r="K11" s="14" t="s">
        <v>17</v>
      </c>
      <c r="L11" s="14" t="s">
        <v>17</v>
      </c>
      <c r="M11" s="14" t="s">
        <v>17</v>
      </c>
      <c r="N11" s="13" t="s">
        <v>26</v>
      </c>
      <c r="U11" s="12" t="s">
        <v>25</v>
      </c>
      <c r="V11" s="15" t="s">
        <v>18</v>
      </c>
      <c r="W11" s="14" t="s">
        <v>17</v>
      </c>
      <c r="X11" s="14" t="s">
        <v>17</v>
      </c>
      <c r="Y11" s="14" t="s">
        <v>17</v>
      </c>
      <c r="Z11" s="14" t="s">
        <v>17</v>
      </c>
      <c r="AA11" s="14" t="s">
        <v>17</v>
      </c>
      <c r="AB11" s="14" t="s">
        <v>17</v>
      </c>
      <c r="AC11" s="14" t="s">
        <v>17</v>
      </c>
      <c r="AD11" s="14" t="s">
        <v>17</v>
      </c>
      <c r="AE11" s="14" t="s">
        <v>17</v>
      </c>
      <c r="AF11" s="14" t="s">
        <v>17</v>
      </c>
      <c r="AG11" s="13" t="s">
        <v>26</v>
      </c>
      <c r="AI11" s="12" t="s">
        <v>25</v>
      </c>
      <c r="AJ11" s="16" t="s">
        <v>18</v>
      </c>
      <c r="AK11" s="16" t="s">
        <v>17</v>
      </c>
      <c r="AL11" s="16" t="s">
        <v>17</v>
      </c>
      <c r="AM11" s="16" t="s">
        <v>17</v>
      </c>
      <c r="AN11" s="16" t="s">
        <v>17</v>
      </c>
      <c r="AO11" s="16" t="s">
        <v>17</v>
      </c>
      <c r="AP11" s="16" t="s">
        <v>17</v>
      </c>
      <c r="AQ11" s="16" t="s">
        <v>17</v>
      </c>
      <c r="AR11" s="16" t="s">
        <v>17</v>
      </c>
      <c r="AS11" s="16" t="s">
        <v>17</v>
      </c>
      <c r="AT11" s="16" t="s">
        <v>17</v>
      </c>
      <c r="AU11" s="16" t="s">
        <v>26</v>
      </c>
    </row>
    <row r="12" spans="1:49" x14ac:dyDescent="0.2">
      <c r="U12" s="2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I12" s="2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</row>
    <row r="13" spans="1:49" s="26" customFormat="1" x14ac:dyDescent="0.2">
      <c r="A13" s="18"/>
      <c r="B13" s="18" t="s">
        <v>27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0"/>
      <c r="P13" s="20"/>
      <c r="Q13" s="20"/>
      <c r="R13" s="20"/>
      <c r="S13" s="21"/>
      <c r="T13" s="20"/>
      <c r="U13" s="22" t="s">
        <v>28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24" t="s">
        <v>29</v>
      </c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W13" s="27"/>
    </row>
    <row r="15" spans="1:49" ht="19" x14ac:dyDescent="0.2">
      <c r="B15" s="28" t="s">
        <v>30</v>
      </c>
      <c r="C15" s="10" t="s">
        <v>3</v>
      </c>
      <c r="D15" s="10" t="s">
        <v>4</v>
      </c>
      <c r="E15" s="10" t="s">
        <v>5</v>
      </c>
      <c r="F15" s="10" t="s">
        <v>6</v>
      </c>
      <c r="G15" s="10" t="s">
        <v>7</v>
      </c>
      <c r="H15" s="10" t="s">
        <v>8</v>
      </c>
      <c r="I15" s="10" t="s">
        <v>9</v>
      </c>
      <c r="J15" s="10" t="s">
        <v>10</v>
      </c>
      <c r="K15" s="10" t="s">
        <v>11</v>
      </c>
      <c r="L15" s="10" t="s">
        <v>12</v>
      </c>
      <c r="M15" s="10" t="s">
        <v>13</v>
      </c>
      <c r="N15" s="10" t="s">
        <v>14</v>
      </c>
      <c r="P15" s="10" t="s">
        <v>3</v>
      </c>
      <c r="Q15" s="10" t="s">
        <v>14</v>
      </c>
      <c r="R15" s="10" t="s">
        <v>31</v>
      </c>
      <c r="S15" s="29" t="s">
        <v>32</v>
      </c>
      <c r="U15" s="28" t="s">
        <v>30</v>
      </c>
      <c r="V15" s="10" t="s">
        <v>3</v>
      </c>
      <c r="W15" s="10" t="s">
        <v>4</v>
      </c>
      <c r="X15" s="10" t="s">
        <v>5</v>
      </c>
      <c r="Y15" s="10" t="s">
        <v>6</v>
      </c>
      <c r="Z15" s="10" t="s">
        <v>7</v>
      </c>
      <c r="AA15" s="10" t="s">
        <v>8</v>
      </c>
      <c r="AB15" s="10" t="s">
        <v>9</v>
      </c>
      <c r="AC15" s="10" t="s">
        <v>10</v>
      </c>
      <c r="AD15" s="10" t="s">
        <v>11</v>
      </c>
      <c r="AE15" s="10" t="s">
        <v>12</v>
      </c>
      <c r="AF15" s="10" t="s">
        <v>13</v>
      </c>
      <c r="AG15" s="10" t="s">
        <v>14</v>
      </c>
      <c r="AI15" s="28" t="s">
        <v>30</v>
      </c>
      <c r="AJ15" s="10" t="s">
        <v>3</v>
      </c>
      <c r="AK15" s="10" t="s">
        <v>4</v>
      </c>
      <c r="AL15" s="10" t="s">
        <v>5</v>
      </c>
      <c r="AM15" s="10" t="s">
        <v>6</v>
      </c>
      <c r="AN15" s="10" t="s">
        <v>7</v>
      </c>
      <c r="AO15" s="10" t="s">
        <v>8</v>
      </c>
      <c r="AP15" s="10" t="s">
        <v>9</v>
      </c>
      <c r="AQ15" s="10" t="s">
        <v>10</v>
      </c>
      <c r="AR15" s="10" t="s">
        <v>11</v>
      </c>
      <c r="AS15" s="10" t="s">
        <v>12</v>
      </c>
      <c r="AT15" s="10" t="s">
        <v>13</v>
      </c>
      <c r="AU15" s="10" t="s">
        <v>14</v>
      </c>
    </row>
    <row r="16" spans="1:49" x14ac:dyDescent="0.2">
      <c r="B16" s="12" t="s">
        <v>15</v>
      </c>
      <c r="C16" s="30">
        <v>3039800</v>
      </c>
      <c r="D16" s="30">
        <v>20402960</v>
      </c>
      <c r="E16" s="30">
        <v>10158080</v>
      </c>
      <c r="F16" s="30">
        <v>10789320</v>
      </c>
      <c r="G16" s="30">
        <v>3157760</v>
      </c>
      <c r="H16" s="30">
        <v>21008320</v>
      </c>
      <c r="I16" s="30">
        <v>20047680</v>
      </c>
      <c r="J16" s="30">
        <v>17876960</v>
      </c>
      <c r="K16" s="30">
        <v>20689240</v>
      </c>
      <c r="L16" s="30">
        <v>21249520</v>
      </c>
      <c r="M16" s="30">
        <v>15803520</v>
      </c>
      <c r="N16" s="31">
        <v>16139040</v>
      </c>
      <c r="O16" s="2" t="s">
        <v>33</v>
      </c>
      <c r="U16" s="12" t="s">
        <v>15</v>
      </c>
      <c r="V16" s="32">
        <f>100*(C16/$S$17)</f>
        <v>14.845752736511086</v>
      </c>
      <c r="W16" s="32">
        <f t="shared" ref="W16:AG23" si="0">100*(D16/$S$17)</f>
        <v>99.643825005897185</v>
      </c>
      <c r="X16" s="32">
        <f t="shared" si="0"/>
        <v>49.609955904236642</v>
      </c>
      <c r="Y16" s="32">
        <f t="shared" si="0"/>
        <v>52.692801143198174</v>
      </c>
      <c r="Z16" s="32">
        <f t="shared" si="0"/>
        <v>15.421844911259047</v>
      </c>
      <c r="AA16" s="32">
        <f t="shared" si="0"/>
        <v>102.60027769244707</v>
      </c>
      <c r="AB16" s="32">
        <f t="shared" si="0"/>
        <v>97.908711172017433</v>
      </c>
      <c r="AC16" s="32">
        <f t="shared" si="0"/>
        <v>87.307364905750134</v>
      </c>
      <c r="AD16" s="32">
        <f t="shared" si="0"/>
        <v>101.04195715058052</v>
      </c>
      <c r="AE16" s="32">
        <f t="shared" si="0"/>
        <v>103.77824846685542</v>
      </c>
      <c r="AF16" s="32">
        <f t="shared" si="0"/>
        <v>77.181113983323797</v>
      </c>
      <c r="AG16" s="33">
        <f t="shared" si="0"/>
        <v>78.819724075485851</v>
      </c>
      <c r="AI16" s="12" t="s">
        <v>15</v>
      </c>
      <c r="AJ16" s="34">
        <f>100-V16</f>
        <v>85.154247263488912</v>
      </c>
      <c r="AK16" s="34">
        <f t="shared" ref="AK16:AU23" si="1">100-W16</f>
        <v>0.35617499410281539</v>
      </c>
      <c r="AL16" s="34">
        <f t="shared" si="1"/>
        <v>50.390044095763358</v>
      </c>
      <c r="AM16" s="34">
        <f t="shared" si="1"/>
        <v>47.307198856801826</v>
      </c>
      <c r="AN16" s="34">
        <f t="shared" si="1"/>
        <v>84.578155088740957</v>
      </c>
      <c r="AO16" s="34">
        <f t="shared" si="1"/>
        <v>-2.6002776924470652</v>
      </c>
      <c r="AP16" s="34">
        <f t="shared" si="1"/>
        <v>2.0912888279825665</v>
      </c>
      <c r="AQ16" s="34">
        <f t="shared" si="1"/>
        <v>12.692635094249866</v>
      </c>
      <c r="AR16" s="34">
        <f t="shared" si="1"/>
        <v>-1.0419571505805152</v>
      </c>
      <c r="AS16" s="34">
        <f t="shared" si="1"/>
        <v>-3.7782484668554162</v>
      </c>
      <c r="AT16" s="34">
        <f t="shared" si="1"/>
        <v>22.818886016676203</v>
      </c>
      <c r="AU16" s="34"/>
    </row>
    <row r="17" spans="2:47" x14ac:dyDescent="0.2">
      <c r="B17" s="12" t="s">
        <v>19</v>
      </c>
      <c r="C17" s="35">
        <v>20728080</v>
      </c>
      <c r="D17" s="30">
        <v>21494840</v>
      </c>
      <c r="E17" s="30">
        <v>25432200</v>
      </c>
      <c r="F17" s="30">
        <v>23739200</v>
      </c>
      <c r="G17" s="30">
        <v>19238760</v>
      </c>
      <c r="H17" s="30">
        <v>21992200</v>
      </c>
      <c r="I17" s="30">
        <v>18261560</v>
      </c>
      <c r="J17" s="30">
        <v>16056640</v>
      </c>
      <c r="K17" s="30">
        <v>23496560</v>
      </c>
      <c r="L17" s="30">
        <v>19905120</v>
      </c>
      <c r="M17" s="30">
        <v>18257920</v>
      </c>
      <c r="N17" s="35">
        <v>17697640</v>
      </c>
      <c r="O17" s="2" t="s">
        <v>34</v>
      </c>
      <c r="P17" s="3">
        <f>AVERAGE(C17:C22)</f>
        <v>20510826.666666668</v>
      </c>
      <c r="Q17" s="3">
        <f>AVERAGE(N17:N22)</f>
        <v>21710726.666666668</v>
      </c>
      <c r="R17" s="3">
        <f>AVERAGE(C17:C22,N17:N22)</f>
        <v>21110776.666666668</v>
      </c>
      <c r="S17" s="36">
        <f>AVERAGE(C17:C20,N17:N18,N20,N22)</f>
        <v>20475890</v>
      </c>
      <c r="U17" s="12" t="s">
        <v>19</v>
      </c>
      <c r="V17" s="32">
        <f t="shared" ref="V17:V23" si="2">100*(C17/$S$17)</f>
        <v>101.23164365504991</v>
      </c>
      <c r="W17" s="32">
        <f t="shared" si="0"/>
        <v>104.97634046676359</v>
      </c>
      <c r="X17" s="32">
        <f t="shared" si="0"/>
        <v>124.20559008668243</v>
      </c>
      <c r="Y17" s="32">
        <f t="shared" si="0"/>
        <v>115.93732921987763</v>
      </c>
      <c r="Z17" s="32">
        <f t="shared" si="0"/>
        <v>93.958113664412153</v>
      </c>
      <c r="AA17" s="32">
        <f t="shared" si="0"/>
        <v>107.40534355283214</v>
      </c>
      <c r="AB17" s="32">
        <f t="shared" si="0"/>
        <v>89.185671538575377</v>
      </c>
      <c r="AC17" s="32">
        <f t="shared" si="0"/>
        <v>78.417299565488975</v>
      </c>
      <c r="AD17" s="32">
        <f t="shared" si="0"/>
        <v>114.75232578412952</v>
      </c>
      <c r="AE17" s="32">
        <f t="shared" si="0"/>
        <v>97.212477699382049</v>
      </c>
      <c r="AF17" s="32">
        <f t="shared" si="0"/>
        <v>89.167894533522102</v>
      </c>
      <c r="AG17" s="32">
        <f t="shared" si="0"/>
        <v>86.431603217247215</v>
      </c>
      <c r="AI17" s="12" t="s">
        <v>19</v>
      </c>
      <c r="AJ17" s="34"/>
      <c r="AK17" s="34">
        <f t="shared" si="1"/>
        <v>-4.9763404667635882</v>
      </c>
      <c r="AL17" s="34">
        <f t="shared" si="1"/>
        <v>-24.205590086682435</v>
      </c>
      <c r="AM17" s="34">
        <f t="shared" si="1"/>
        <v>-15.937329219877626</v>
      </c>
      <c r="AN17" s="34">
        <f t="shared" si="1"/>
        <v>6.0418863355878472</v>
      </c>
      <c r="AO17" s="34">
        <f t="shared" si="1"/>
        <v>-7.4053435528321359</v>
      </c>
      <c r="AP17" s="34">
        <f t="shared" si="1"/>
        <v>10.814328461424623</v>
      </c>
      <c r="AQ17" s="34">
        <f t="shared" si="1"/>
        <v>21.582700434511025</v>
      </c>
      <c r="AR17" s="34">
        <f t="shared" si="1"/>
        <v>-14.752325784129525</v>
      </c>
      <c r="AS17" s="34">
        <f t="shared" si="1"/>
        <v>2.787522300617951</v>
      </c>
      <c r="AT17" s="34">
        <f t="shared" si="1"/>
        <v>10.832105466477898</v>
      </c>
      <c r="AU17" s="34"/>
    </row>
    <row r="18" spans="2:47" x14ac:dyDescent="0.2">
      <c r="B18" s="12" t="s">
        <v>20</v>
      </c>
      <c r="C18" s="35">
        <v>19409240</v>
      </c>
      <c r="D18" s="30">
        <v>20847160</v>
      </c>
      <c r="E18" s="30">
        <v>17776680</v>
      </c>
      <c r="F18" s="30">
        <v>25446240</v>
      </c>
      <c r="G18" s="30">
        <v>19641080</v>
      </c>
      <c r="H18" s="30">
        <v>20045960</v>
      </c>
      <c r="I18" s="30">
        <v>19633200</v>
      </c>
      <c r="J18" s="30">
        <v>19545840</v>
      </c>
      <c r="K18" s="30">
        <v>23182240</v>
      </c>
      <c r="L18" s="30">
        <v>23657720</v>
      </c>
      <c r="M18" s="30">
        <v>23347560</v>
      </c>
      <c r="N18" s="35">
        <v>23425240</v>
      </c>
      <c r="O18" s="2" t="s">
        <v>35</v>
      </c>
      <c r="P18" s="3">
        <f>STDEV(C17:C22)</f>
        <v>2765039.9807501337</v>
      </c>
      <c r="Q18" s="3">
        <f>STDEV(N17:N22)</f>
        <v>3113291.6753215878</v>
      </c>
      <c r="R18" s="3">
        <f>STDEV(C17:C22,N17:N22)</f>
        <v>2876384.0270834207</v>
      </c>
      <c r="S18" s="36">
        <f>STDEV(C17:C20,N17:N18,N20,N22)</f>
        <v>2228029.2595924321</v>
      </c>
      <c r="U18" s="12" t="s">
        <v>20</v>
      </c>
      <c r="V18" s="32">
        <f t="shared" si="2"/>
        <v>94.790702626357145</v>
      </c>
      <c r="W18" s="32">
        <f t="shared" si="0"/>
        <v>101.81320567750657</v>
      </c>
      <c r="X18" s="32">
        <f t="shared" si="0"/>
        <v>86.817618184118004</v>
      </c>
      <c r="Y18" s="32">
        <f t="shared" si="0"/>
        <v>124.27415853474501</v>
      </c>
      <c r="Z18" s="32">
        <f t="shared" si="0"/>
        <v>95.922961102057101</v>
      </c>
      <c r="AA18" s="32">
        <f t="shared" si="0"/>
        <v>97.90031104875051</v>
      </c>
      <c r="AB18" s="32">
        <f t="shared" si="0"/>
        <v>95.88447681639235</v>
      </c>
      <c r="AC18" s="32">
        <f t="shared" si="0"/>
        <v>95.457828695114117</v>
      </c>
      <c r="AD18" s="32">
        <f t="shared" si="0"/>
        <v>113.21725209502493</v>
      </c>
      <c r="AE18" s="32">
        <f t="shared" si="0"/>
        <v>115.53939779907003</v>
      </c>
      <c r="AF18" s="32">
        <f t="shared" si="0"/>
        <v>114.02464068716915</v>
      </c>
      <c r="AG18" s="32">
        <f t="shared" si="0"/>
        <v>114.40401369610795</v>
      </c>
      <c r="AI18" s="12" t="s">
        <v>20</v>
      </c>
      <c r="AJ18" s="34"/>
      <c r="AK18" s="34">
        <f t="shared" si="1"/>
        <v>-1.8132056775065735</v>
      </c>
      <c r="AL18" s="34">
        <f t="shared" si="1"/>
        <v>13.182381815881996</v>
      </c>
      <c r="AM18" s="34">
        <f t="shared" si="1"/>
        <v>-24.274158534745013</v>
      </c>
      <c r="AN18" s="34">
        <f t="shared" si="1"/>
        <v>4.0770388979428986</v>
      </c>
      <c r="AO18" s="34">
        <f t="shared" si="1"/>
        <v>2.0996889512494903</v>
      </c>
      <c r="AP18" s="34">
        <f t="shared" si="1"/>
        <v>4.1155231836076496</v>
      </c>
      <c r="AQ18" s="34">
        <f t="shared" si="1"/>
        <v>4.5421713048858834</v>
      </c>
      <c r="AR18" s="34">
        <f t="shared" si="1"/>
        <v>-13.217252095024932</v>
      </c>
      <c r="AS18" s="34">
        <f t="shared" si="1"/>
        <v>-15.539397799070031</v>
      </c>
      <c r="AT18" s="34">
        <f t="shared" si="1"/>
        <v>-14.024640687169153</v>
      </c>
      <c r="AU18" s="34"/>
    </row>
    <row r="19" spans="2:47" x14ac:dyDescent="0.2">
      <c r="B19" s="12" t="s">
        <v>21</v>
      </c>
      <c r="C19" s="35">
        <v>21801040</v>
      </c>
      <c r="D19" s="30">
        <v>18723560</v>
      </c>
      <c r="E19" s="30">
        <v>24444000</v>
      </c>
      <c r="F19" s="30">
        <v>22228040</v>
      </c>
      <c r="G19" s="30">
        <v>20289280</v>
      </c>
      <c r="H19" s="30">
        <v>17613360</v>
      </c>
      <c r="I19" s="30">
        <v>23132680</v>
      </c>
      <c r="J19" s="30">
        <v>23880720</v>
      </c>
      <c r="K19" s="30">
        <v>28476120</v>
      </c>
      <c r="L19" s="30">
        <v>19300200</v>
      </c>
      <c r="M19" s="30">
        <v>26951360</v>
      </c>
      <c r="N19" s="37">
        <v>24510000</v>
      </c>
      <c r="O19" s="2" t="s">
        <v>36</v>
      </c>
      <c r="P19" s="38">
        <f>100*(P18/P17)</f>
        <v>13.480880247716978</v>
      </c>
      <c r="Q19" s="38">
        <f t="shared" ref="Q19:S19" si="3">100*(Q18/Q17)</f>
        <v>14.339877808427051</v>
      </c>
      <c r="R19" s="39">
        <f t="shared" si="3"/>
        <v>13.625192822134069</v>
      </c>
      <c r="S19" s="40">
        <f t="shared" si="3"/>
        <v>10.881232804007212</v>
      </c>
      <c r="U19" s="12" t="s">
        <v>21</v>
      </c>
      <c r="V19" s="32">
        <f t="shared" si="2"/>
        <v>106.47175775998015</v>
      </c>
      <c r="W19" s="32">
        <f t="shared" si="0"/>
        <v>91.441983718412246</v>
      </c>
      <c r="X19" s="32">
        <f t="shared" si="0"/>
        <v>119.37942624227811</v>
      </c>
      <c r="Y19" s="32">
        <f t="shared" si="0"/>
        <v>108.55713719892029</v>
      </c>
      <c r="Z19" s="32">
        <f t="shared" si="0"/>
        <v>99.088635463464598</v>
      </c>
      <c r="AA19" s="32">
        <f t="shared" si="0"/>
        <v>86.01999717716788</v>
      </c>
      <c r="AB19" s="32">
        <f t="shared" si="0"/>
        <v>112.97521133391515</v>
      </c>
      <c r="AC19" s="32">
        <f t="shared" si="0"/>
        <v>116.62848354821207</v>
      </c>
      <c r="AD19" s="32">
        <f t="shared" si="0"/>
        <v>139.07146404869337</v>
      </c>
      <c r="AE19" s="32">
        <f t="shared" si="0"/>
        <v>94.258173881574862</v>
      </c>
      <c r="AF19" s="32">
        <f t="shared" si="0"/>
        <v>131.62485244841616</v>
      </c>
      <c r="AG19" s="33">
        <f t="shared" si="0"/>
        <v>119.70175655368338</v>
      </c>
      <c r="AI19" s="12" t="s">
        <v>21</v>
      </c>
      <c r="AJ19" s="34"/>
      <c r="AK19" s="34">
        <f t="shared" si="1"/>
        <v>8.5580162815877543</v>
      </c>
      <c r="AL19" s="34">
        <f t="shared" si="1"/>
        <v>-19.379426242278115</v>
      </c>
      <c r="AM19" s="34">
        <f t="shared" si="1"/>
        <v>-8.5571371989202873</v>
      </c>
      <c r="AN19" s="34">
        <f t="shared" si="1"/>
        <v>0.91136453653540173</v>
      </c>
      <c r="AO19" s="34">
        <f t="shared" si="1"/>
        <v>13.98000282283212</v>
      </c>
      <c r="AP19" s="34">
        <f t="shared" si="1"/>
        <v>-12.975211333915155</v>
      </c>
      <c r="AQ19" s="34">
        <f t="shared" si="1"/>
        <v>-16.628483548212074</v>
      </c>
      <c r="AR19" s="34">
        <f t="shared" si="1"/>
        <v>-39.071464048693372</v>
      </c>
      <c r="AS19" s="34">
        <f t="shared" si="1"/>
        <v>5.7418261184251378</v>
      </c>
      <c r="AT19" s="34">
        <f t="shared" si="1"/>
        <v>-31.624852448416163</v>
      </c>
      <c r="AU19" s="34"/>
    </row>
    <row r="20" spans="2:47" x14ac:dyDescent="0.2">
      <c r="B20" s="12" t="s">
        <v>22</v>
      </c>
      <c r="C20" s="35">
        <v>19761520</v>
      </c>
      <c r="D20" s="30">
        <v>24950280</v>
      </c>
      <c r="E20" s="30">
        <v>23273880</v>
      </c>
      <c r="F20" s="30">
        <v>22392920</v>
      </c>
      <c r="G20" s="30">
        <v>23834520</v>
      </c>
      <c r="H20" s="30">
        <v>23756320</v>
      </c>
      <c r="I20" s="30">
        <v>19199000</v>
      </c>
      <c r="J20" s="30">
        <v>27667880</v>
      </c>
      <c r="K20" s="30">
        <v>25625720</v>
      </c>
      <c r="L20" s="30">
        <v>22351920</v>
      </c>
      <c r="M20" s="30">
        <v>16330360</v>
      </c>
      <c r="N20" s="35">
        <v>17766080</v>
      </c>
      <c r="U20" s="12" t="s">
        <v>22</v>
      </c>
      <c r="V20" s="32">
        <f t="shared" si="2"/>
        <v>96.511165082445743</v>
      </c>
      <c r="W20" s="32">
        <f t="shared" si="0"/>
        <v>121.85199275831233</v>
      </c>
      <c r="X20" s="32">
        <f t="shared" si="0"/>
        <v>113.66480284861855</v>
      </c>
      <c r="Y20" s="32">
        <f t="shared" si="0"/>
        <v>109.36237692232183</v>
      </c>
      <c r="Z20" s="32">
        <f t="shared" si="0"/>
        <v>116.40285233022838</v>
      </c>
      <c r="AA20" s="32">
        <f t="shared" si="0"/>
        <v>116.02093974913912</v>
      </c>
      <c r="AB20" s="32">
        <f t="shared" si="0"/>
        <v>93.76393407075345</v>
      </c>
      <c r="AC20" s="32">
        <f t="shared" si="0"/>
        <v>135.12418752005408</v>
      </c>
      <c r="AD20" s="32">
        <f t="shared" si="0"/>
        <v>125.15070163006345</v>
      </c>
      <c r="AE20" s="32">
        <f t="shared" si="0"/>
        <v>109.16214142584278</v>
      </c>
      <c r="AF20" s="32">
        <f t="shared" si="0"/>
        <v>79.754091275153357</v>
      </c>
      <c r="AG20" s="32">
        <f t="shared" si="0"/>
        <v>86.765849982589287</v>
      </c>
      <c r="AI20" s="12" t="s">
        <v>22</v>
      </c>
      <c r="AJ20" s="34"/>
      <c r="AK20" s="34">
        <f t="shared" si="1"/>
        <v>-21.851992758312335</v>
      </c>
      <c r="AL20" s="34">
        <f t="shared" si="1"/>
        <v>-13.66480284861855</v>
      </c>
      <c r="AM20" s="34">
        <f t="shared" si="1"/>
        <v>-9.3623769223218289</v>
      </c>
      <c r="AN20" s="34">
        <f t="shared" si="1"/>
        <v>-16.402852330228384</v>
      </c>
      <c r="AO20" s="34">
        <f t="shared" si="1"/>
        <v>-16.020939749139117</v>
      </c>
      <c r="AP20" s="34">
        <f t="shared" si="1"/>
        <v>6.2360659292465499</v>
      </c>
      <c r="AQ20" s="34">
        <f t="shared" si="1"/>
        <v>-35.124187520054079</v>
      </c>
      <c r="AR20" s="34">
        <f t="shared" si="1"/>
        <v>-25.150701630063452</v>
      </c>
      <c r="AS20" s="34">
        <f t="shared" si="1"/>
        <v>-9.1621414258427762</v>
      </c>
      <c r="AT20" s="34">
        <f t="shared" si="1"/>
        <v>20.245908724846643</v>
      </c>
      <c r="AU20" s="34"/>
    </row>
    <row r="21" spans="2:47" x14ac:dyDescent="0.2">
      <c r="B21" s="12" t="s">
        <v>23</v>
      </c>
      <c r="C21" s="37">
        <v>16518320</v>
      </c>
      <c r="D21" s="30">
        <v>14871480</v>
      </c>
      <c r="E21" s="30">
        <v>12866680</v>
      </c>
      <c r="F21" s="30">
        <v>18972120</v>
      </c>
      <c r="G21" s="30">
        <v>18730200</v>
      </c>
      <c r="H21" s="30">
        <v>20301160</v>
      </c>
      <c r="I21" s="30">
        <v>22341280</v>
      </c>
      <c r="J21" s="30">
        <v>26272200</v>
      </c>
      <c r="K21" s="30">
        <v>2182560</v>
      </c>
      <c r="L21" s="30">
        <v>28760720</v>
      </c>
      <c r="M21" s="30">
        <v>21270480</v>
      </c>
      <c r="N21" s="37">
        <v>23647120</v>
      </c>
      <c r="U21" s="12" t="s">
        <v>23</v>
      </c>
      <c r="V21" s="33">
        <f t="shared" si="2"/>
        <v>80.672048931694789</v>
      </c>
      <c r="W21" s="32">
        <f t="shared" si="0"/>
        <v>72.62922393116979</v>
      </c>
      <c r="X21" s="32">
        <f t="shared" si="0"/>
        <v>62.838196532604925</v>
      </c>
      <c r="Y21" s="32">
        <f t="shared" si="0"/>
        <v>92.655899206334865</v>
      </c>
      <c r="Z21" s="32">
        <f t="shared" si="0"/>
        <v>91.474412101256647</v>
      </c>
      <c r="AA21" s="32">
        <f t="shared" si="0"/>
        <v>99.146654919517545</v>
      </c>
      <c r="AB21" s="32">
        <f t="shared" si="0"/>
        <v>109.11017787261017</v>
      </c>
      <c r="AC21" s="32">
        <f t="shared" si="0"/>
        <v>128.30797586820401</v>
      </c>
      <c r="AD21" s="32">
        <f t="shared" si="0"/>
        <v>10.659170370616369</v>
      </c>
      <c r="AE21" s="32">
        <f t="shared" si="0"/>
        <v>140.46139142181366</v>
      </c>
      <c r="AF21" s="32">
        <f t="shared" si="0"/>
        <v>103.88061275968955</v>
      </c>
      <c r="AG21" s="32">
        <f t="shared" si="0"/>
        <v>115.48762959754131</v>
      </c>
      <c r="AI21" s="12" t="s">
        <v>23</v>
      </c>
      <c r="AJ21" s="34"/>
      <c r="AK21" s="34">
        <f t="shared" si="1"/>
        <v>27.37077606883021</v>
      </c>
      <c r="AL21" s="34">
        <f t="shared" si="1"/>
        <v>37.161803467395075</v>
      </c>
      <c r="AM21" s="34">
        <f t="shared" si="1"/>
        <v>7.3441007936651346</v>
      </c>
      <c r="AN21" s="34">
        <f t="shared" si="1"/>
        <v>8.5255878987433533</v>
      </c>
      <c r="AO21" s="34">
        <f t="shared" si="1"/>
        <v>0.85334508048245539</v>
      </c>
      <c r="AP21" s="34">
        <f t="shared" si="1"/>
        <v>-9.1101778726101657</v>
      </c>
      <c r="AQ21" s="34">
        <f t="shared" si="1"/>
        <v>-28.307975868204011</v>
      </c>
      <c r="AR21" s="34">
        <f t="shared" si="1"/>
        <v>89.340829629383634</v>
      </c>
      <c r="AS21" s="34">
        <f t="shared" si="1"/>
        <v>-40.461391421813659</v>
      </c>
      <c r="AT21" s="34">
        <f t="shared" si="1"/>
        <v>-3.880612759689555</v>
      </c>
      <c r="AU21" s="34"/>
    </row>
    <row r="22" spans="2:47" x14ac:dyDescent="0.2">
      <c r="B22" s="12" t="s">
        <v>24</v>
      </c>
      <c r="C22" s="37">
        <v>24846760</v>
      </c>
      <c r="D22" s="30">
        <v>19263320</v>
      </c>
      <c r="E22" s="30">
        <v>17435080</v>
      </c>
      <c r="F22" s="30">
        <v>20969240</v>
      </c>
      <c r="G22" s="30">
        <v>21926800</v>
      </c>
      <c r="H22" s="30">
        <v>13166200</v>
      </c>
      <c r="I22" s="30">
        <v>22534520</v>
      </c>
      <c r="J22" s="30">
        <v>20815920</v>
      </c>
      <c r="K22" s="30">
        <v>20574320</v>
      </c>
      <c r="L22" s="30">
        <v>20957320</v>
      </c>
      <c r="M22" s="30">
        <v>22386560</v>
      </c>
      <c r="N22" s="35">
        <v>23218280</v>
      </c>
      <c r="U22" s="12" t="s">
        <v>24</v>
      </c>
      <c r="V22" s="33">
        <f t="shared" si="2"/>
        <v>121.34642254866577</v>
      </c>
      <c r="W22" s="32">
        <f t="shared" si="0"/>
        <v>94.078059610595673</v>
      </c>
      <c r="X22" s="32">
        <f t="shared" si="0"/>
        <v>85.149314632965883</v>
      </c>
      <c r="Y22" s="32">
        <f t="shared" si="0"/>
        <v>102.40941907775438</v>
      </c>
      <c r="Z22" s="32">
        <f t="shared" si="0"/>
        <v>107.08594351698511</v>
      </c>
      <c r="AA22" s="32">
        <f t="shared" si="0"/>
        <v>64.300990091273206</v>
      </c>
      <c r="AB22" s="32">
        <f t="shared" si="0"/>
        <v>110.05392195406402</v>
      </c>
      <c r="AC22" s="32">
        <f t="shared" si="0"/>
        <v>101.66063599677474</v>
      </c>
      <c r="AD22" s="32">
        <f t="shared" si="0"/>
        <v>100.48071170532758</v>
      </c>
      <c r="AE22" s="32">
        <f t="shared" si="0"/>
        <v>102.35120426999755</v>
      </c>
      <c r="AF22" s="32">
        <f t="shared" si="0"/>
        <v>109.33131600140457</v>
      </c>
      <c r="AG22" s="32">
        <f t="shared" si="0"/>
        <v>113.3932639802226</v>
      </c>
      <c r="AI22" s="12" t="s">
        <v>24</v>
      </c>
      <c r="AJ22" s="34"/>
      <c r="AK22" s="34">
        <f t="shared" si="1"/>
        <v>5.9219403894043268</v>
      </c>
      <c r="AL22" s="34">
        <f t="shared" si="1"/>
        <v>14.850685367034117</v>
      </c>
      <c r="AM22" s="34">
        <f t="shared" si="1"/>
        <v>-2.4094190777543787</v>
      </c>
      <c r="AN22" s="34">
        <f t="shared" si="1"/>
        <v>-7.085943516985111</v>
      </c>
      <c r="AO22" s="34">
        <f t="shared" si="1"/>
        <v>35.699009908726794</v>
      </c>
      <c r="AP22" s="34">
        <f t="shared" si="1"/>
        <v>-10.053921954064023</v>
      </c>
      <c r="AQ22" s="34">
        <f t="shared" si="1"/>
        <v>-1.6606359967747437</v>
      </c>
      <c r="AR22" s="34">
        <f t="shared" si="1"/>
        <v>-0.4807117053275789</v>
      </c>
      <c r="AS22" s="34">
        <f t="shared" si="1"/>
        <v>-2.3512042699975524</v>
      </c>
      <c r="AT22" s="34">
        <f t="shared" si="1"/>
        <v>-9.3313160014045735</v>
      </c>
      <c r="AU22" s="34"/>
    </row>
    <row r="23" spans="2:47" x14ac:dyDescent="0.2">
      <c r="B23" s="12" t="s">
        <v>25</v>
      </c>
      <c r="C23" s="31">
        <v>18814600</v>
      </c>
      <c r="D23" s="30">
        <v>10130040</v>
      </c>
      <c r="E23" s="30">
        <v>14509760</v>
      </c>
      <c r="F23" s="30">
        <v>17965120</v>
      </c>
      <c r="G23" s="30">
        <v>20080800</v>
      </c>
      <c r="H23" s="30">
        <v>21096600</v>
      </c>
      <c r="I23" s="30">
        <v>16150040</v>
      </c>
      <c r="J23" s="30">
        <v>21907000</v>
      </c>
      <c r="K23" s="30">
        <v>21597400</v>
      </c>
      <c r="L23" s="30">
        <v>18710040</v>
      </c>
      <c r="M23" s="30">
        <v>19033760</v>
      </c>
      <c r="N23" s="30">
        <v>14552640</v>
      </c>
      <c r="U23" s="12" t="s">
        <v>25</v>
      </c>
      <c r="V23" s="32">
        <f t="shared" si="2"/>
        <v>91.886604196447635</v>
      </c>
      <c r="W23" s="32">
        <f t="shared" si="0"/>
        <v>49.473014359815373</v>
      </c>
      <c r="X23" s="32">
        <f t="shared" si="0"/>
        <v>70.862658472965038</v>
      </c>
      <c r="Y23" s="32">
        <f t="shared" si="0"/>
        <v>87.73792006110601</v>
      </c>
      <c r="Z23" s="32">
        <f t="shared" si="0"/>
        <v>98.070462382831707</v>
      </c>
      <c r="AA23" s="32">
        <f t="shared" si="0"/>
        <v>103.03141890291461</v>
      </c>
      <c r="AB23" s="32">
        <f t="shared" si="0"/>
        <v>78.873445794053396</v>
      </c>
      <c r="AC23" s="32">
        <f t="shared" si="0"/>
        <v>106.98924442356352</v>
      </c>
      <c r="AD23" s="32">
        <f t="shared" si="0"/>
        <v>105.47722223551699</v>
      </c>
      <c r="AE23" s="32">
        <f t="shared" si="0"/>
        <v>91.375954842500136</v>
      </c>
      <c r="AF23" s="32">
        <f t="shared" si="0"/>
        <v>92.956936182016989</v>
      </c>
      <c r="AG23" s="32">
        <f t="shared" si="0"/>
        <v>71.07207549952652</v>
      </c>
      <c r="AI23" s="12" t="s">
        <v>25</v>
      </c>
      <c r="AJ23" s="34"/>
      <c r="AK23" s="34">
        <f t="shared" si="1"/>
        <v>50.526985640184627</v>
      </c>
      <c r="AL23" s="34">
        <f t="shared" si="1"/>
        <v>29.137341527034962</v>
      </c>
      <c r="AM23" s="34">
        <f t="shared" si="1"/>
        <v>12.26207993889399</v>
      </c>
      <c r="AN23" s="34">
        <f t="shared" si="1"/>
        <v>1.9295376171682932</v>
      </c>
      <c r="AO23" s="34">
        <f t="shared" si="1"/>
        <v>-3.0314189029146092</v>
      </c>
      <c r="AP23" s="34">
        <f t="shared" si="1"/>
        <v>21.126554205946604</v>
      </c>
      <c r="AQ23" s="34">
        <f t="shared" si="1"/>
        <v>-6.9892444235635196</v>
      </c>
      <c r="AR23" s="34">
        <f t="shared" si="1"/>
        <v>-5.4772222355169902</v>
      </c>
      <c r="AS23" s="34">
        <f t="shared" si="1"/>
        <v>8.6240451574998644</v>
      </c>
      <c r="AT23" s="34">
        <f t="shared" si="1"/>
        <v>7.0430638179830112</v>
      </c>
      <c r="AU23" s="34">
        <f t="shared" si="1"/>
        <v>28.92792450047348</v>
      </c>
    </row>
    <row r="24" spans="2:47" x14ac:dyDescent="0.2">
      <c r="U24" s="2"/>
      <c r="AI24" s="2"/>
    </row>
    <row r="25" spans="2:47" hidden="1" x14ac:dyDescent="0.2">
      <c r="U25" s="2"/>
      <c r="AI25" s="2"/>
    </row>
    <row r="26" spans="2:47" hidden="1" x14ac:dyDescent="0.2">
      <c r="U26" s="2"/>
      <c r="AI26" s="2"/>
    </row>
    <row r="27" spans="2:47" hidden="1" x14ac:dyDescent="0.2">
      <c r="U27" s="2"/>
      <c r="AI27" s="2"/>
    </row>
    <row r="28" spans="2:47" hidden="1" x14ac:dyDescent="0.2">
      <c r="U28" s="2"/>
      <c r="AI28" s="2"/>
    </row>
    <row r="29" spans="2:47" ht="19" x14ac:dyDescent="0.2">
      <c r="B29" s="28" t="s">
        <v>37</v>
      </c>
      <c r="C29" s="10" t="s">
        <v>3</v>
      </c>
      <c r="D29" s="10" t="s">
        <v>4</v>
      </c>
      <c r="E29" s="10" t="s">
        <v>5</v>
      </c>
      <c r="F29" s="10" t="s">
        <v>6</v>
      </c>
      <c r="G29" s="10" t="s">
        <v>7</v>
      </c>
      <c r="H29" s="10" t="s">
        <v>8</v>
      </c>
      <c r="I29" s="10" t="s">
        <v>9</v>
      </c>
      <c r="J29" s="10" t="s">
        <v>10</v>
      </c>
      <c r="K29" s="10" t="s">
        <v>11</v>
      </c>
      <c r="L29" s="10" t="s">
        <v>12</v>
      </c>
      <c r="M29" s="10" t="s">
        <v>13</v>
      </c>
      <c r="N29" s="10" t="s">
        <v>14</v>
      </c>
      <c r="P29" s="10" t="s">
        <v>3</v>
      </c>
      <c r="Q29" s="10" t="s">
        <v>14</v>
      </c>
      <c r="R29" s="10" t="s">
        <v>31</v>
      </c>
      <c r="S29" s="29" t="s">
        <v>32</v>
      </c>
      <c r="U29" s="28" t="s">
        <v>37</v>
      </c>
      <c r="V29" s="10" t="s">
        <v>3</v>
      </c>
      <c r="W29" s="10" t="s">
        <v>4</v>
      </c>
      <c r="X29" s="10" t="s">
        <v>5</v>
      </c>
      <c r="Y29" s="10" t="s">
        <v>6</v>
      </c>
      <c r="Z29" s="10" t="s">
        <v>7</v>
      </c>
      <c r="AA29" s="10" t="s">
        <v>8</v>
      </c>
      <c r="AB29" s="10" t="s">
        <v>9</v>
      </c>
      <c r="AC29" s="10" t="s">
        <v>10</v>
      </c>
      <c r="AD29" s="10" t="s">
        <v>11</v>
      </c>
      <c r="AE29" s="10" t="s">
        <v>12</v>
      </c>
      <c r="AF29" s="10" t="s">
        <v>13</v>
      </c>
      <c r="AG29" s="10" t="s">
        <v>14</v>
      </c>
      <c r="AI29" s="28" t="s">
        <v>37</v>
      </c>
      <c r="AJ29" s="10" t="s">
        <v>3</v>
      </c>
      <c r="AK29" s="10" t="s">
        <v>4</v>
      </c>
      <c r="AL29" s="10" t="s">
        <v>5</v>
      </c>
      <c r="AM29" s="10" t="s">
        <v>6</v>
      </c>
      <c r="AN29" s="10" t="s">
        <v>7</v>
      </c>
      <c r="AO29" s="10" t="s">
        <v>8</v>
      </c>
      <c r="AP29" s="10" t="s">
        <v>9</v>
      </c>
      <c r="AQ29" s="10" t="s">
        <v>10</v>
      </c>
      <c r="AR29" s="10" t="s">
        <v>11</v>
      </c>
      <c r="AS29" s="10" t="s">
        <v>12</v>
      </c>
      <c r="AT29" s="10" t="s">
        <v>13</v>
      </c>
      <c r="AU29" s="10" t="s">
        <v>14</v>
      </c>
    </row>
    <row r="30" spans="2:47" x14ac:dyDescent="0.2">
      <c r="B30" s="12" t="s">
        <v>15</v>
      </c>
      <c r="C30" s="30">
        <v>3306960</v>
      </c>
      <c r="D30" s="30">
        <v>15022640</v>
      </c>
      <c r="E30" s="30">
        <v>17694680</v>
      </c>
      <c r="F30" s="30">
        <v>18653120</v>
      </c>
      <c r="G30" s="30">
        <v>17905960</v>
      </c>
      <c r="H30" s="30">
        <v>15091080</v>
      </c>
      <c r="I30" s="30">
        <v>24454840</v>
      </c>
      <c r="J30" s="30">
        <v>22554200</v>
      </c>
      <c r="K30" s="30">
        <v>17819480</v>
      </c>
      <c r="L30" s="30">
        <v>15610960</v>
      </c>
      <c r="M30" s="30">
        <v>18218880</v>
      </c>
      <c r="N30" s="31">
        <v>17239520</v>
      </c>
      <c r="O30" s="2" t="s">
        <v>33</v>
      </c>
      <c r="U30" s="12" t="s">
        <v>15</v>
      </c>
      <c r="V30" s="32">
        <f>100*(C30/$S$31)</f>
        <v>14.942594799643</v>
      </c>
      <c r="W30" s="32">
        <f t="shared" ref="W30:AG37" si="4">100*(D30/$S$31)</f>
        <v>67.880235122562397</v>
      </c>
      <c r="X30" s="32">
        <f t="shared" si="4"/>
        <v>79.953925463067904</v>
      </c>
      <c r="Y30" s="32">
        <f t="shared" si="4"/>
        <v>84.284664437766665</v>
      </c>
      <c r="Z30" s="32">
        <f t="shared" si="4"/>
        <v>80.908600278992054</v>
      </c>
      <c r="AA30" s="32">
        <f t="shared" si="4"/>
        <v>68.18948325017432</v>
      </c>
      <c r="AB30" s="32">
        <f t="shared" si="4"/>
        <v>110.4999047494078</v>
      </c>
      <c r="AC30" s="32">
        <f t="shared" si="4"/>
        <v>101.911807711647</v>
      </c>
      <c r="AD30" s="32">
        <f t="shared" si="4"/>
        <v>80.517837887468374</v>
      </c>
      <c r="AE30" s="32">
        <f t="shared" si="4"/>
        <v>70.538576128358031</v>
      </c>
      <c r="AF30" s="32">
        <f t="shared" si="4"/>
        <v>82.322538386711614</v>
      </c>
      <c r="AG30" s="32">
        <f t="shared" si="4"/>
        <v>77.897271784461111</v>
      </c>
      <c r="AI30" s="12" t="s">
        <v>15</v>
      </c>
      <c r="AJ30" s="34">
        <f>100-V30</f>
        <v>85.057405200356996</v>
      </c>
      <c r="AK30" s="34">
        <f t="shared" ref="AK30:AU37" si="5">100-W30</f>
        <v>32.119764877437603</v>
      </c>
      <c r="AL30" s="34">
        <f t="shared" si="5"/>
        <v>20.046074536932096</v>
      </c>
      <c r="AM30" s="34">
        <f t="shared" si="5"/>
        <v>15.715335562233335</v>
      </c>
      <c r="AN30" s="34">
        <f t="shared" si="5"/>
        <v>19.091399721007946</v>
      </c>
      <c r="AO30" s="34">
        <f t="shared" si="5"/>
        <v>31.81051674982568</v>
      </c>
      <c r="AP30" s="34">
        <f t="shared" si="5"/>
        <v>-10.499904749407804</v>
      </c>
      <c r="AQ30" s="34">
        <f t="shared" si="5"/>
        <v>-1.9118077116470005</v>
      </c>
      <c r="AR30" s="34">
        <f t="shared" si="5"/>
        <v>19.482162112531626</v>
      </c>
      <c r="AS30" s="34">
        <f t="shared" si="5"/>
        <v>29.461423871641969</v>
      </c>
      <c r="AT30" s="34">
        <f t="shared" si="5"/>
        <v>17.677461613288386</v>
      </c>
      <c r="AU30" s="34"/>
    </row>
    <row r="31" spans="2:47" x14ac:dyDescent="0.2">
      <c r="B31" s="12" t="s">
        <v>19</v>
      </c>
      <c r="C31" s="35">
        <v>20932560</v>
      </c>
      <c r="D31" s="30">
        <v>20555240</v>
      </c>
      <c r="E31" s="30">
        <v>27776480</v>
      </c>
      <c r="F31" s="30">
        <v>16878560</v>
      </c>
      <c r="G31" s="30">
        <v>23673160</v>
      </c>
      <c r="H31" s="30">
        <v>21872240</v>
      </c>
      <c r="I31" s="30">
        <v>23011680</v>
      </c>
      <c r="J31" s="30">
        <v>20178480</v>
      </c>
      <c r="K31" s="30">
        <v>23073760</v>
      </c>
      <c r="L31" s="30">
        <v>22705720</v>
      </c>
      <c r="M31" s="30">
        <v>20911680</v>
      </c>
      <c r="N31" s="35">
        <v>19663160</v>
      </c>
      <c r="O31" s="2" t="s">
        <v>34</v>
      </c>
      <c r="P31" s="3">
        <f>AVERAGE(C31:C36)</f>
        <v>23933153.333333332</v>
      </c>
      <c r="Q31" s="3">
        <f>AVERAGE(N31:N36)</f>
        <v>21848540</v>
      </c>
      <c r="R31" s="3">
        <f>AVERAGE(C31:C36,N31:N36)</f>
        <v>22890846.666666668</v>
      </c>
      <c r="S31" s="36">
        <f>AVERAGE(C31:C32,C34,C36,N31:N36)</f>
        <v>22131096</v>
      </c>
      <c r="U31" s="12" t="s">
        <v>19</v>
      </c>
      <c r="V31" s="32">
        <f t="shared" ref="V31:V37" si="6">100*(C31/$S$31)</f>
        <v>94.584380276512292</v>
      </c>
      <c r="W31" s="32">
        <f t="shared" si="4"/>
        <v>92.879448898509139</v>
      </c>
      <c r="X31" s="32">
        <f t="shared" si="4"/>
        <v>125.50883155538253</v>
      </c>
      <c r="Y31" s="32">
        <f t="shared" si="4"/>
        <v>76.266263541579676</v>
      </c>
      <c r="Z31" s="32">
        <f t="shared" si="4"/>
        <v>106.96786096811472</v>
      </c>
      <c r="AA31" s="32">
        <f t="shared" si="4"/>
        <v>98.830351646389317</v>
      </c>
      <c r="AB31" s="32">
        <f t="shared" si="4"/>
        <v>103.97894437763047</v>
      </c>
      <c r="AC31" s="32">
        <f t="shared" si="4"/>
        <v>91.177047896769324</v>
      </c>
      <c r="AD31" s="32">
        <f t="shared" si="4"/>
        <v>104.25945466053736</v>
      </c>
      <c r="AE31" s="32">
        <f t="shared" si="4"/>
        <v>102.59645523204092</v>
      </c>
      <c r="AF31" s="32">
        <f t="shared" si="4"/>
        <v>94.490033390122207</v>
      </c>
      <c r="AG31" s="32">
        <f t="shared" si="4"/>
        <v>88.848559511015637</v>
      </c>
      <c r="AI31" s="12" t="s">
        <v>19</v>
      </c>
      <c r="AJ31" s="34"/>
      <c r="AK31" s="34">
        <f t="shared" si="5"/>
        <v>7.1205511014908609</v>
      </c>
      <c r="AL31" s="34">
        <f t="shared" si="5"/>
        <v>-25.508831555382528</v>
      </c>
      <c r="AM31" s="34">
        <f t="shared" si="5"/>
        <v>23.733736458420324</v>
      </c>
      <c r="AN31" s="34">
        <f t="shared" si="5"/>
        <v>-6.9678609681147208</v>
      </c>
      <c r="AO31" s="34">
        <f t="shared" si="5"/>
        <v>1.1696483536106825</v>
      </c>
      <c r="AP31" s="34">
        <f t="shared" si="5"/>
        <v>-3.9789443776304694</v>
      </c>
      <c r="AQ31" s="34">
        <f t="shared" si="5"/>
        <v>8.8229521032306764</v>
      </c>
      <c r="AR31" s="34">
        <f t="shared" si="5"/>
        <v>-4.259454660537358</v>
      </c>
      <c r="AS31" s="34">
        <f t="shared" si="5"/>
        <v>-2.596455232040924</v>
      </c>
      <c r="AT31" s="34">
        <f t="shared" si="5"/>
        <v>5.5099666098777931</v>
      </c>
      <c r="AU31" s="34"/>
    </row>
    <row r="32" spans="2:47" x14ac:dyDescent="0.2">
      <c r="B32" s="12" t="s">
        <v>20</v>
      </c>
      <c r="C32" s="35">
        <v>24349200</v>
      </c>
      <c r="D32" s="30">
        <v>20118200</v>
      </c>
      <c r="E32" s="30">
        <v>21006160</v>
      </c>
      <c r="F32" s="30">
        <v>20798920</v>
      </c>
      <c r="G32" s="30">
        <v>25018640</v>
      </c>
      <c r="H32" s="30">
        <v>26634920</v>
      </c>
      <c r="I32" s="30">
        <v>27096800</v>
      </c>
      <c r="J32" s="30">
        <v>19497000</v>
      </c>
      <c r="K32" s="30">
        <v>29474240</v>
      </c>
      <c r="L32" s="30">
        <v>24382400</v>
      </c>
      <c r="M32" s="30">
        <v>21591640</v>
      </c>
      <c r="N32" s="35">
        <v>23756800</v>
      </c>
      <c r="O32" s="2" t="s">
        <v>35</v>
      </c>
      <c r="P32" s="3">
        <f>STDEV(C31:C36)</f>
        <v>2941004.2364788768</v>
      </c>
      <c r="Q32" s="3">
        <f>STDEV(N31:N36)</f>
        <v>2461426.0843015374</v>
      </c>
      <c r="R32" s="3">
        <f>STDEV(C31:C36,N31:N36)</f>
        <v>2805472.892982685</v>
      </c>
      <c r="S32" s="36">
        <f>STDEV(C31:C32,C34,C36,N31:N36)</f>
        <v>2401997.8308584895</v>
      </c>
      <c r="U32" s="12" t="s">
        <v>20</v>
      </c>
      <c r="V32" s="32">
        <f t="shared" si="6"/>
        <v>110.02256734144571</v>
      </c>
      <c r="W32" s="32">
        <f t="shared" si="4"/>
        <v>90.904670966137431</v>
      </c>
      <c r="X32" s="32">
        <f t="shared" si="4"/>
        <v>94.916944013979247</v>
      </c>
      <c r="Y32" s="32">
        <f t="shared" si="4"/>
        <v>93.980524055383427</v>
      </c>
      <c r="Z32" s="32">
        <f t="shared" si="4"/>
        <v>113.04745142310169</v>
      </c>
      <c r="AA32" s="32">
        <f t="shared" si="4"/>
        <v>120.35065954257304</v>
      </c>
      <c r="AB32" s="32">
        <f t="shared" si="4"/>
        <v>122.43767773633985</v>
      </c>
      <c r="AC32" s="32">
        <f t="shared" si="4"/>
        <v>88.09776072545165</v>
      </c>
      <c r="AD32" s="32">
        <f t="shared" si="4"/>
        <v>133.1802094211692</v>
      </c>
      <c r="AE32" s="32">
        <f t="shared" si="4"/>
        <v>110.17258250562918</v>
      </c>
      <c r="AF32" s="32">
        <f t="shared" si="4"/>
        <v>97.562452397296553</v>
      </c>
      <c r="AG32" s="32">
        <f t="shared" si="4"/>
        <v>107.34579073716006</v>
      </c>
      <c r="AI32" s="12" t="s">
        <v>20</v>
      </c>
      <c r="AJ32" s="34"/>
      <c r="AK32" s="34">
        <f t="shared" si="5"/>
        <v>9.0953290338625692</v>
      </c>
      <c r="AL32" s="34">
        <f t="shared" si="5"/>
        <v>5.0830559860207529</v>
      </c>
      <c r="AM32" s="34">
        <f t="shared" si="5"/>
        <v>6.0194759446165733</v>
      </c>
      <c r="AN32" s="34">
        <f t="shared" si="5"/>
        <v>-13.047451423101691</v>
      </c>
      <c r="AO32" s="34">
        <f t="shared" si="5"/>
        <v>-20.350659542573041</v>
      </c>
      <c r="AP32" s="34">
        <f t="shared" si="5"/>
        <v>-22.43767773633985</v>
      </c>
      <c r="AQ32" s="34">
        <f t="shared" si="5"/>
        <v>11.90223927454835</v>
      </c>
      <c r="AR32" s="34">
        <f t="shared" si="5"/>
        <v>-33.180209421169195</v>
      </c>
      <c r="AS32" s="34">
        <f t="shared" si="5"/>
        <v>-10.17258250562918</v>
      </c>
      <c r="AT32" s="34">
        <f t="shared" si="5"/>
        <v>2.4375476027034466</v>
      </c>
      <c r="AU32" s="34"/>
    </row>
    <row r="33" spans="2:47" x14ac:dyDescent="0.2">
      <c r="B33" s="12" t="s">
        <v>21</v>
      </c>
      <c r="C33" s="37">
        <v>26784080</v>
      </c>
      <c r="D33" s="30">
        <v>16894400</v>
      </c>
      <c r="E33" s="30">
        <v>19989680</v>
      </c>
      <c r="F33" s="30">
        <v>26871400</v>
      </c>
      <c r="G33" s="30">
        <v>23909560</v>
      </c>
      <c r="H33" s="30">
        <v>21508880</v>
      </c>
      <c r="I33" s="30">
        <v>24475440</v>
      </c>
      <c r="J33" s="30">
        <v>21819000</v>
      </c>
      <c r="K33" s="30">
        <v>20983280</v>
      </c>
      <c r="L33" s="30">
        <v>1037760</v>
      </c>
      <c r="M33" s="30">
        <v>19253240</v>
      </c>
      <c r="N33" s="35">
        <v>18118520</v>
      </c>
      <c r="O33" s="2" t="s">
        <v>36</v>
      </c>
      <c r="P33" s="38">
        <f>100*(P32/P31)</f>
        <v>12.288410956623672</v>
      </c>
      <c r="Q33" s="38">
        <f t="shared" ref="Q33:S33" si="7">100*(Q32/Q31)</f>
        <v>11.265860713354472</v>
      </c>
      <c r="R33" s="39">
        <f t="shared" si="7"/>
        <v>12.255872112707721</v>
      </c>
      <c r="S33" s="40">
        <f t="shared" si="7"/>
        <v>10.853496956763866</v>
      </c>
      <c r="U33" s="12" t="s">
        <v>21</v>
      </c>
      <c r="V33" s="33">
        <f t="shared" si="6"/>
        <v>121.02464333442862</v>
      </c>
      <c r="W33" s="32">
        <f t="shared" si="4"/>
        <v>76.337837041599741</v>
      </c>
      <c r="X33" s="32">
        <f t="shared" si="4"/>
        <v>90.323949613701913</v>
      </c>
      <c r="Y33" s="32">
        <f t="shared" si="4"/>
        <v>121.41920129034732</v>
      </c>
      <c r="Z33" s="32">
        <f t="shared" si="4"/>
        <v>108.03604123356565</v>
      </c>
      <c r="AA33" s="32">
        <f t="shared" si="4"/>
        <v>97.188498933807892</v>
      </c>
      <c r="AB33" s="32">
        <f t="shared" si="4"/>
        <v>110.59298644766622</v>
      </c>
      <c r="AC33" s="32">
        <f t="shared" si="4"/>
        <v>98.589785160210781</v>
      </c>
      <c r="AD33" s="32">
        <f t="shared" si="4"/>
        <v>94.813560069505826</v>
      </c>
      <c r="AE33" s="32">
        <f t="shared" si="4"/>
        <v>4.6891486982840798</v>
      </c>
      <c r="AF33" s="32">
        <f t="shared" si="4"/>
        <v>86.99632408625402</v>
      </c>
      <c r="AG33" s="32">
        <f t="shared" si="4"/>
        <v>81.869058812089563</v>
      </c>
      <c r="AI33" s="12" t="s">
        <v>21</v>
      </c>
      <c r="AJ33" s="34"/>
      <c r="AK33" s="34">
        <f t="shared" si="5"/>
        <v>23.662162958400259</v>
      </c>
      <c r="AL33" s="34">
        <f t="shared" si="5"/>
        <v>9.6760503862980869</v>
      </c>
      <c r="AM33" s="34">
        <f t="shared" si="5"/>
        <v>-21.419201290347317</v>
      </c>
      <c r="AN33" s="34">
        <f t="shared" si="5"/>
        <v>-8.0360412335656548</v>
      </c>
      <c r="AO33" s="34">
        <f t="shared" si="5"/>
        <v>2.8115010661921076</v>
      </c>
      <c r="AP33" s="34">
        <f t="shared" si="5"/>
        <v>-10.59298644766622</v>
      </c>
      <c r="AQ33" s="34">
        <f t="shared" si="5"/>
        <v>1.4102148397892194</v>
      </c>
      <c r="AR33" s="34">
        <f t="shared" si="5"/>
        <v>5.1864399304941742</v>
      </c>
      <c r="AS33" s="34">
        <f t="shared" si="5"/>
        <v>95.310851301715914</v>
      </c>
      <c r="AT33" s="34">
        <f t="shared" si="5"/>
        <v>13.00367591374598</v>
      </c>
      <c r="AU33" s="34"/>
    </row>
    <row r="34" spans="2:47" x14ac:dyDescent="0.2">
      <c r="B34" s="12" t="s">
        <v>22</v>
      </c>
      <c r="C34" s="35">
        <v>19769960</v>
      </c>
      <c r="D34" s="30">
        <v>19174200</v>
      </c>
      <c r="E34" s="30">
        <v>22198000</v>
      </c>
      <c r="F34" s="30">
        <v>24081560</v>
      </c>
      <c r="G34" s="30">
        <v>24935200</v>
      </c>
      <c r="H34" s="30">
        <v>22240480</v>
      </c>
      <c r="I34" s="30">
        <v>24105040</v>
      </c>
      <c r="J34" s="30">
        <v>27508120</v>
      </c>
      <c r="K34" s="30">
        <v>20563760</v>
      </c>
      <c r="L34" s="30">
        <v>26522000</v>
      </c>
      <c r="M34" s="30">
        <v>26206280</v>
      </c>
      <c r="N34" s="35">
        <v>21870440</v>
      </c>
      <c r="U34" s="12" t="s">
        <v>22</v>
      </c>
      <c r="V34" s="32">
        <f t="shared" si="6"/>
        <v>89.33113841266605</v>
      </c>
      <c r="W34" s="32">
        <f t="shared" si="4"/>
        <v>86.639179550800378</v>
      </c>
      <c r="X34" s="32">
        <f t="shared" si="4"/>
        <v>100.30230766700392</v>
      </c>
      <c r="Y34" s="32">
        <f t="shared" si="4"/>
        <v>108.81322822873301</v>
      </c>
      <c r="Z34" s="32">
        <f t="shared" si="4"/>
        <v>112.67042535986469</v>
      </c>
      <c r="AA34" s="32">
        <f t="shared" si="4"/>
        <v>100.49425478069409</v>
      </c>
      <c r="AB34" s="32">
        <f t="shared" si="4"/>
        <v>108.91932329063143</v>
      </c>
      <c r="AC34" s="32">
        <f t="shared" si="4"/>
        <v>124.2962391017598</v>
      </c>
      <c r="AD34" s="32">
        <f t="shared" si="4"/>
        <v>92.917946765944166</v>
      </c>
      <c r="AE34" s="32">
        <f t="shared" si="4"/>
        <v>119.84042724318759</v>
      </c>
      <c r="AF34" s="32">
        <f t="shared" si="4"/>
        <v>118.41383725415136</v>
      </c>
      <c r="AG34" s="32">
        <f t="shared" si="4"/>
        <v>98.822218294114307</v>
      </c>
      <c r="AI34" s="12" t="s">
        <v>22</v>
      </c>
      <c r="AJ34" s="34"/>
      <c r="AK34" s="34">
        <f t="shared" si="5"/>
        <v>13.360820449199622</v>
      </c>
      <c r="AL34" s="34">
        <f t="shared" si="5"/>
        <v>-0.30230766700391598</v>
      </c>
      <c r="AM34" s="34">
        <f t="shared" si="5"/>
        <v>-8.8132282287330099</v>
      </c>
      <c r="AN34" s="34">
        <f t="shared" si="5"/>
        <v>-12.670425359864694</v>
      </c>
      <c r="AO34" s="34">
        <f t="shared" si="5"/>
        <v>-0.49425478069409223</v>
      </c>
      <c r="AP34" s="34">
        <f t="shared" si="5"/>
        <v>-8.919323290631425</v>
      </c>
      <c r="AQ34" s="34">
        <f t="shared" si="5"/>
        <v>-24.296239101759795</v>
      </c>
      <c r="AR34" s="34">
        <f t="shared" si="5"/>
        <v>7.0820532340558344</v>
      </c>
      <c r="AS34" s="34">
        <f t="shared" si="5"/>
        <v>-19.840427243187591</v>
      </c>
      <c r="AT34" s="34">
        <f t="shared" si="5"/>
        <v>-18.41383725415136</v>
      </c>
      <c r="AU34" s="34"/>
    </row>
    <row r="35" spans="2:47" x14ac:dyDescent="0.2">
      <c r="B35" s="12" t="s">
        <v>23</v>
      </c>
      <c r="C35" s="37">
        <v>26595120</v>
      </c>
      <c r="D35" s="30">
        <v>24025400</v>
      </c>
      <c r="E35" s="30">
        <v>24620480</v>
      </c>
      <c r="F35" s="30">
        <v>24312000</v>
      </c>
      <c r="G35" s="30">
        <v>24006600</v>
      </c>
      <c r="H35" s="30">
        <v>21391760</v>
      </c>
      <c r="I35" s="30">
        <v>22910680</v>
      </c>
      <c r="J35" s="30">
        <v>22367120</v>
      </c>
      <c r="K35" s="30">
        <v>23261320</v>
      </c>
      <c r="L35" s="30">
        <v>22700400</v>
      </c>
      <c r="M35" s="30">
        <v>24150920</v>
      </c>
      <c r="N35" s="35">
        <v>23944000</v>
      </c>
      <c r="U35" s="12" t="s">
        <v>23</v>
      </c>
      <c r="V35" s="33">
        <f t="shared" si="6"/>
        <v>120.17082208671455</v>
      </c>
      <c r="W35" s="32">
        <f t="shared" si="4"/>
        <v>108.55946763775277</v>
      </c>
      <c r="X35" s="32">
        <f t="shared" si="4"/>
        <v>111.24835389987011</v>
      </c>
      <c r="Y35" s="32">
        <f t="shared" si="4"/>
        <v>109.85447806109559</v>
      </c>
      <c r="Z35" s="32">
        <f t="shared" si="4"/>
        <v>108.47451929176937</v>
      </c>
      <c r="AA35" s="32">
        <f t="shared" si="4"/>
        <v>96.659288812447429</v>
      </c>
      <c r="AB35" s="32">
        <f t="shared" si="4"/>
        <v>103.52257294442173</v>
      </c>
      <c r="AC35" s="32">
        <f t="shared" si="4"/>
        <v>101.06648129853126</v>
      </c>
      <c r="AD35" s="32">
        <f t="shared" si="4"/>
        <v>105.10694996759311</v>
      </c>
      <c r="AE35" s="32">
        <f t="shared" si="4"/>
        <v>102.57241665753925</v>
      </c>
      <c r="AF35" s="32">
        <f t="shared" si="4"/>
        <v>109.12663340306328</v>
      </c>
      <c r="AG35" s="32">
        <f t="shared" si="4"/>
        <v>108.19165937376079</v>
      </c>
      <c r="AI35" s="12" t="s">
        <v>23</v>
      </c>
      <c r="AJ35" s="34"/>
      <c r="AK35" s="34">
        <f t="shared" si="5"/>
        <v>-8.5594676377527747</v>
      </c>
      <c r="AL35" s="34">
        <f t="shared" si="5"/>
        <v>-11.248353899870111</v>
      </c>
      <c r="AM35" s="34">
        <f t="shared" si="5"/>
        <v>-9.8544780610955911</v>
      </c>
      <c r="AN35" s="34">
        <f t="shared" si="5"/>
        <v>-8.4745192917693686</v>
      </c>
      <c r="AO35" s="34">
        <f t="shared" si="5"/>
        <v>3.3407111875525715</v>
      </c>
      <c r="AP35" s="34">
        <f t="shared" si="5"/>
        <v>-3.5225729444217251</v>
      </c>
      <c r="AQ35" s="34">
        <f t="shared" si="5"/>
        <v>-1.0664812985312579</v>
      </c>
      <c r="AR35" s="34">
        <f t="shared" si="5"/>
        <v>-5.1069499675931098</v>
      </c>
      <c r="AS35" s="34">
        <f t="shared" si="5"/>
        <v>-2.5724166575392502</v>
      </c>
      <c r="AT35" s="34">
        <f t="shared" si="5"/>
        <v>-9.1266334030632805</v>
      </c>
      <c r="AU35" s="34"/>
    </row>
    <row r="36" spans="2:47" x14ac:dyDescent="0.2">
      <c r="B36" s="12" t="s">
        <v>24</v>
      </c>
      <c r="C36" s="35">
        <v>25168000</v>
      </c>
      <c r="D36" s="30">
        <v>21309160</v>
      </c>
      <c r="E36" s="30">
        <v>22255640</v>
      </c>
      <c r="F36" s="30">
        <v>22250120</v>
      </c>
      <c r="G36" s="30">
        <v>19686360</v>
      </c>
      <c r="H36" s="30">
        <v>23086960</v>
      </c>
      <c r="I36" s="30">
        <v>20527240</v>
      </c>
      <c r="J36" s="30">
        <v>22716040</v>
      </c>
      <c r="K36" s="30">
        <v>21759840</v>
      </c>
      <c r="L36" s="30">
        <v>24448000</v>
      </c>
      <c r="M36" s="30">
        <v>22670400</v>
      </c>
      <c r="N36" s="35">
        <v>23738320</v>
      </c>
      <c r="U36" s="12" t="s">
        <v>24</v>
      </c>
      <c r="V36" s="32">
        <f t="shared" si="6"/>
        <v>113.72233892076559</v>
      </c>
      <c r="W36" s="32">
        <f t="shared" si="4"/>
        <v>96.286058313605437</v>
      </c>
      <c r="X36" s="32">
        <f t="shared" si="4"/>
        <v>100.56275568096582</v>
      </c>
      <c r="Y36" s="32">
        <f t="shared" si="4"/>
        <v>100.53781340065579</v>
      </c>
      <c r="Z36" s="32">
        <f t="shared" si="4"/>
        <v>88.953389384782383</v>
      </c>
      <c r="AA36" s="32">
        <f t="shared" si="4"/>
        <v>104.31909924388742</v>
      </c>
      <c r="AB36" s="32">
        <f t="shared" si="4"/>
        <v>92.752930085342371</v>
      </c>
      <c r="AC36" s="32">
        <f t="shared" si="4"/>
        <v>102.64308645175097</v>
      </c>
      <c r="AD36" s="32">
        <f t="shared" si="4"/>
        <v>98.322468982105534</v>
      </c>
      <c r="AE36" s="32">
        <f t="shared" si="4"/>
        <v>110.46899801076277</v>
      </c>
      <c r="AF36" s="32">
        <f t="shared" si="4"/>
        <v>102.43686078628913</v>
      </c>
      <c r="AG36" s="32">
        <f t="shared" si="4"/>
        <v>107.26228832046998</v>
      </c>
      <c r="AI36" s="12" t="s">
        <v>24</v>
      </c>
      <c r="AJ36" s="34"/>
      <c r="AK36" s="34">
        <f t="shared" si="5"/>
        <v>3.7139416863945627</v>
      </c>
      <c r="AL36" s="34">
        <f t="shared" si="5"/>
        <v>-0.56275568096582163</v>
      </c>
      <c r="AM36" s="34">
        <f t="shared" si="5"/>
        <v>-0.53781340065579286</v>
      </c>
      <c r="AN36" s="34">
        <f t="shared" si="5"/>
        <v>11.046610615217617</v>
      </c>
      <c r="AO36" s="34">
        <f t="shared" si="5"/>
        <v>-4.3190992438874218</v>
      </c>
      <c r="AP36" s="34">
        <f t="shared" si="5"/>
        <v>7.2470699146576294</v>
      </c>
      <c r="AQ36" s="34">
        <f t="shared" si="5"/>
        <v>-2.6430864517509747</v>
      </c>
      <c r="AR36" s="34">
        <f t="shared" si="5"/>
        <v>1.6775310178944665</v>
      </c>
      <c r="AS36" s="34">
        <f t="shared" si="5"/>
        <v>-10.468998010762775</v>
      </c>
      <c r="AT36" s="34">
        <f t="shared" si="5"/>
        <v>-2.4368607862891309</v>
      </c>
      <c r="AU36" s="34"/>
    </row>
    <row r="37" spans="2:47" x14ac:dyDescent="0.2">
      <c r="B37" s="12" t="s">
        <v>25</v>
      </c>
      <c r="C37" s="31">
        <v>17397280</v>
      </c>
      <c r="D37" s="30">
        <v>17900040</v>
      </c>
      <c r="E37" s="30">
        <v>18152640</v>
      </c>
      <c r="F37" s="30">
        <v>14224960</v>
      </c>
      <c r="G37" s="30">
        <v>18599760</v>
      </c>
      <c r="H37" s="30">
        <v>29064760</v>
      </c>
      <c r="I37" s="30">
        <v>20865000</v>
      </c>
      <c r="J37" s="30">
        <v>25616880</v>
      </c>
      <c r="K37" s="30">
        <v>20809520</v>
      </c>
      <c r="L37" s="30">
        <v>20706600</v>
      </c>
      <c r="M37" s="30">
        <v>20120200</v>
      </c>
      <c r="N37" s="30">
        <v>15549920</v>
      </c>
      <c r="U37" s="12" t="s">
        <v>25</v>
      </c>
      <c r="V37" s="32">
        <f t="shared" si="6"/>
        <v>78.610114926075056</v>
      </c>
      <c r="W37" s="32">
        <f t="shared" si="4"/>
        <v>80.881850587065358</v>
      </c>
      <c r="X37" s="32">
        <f t="shared" si="4"/>
        <v>82.023231022991354</v>
      </c>
      <c r="Y37" s="32">
        <f t="shared" si="4"/>
        <v>64.275894876602592</v>
      </c>
      <c r="Z37" s="32">
        <f t="shared" si="4"/>
        <v>84.043555728103115</v>
      </c>
      <c r="AA37" s="32">
        <f t="shared" si="4"/>
        <v>131.32996214918592</v>
      </c>
      <c r="AB37" s="32">
        <f t="shared" si="4"/>
        <v>94.279108454457031</v>
      </c>
      <c r="AC37" s="32">
        <f t="shared" si="4"/>
        <v>115.75061623699069</v>
      </c>
      <c r="AD37" s="32">
        <f t="shared" si="4"/>
        <v>94.028420463225132</v>
      </c>
      <c r="AE37" s="32">
        <f t="shared" si="4"/>
        <v>93.563373454256407</v>
      </c>
      <c r="AF37" s="32">
        <f t="shared" si="4"/>
        <v>90.913708024220767</v>
      </c>
      <c r="AG37" s="32">
        <f t="shared" si="4"/>
        <v>70.26276511565446</v>
      </c>
      <c r="AI37" s="12" t="s">
        <v>25</v>
      </c>
      <c r="AJ37" s="34"/>
      <c r="AK37" s="34">
        <f t="shared" si="5"/>
        <v>19.118149412934642</v>
      </c>
      <c r="AL37" s="34">
        <f t="shared" si="5"/>
        <v>17.976768977008646</v>
      </c>
      <c r="AM37" s="34">
        <f t="shared" si="5"/>
        <v>35.724105123397408</v>
      </c>
      <c r="AN37" s="34">
        <f t="shared" si="5"/>
        <v>15.956444271896885</v>
      </c>
      <c r="AO37" s="34">
        <f t="shared" si="5"/>
        <v>-31.329962149185917</v>
      </c>
      <c r="AP37" s="34">
        <f t="shared" si="5"/>
        <v>5.720891545542969</v>
      </c>
      <c r="AQ37" s="34">
        <f t="shared" si="5"/>
        <v>-15.750616236990695</v>
      </c>
      <c r="AR37" s="34">
        <f t="shared" si="5"/>
        <v>5.9715795367748683</v>
      </c>
      <c r="AS37" s="34">
        <f t="shared" si="5"/>
        <v>6.4366265457435929</v>
      </c>
      <c r="AT37" s="34">
        <f t="shared" si="5"/>
        <v>9.0862919757792326</v>
      </c>
      <c r="AU37" s="34">
        <f t="shared" si="5"/>
        <v>29.73723488434554</v>
      </c>
    </row>
    <row r="38" spans="2:47" x14ac:dyDescent="0.2">
      <c r="U38" s="2"/>
      <c r="AI38" s="2"/>
    </row>
    <row r="39" spans="2:47" hidden="1" x14ac:dyDescent="0.2">
      <c r="U39" s="2"/>
      <c r="AI39" s="2"/>
    </row>
    <row r="40" spans="2:47" hidden="1" x14ac:dyDescent="0.2">
      <c r="U40" s="2"/>
      <c r="AI40" s="2"/>
    </row>
    <row r="41" spans="2:47" hidden="1" x14ac:dyDescent="0.2">
      <c r="U41" s="2"/>
      <c r="AI41" s="2"/>
    </row>
    <row r="42" spans="2:47" ht="19" x14ac:dyDescent="0.2">
      <c r="B42" s="28" t="s">
        <v>38</v>
      </c>
      <c r="C42" s="10" t="s">
        <v>3</v>
      </c>
      <c r="D42" s="10" t="s">
        <v>4</v>
      </c>
      <c r="E42" s="10" t="s">
        <v>5</v>
      </c>
      <c r="F42" s="10" t="s">
        <v>6</v>
      </c>
      <c r="G42" s="10" t="s">
        <v>7</v>
      </c>
      <c r="H42" s="10" t="s">
        <v>8</v>
      </c>
      <c r="I42" s="10" t="s">
        <v>9</v>
      </c>
      <c r="J42" s="10" t="s">
        <v>10</v>
      </c>
      <c r="K42" s="10" t="s">
        <v>11</v>
      </c>
      <c r="L42" s="10" t="s">
        <v>12</v>
      </c>
      <c r="M42" s="10" t="s">
        <v>13</v>
      </c>
      <c r="N42" s="10" t="s">
        <v>14</v>
      </c>
      <c r="P42" s="10" t="s">
        <v>3</v>
      </c>
      <c r="Q42" s="10" t="s">
        <v>14</v>
      </c>
      <c r="R42" s="10" t="s">
        <v>31</v>
      </c>
      <c r="S42" s="29" t="s">
        <v>32</v>
      </c>
      <c r="U42" s="28" t="s">
        <v>38</v>
      </c>
      <c r="V42" s="10" t="s">
        <v>3</v>
      </c>
      <c r="W42" s="10" t="s">
        <v>4</v>
      </c>
      <c r="X42" s="10" t="s">
        <v>5</v>
      </c>
      <c r="Y42" s="10" t="s">
        <v>6</v>
      </c>
      <c r="Z42" s="10" t="s">
        <v>7</v>
      </c>
      <c r="AA42" s="10" t="s">
        <v>8</v>
      </c>
      <c r="AB42" s="10" t="s">
        <v>9</v>
      </c>
      <c r="AC42" s="10" t="s">
        <v>10</v>
      </c>
      <c r="AD42" s="10" t="s">
        <v>11</v>
      </c>
      <c r="AE42" s="10" t="s">
        <v>12</v>
      </c>
      <c r="AF42" s="10" t="s">
        <v>13</v>
      </c>
      <c r="AG42" s="10" t="s">
        <v>14</v>
      </c>
      <c r="AI42" s="28" t="s">
        <v>38</v>
      </c>
      <c r="AJ42" s="10" t="s">
        <v>3</v>
      </c>
      <c r="AK42" s="10" t="s">
        <v>4</v>
      </c>
      <c r="AL42" s="10" t="s">
        <v>5</v>
      </c>
      <c r="AM42" s="10" t="s">
        <v>6</v>
      </c>
      <c r="AN42" s="10" t="s">
        <v>7</v>
      </c>
      <c r="AO42" s="10" t="s">
        <v>8</v>
      </c>
      <c r="AP42" s="10" t="s">
        <v>9</v>
      </c>
      <c r="AQ42" s="10" t="s">
        <v>10</v>
      </c>
      <c r="AR42" s="10" t="s">
        <v>11</v>
      </c>
      <c r="AS42" s="10" t="s">
        <v>12</v>
      </c>
      <c r="AT42" s="10" t="s">
        <v>13</v>
      </c>
      <c r="AU42" s="10" t="s">
        <v>14</v>
      </c>
    </row>
    <row r="43" spans="2:47" x14ac:dyDescent="0.2">
      <c r="B43" s="12" t="s">
        <v>15</v>
      </c>
      <c r="C43" s="30">
        <v>7543000</v>
      </c>
      <c r="D43" s="30">
        <v>17816080</v>
      </c>
      <c r="E43" s="30">
        <v>18873680</v>
      </c>
      <c r="F43" s="30">
        <v>18331240</v>
      </c>
      <c r="G43" s="30">
        <v>17874160</v>
      </c>
      <c r="H43" s="30">
        <v>22479880</v>
      </c>
      <c r="I43" s="30">
        <v>22026880</v>
      </c>
      <c r="J43" s="30">
        <v>21663280</v>
      </c>
      <c r="K43" s="30">
        <v>24738080</v>
      </c>
      <c r="L43" s="30">
        <v>27778080</v>
      </c>
      <c r="M43" s="30">
        <v>16494080</v>
      </c>
      <c r="N43" s="31">
        <v>18844520</v>
      </c>
      <c r="O43" s="2" t="s">
        <v>33</v>
      </c>
      <c r="U43" s="12" t="s">
        <v>15</v>
      </c>
      <c r="V43" s="32">
        <f>100*(C43/$S$44)</f>
        <v>38.565573361889818</v>
      </c>
      <c r="W43" s="32">
        <f t="shared" ref="W43:AG50" si="8">100*(D43/$S$44)</f>
        <v>91.089399477833481</v>
      </c>
      <c r="X43" s="32">
        <f t="shared" si="8"/>
        <v>96.496657914468074</v>
      </c>
      <c r="Y43" s="32">
        <f t="shared" si="8"/>
        <v>93.723290605118535</v>
      </c>
      <c r="Z43" s="32">
        <f t="shared" si="8"/>
        <v>91.386348768680435</v>
      </c>
      <c r="AA43" s="32">
        <f t="shared" si="8"/>
        <v>114.93430482652522</v>
      </c>
      <c r="AB43" s="32">
        <f t="shared" si="8"/>
        <v>112.61822306423753</v>
      </c>
      <c r="AC43" s="32">
        <f t="shared" si="8"/>
        <v>110.75922233848077</v>
      </c>
      <c r="AD43" s="32">
        <f t="shared" si="8"/>
        <v>126.47994684771302</v>
      </c>
      <c r="AE43" s="32">
        <f t="shared" si="8"/>
        <v>142.02274719507415</v>
      </c>
      <c r="AF43" s="32">
        <f t="shared" si="8"/>
        <v>84.330326432040266</v>
      </c>
      <c r="AG43" s="32">
        <f t="shared" si="8"/>
        <v>96.347569737451934</v>
      </c>
      <c r="AI43" s="12" t="s">
        <v>15</v>
      </c>
      <c r="AJ43" s="34">
        <f>100-V43</f>
        <v>61.434426638110182</v>
      </c>
      <c r="AK43" s="34">
        <f t="shared" ref="AK43:AT50" si="9">100-W43</f>
        <v>8.9106005221665185</v>
      </c>
      <c r="AL43" s="34">
        <f t="shared" si="9"/>
        <v>3.5033420855319264</v>
      </c>
      <c r="AM43" s="34">
        <f t="shared" si="9"/>
        <v>6.2767093948814647</v>
      </c>
      <c r="AN43" s="34">
        <f t="shared" si="9"/>
        <v>8.6136512313195652</v>
      </c>
      <c r="AO43" s="34">
        <f t="shared" si="9"/>
        <v>-14.934304826525221</v>
      </c>
      <c r="AP43" s="34">
        <f t="shared" si="9"/>
        <v>-12.618223064237526</v>
      </c>
      <c r="AQ43" s="34">
        <f t="shared" si="9"/>
        <v>-10.759222338480768</v>
      </c>
      <c r="AR43" s="34">
        <f t="shared" si="9"/>
        <v>-26.479946847713023</v>
      </c>
      <c r="AS43" s="34">
        <f t="shared" si="9"/>
        <v>-42.022747195074146</v>
      </c>
      <c r="AT43" s="34">
        <f t="shared" si="9"/>
        <v>15.669673567959734</v>
      </c>
      <c r="AU43" s="34"/>
    </row>
    <row r="44" spans="2:47" x14ac:dyDescent="0.2">
      <c r="B44" s="12" t="s">
        <v>19</v>
      </c>
      <c r="C44" s="37">
        <v>15468960</v>
      </c>
      <c r="D44" s="30">
        <v>16364320</v>
      </c>
      <c r="E44" s="30">
        <v>23807920</v>
      </c>
      <c r="F44" s="30">
        <v>18595000</v>
      </c>
      <c r="G44" s="30">
        <v>25835880</v>
      </c>
      <c r="H44" s="30">
        <v>18520880</v>
      </c>
      <c r="I44" s="30">
        <v>19045280</v>
      </c>
      <c r="J44" s="30">
        <v>22781400</v>
      </c>
      <c r="K44" s="30">
        <v>21741560</v>
      </c>
      <c r="L44" s="30">
        <v>26192840</v>
      </c>
      <c r="M44" s="30">
        <v>22236440</v>
      </c>
      <c r="N44" s="35">
        <v>17384880</v>
      </c>
      <c r="O44" s="2" t="s">
        <v>34</v>
      </c>
      <c r="P44" s="3">
        <f>AVERAGE(C44:C49)</f>
        <v>18116446.666666668</v>
      </c>
      <c r="Q44" s="3">
        <f>AVERAGE(N44:N49)</f>
        <v>21670686.666666668</v>
      </c>
      <c r="R44" s="3">
        <f>AVERAGE(C44:C49,N44:N49)</f>
        <v>19893566.666666668</v>
      </c>
      <c r="S44" s="36">
        <f>AVERAGE(C45,C47:C49,N44:N46,N49)</f>
        <v>19558895</v>
      </c>
      <c r="U44" s="12" t="s">
        <v>19</v>
      </c>
      <c r="V44" s="32">
        <f t="shared" ref="V44:V50" si="10">100*(C44/$S$44)</f>
        <v>79.089130546485379</v>
      </c>
      <c r="W44" s="32">
        <f t="shared" si="8"/>
        <v>83.666894269844988</v>
      </c>
      <c r="X44" s="32">
        <f t="shared" si="8"/>
        <v>121.7242589624823</v>
      </c>
      <c r="Y44" s="32">
        <f t="shared" si="8"/>
        <v>95.071833045783009</v>
      </c>
      <c r="Z44" s="32">
        <f t="shared" si="8"/>
        <v>132.09273836788839</v>
      </c>
      <c r="AA44" s="32">
        <f t="shared" si="8"/>
        <v>94.692875032050637</v>
      </c>
      <c r="AB44" s="32">
        <f t="shared" si="8"/>
        <v>97.374008091970438</v>
      </c>
      <c r="AC44" s="32">
        <f t="shared" si="8"/>
        <v>116.47590520834639</v>
      </c>
      <c r="AD44" s="32">
        <f t="shared" si="8"/>
        <v>111.15944944742533</v>
      </c>
      <c r="AE44" s="32">
        <f t="shared" si="8"/>
        <v>133.91779034551797</v>
      </c>
      <c r="AF44" s="32">
        <f t="shared" si="8"/>
        <v>113.68965373555102</v>
      </c>
      <c r="AG44" s="32">
        <f t="shared" si="8"/>
        <v>88.884775954878833</v>
      </c>
      <c r="AI44" s="12" t="s">
        <v>19</v>
      </c>
      <c r="AJ44" s="34"/>
      <c r="AK44" s="34">
        <f t="shared" si="9"/>
        <v>16.333105730155012</v>
      </c>
      <c r="AL44" s="34">
        <f t="shared" si="9"/>
        <v>-21.724258962482295</v>
      </c>
      <c r="AM44" s="34">
        <f t="shared" si="9"/>
        <v>4.9281669542169908</v>
      </c>
      <c r="AN44" s="34">
        <f t="shared" si="9"/>
        <v>-32.092738367888387</v>
      </c>
      <c r="AO44" s="34">
        <f t="shared" si="9"/>
        <v>5.3071249679493633</v>
      </c>
      <c r="AP44" s="34">
        <f t="shared" si="9"/>
        <v>2.6259919080295617</v>
      </c>
      <c r="AQ44" s="34">
        <f t="shared" si="9"/>
        <v>-16.47590520834639</v>
      </c>
      <c r="AR44" s="34">
        <f t="shared" si="9"/>
        <v>-11.159449447425331</v>
      </c>
      <c r="AS44" s="34">
        <f t="shared" si="9"/>
        <v>-33.917790345517972</v>
      </c>
      <c r="AT44" s="34">
        <f t="shared" si="9"/>
        <v>-13.689653735551019</v>
      </c>
      <c r="AU44" s="34"/>
    </row>
    <row r="45" spans="2:47" x14ac:dyDescent="0.2">
      <c r="B45" s="12" t="s">
        <v>20</v>
      </c>
      <c r="C45" s="35">
        <v>17292760</v>
      </c>
      <c r="D45" s="30">
        <v>14616480</v>
      </c>
      <c r="E45" s="30">
        <v>18682000</v>
      </c>
      <c r="F45" s="30">
        <v>23070760</v>
      </c>
      <c r="G45" s="30">
        <v>19085120</v>
      </c>
      <c r="H45" s="30">
        <v>28407920</v>
      </c>
      <c r="I45" s="30">
        <v>21336240</v>
      </c>
      <c r="J45" s="30">
        <v>17450280</v>
      </c>
      <c r="K45" s="30">
        <v>21458560</v>
      </c>
      <c r="L45" s="30">
        <v>21013280</v>
      </c>
      <c r="M45" s="30">
        <v>26623720</v>
      </c>
      <c r="N45" s="35">
        <v>21569960</v>
      </c>
      <c r="O45" s="2" t="s">
        <v>35</v>
      </c>
      <c r="P45" s="3">
        <f>STDEV(C44:C49)</f>
        <v>2461435.6572266216</v>
      </c>
      <c r="Q45" s="3">
        <f>STDEV(N44:N49)</f>
        <v>3253813.9219977991</v>
      </c>
      <c r="R45" s="3">
        <f>STDEV(C44:C49,N44:N49)</f>
        <v>3318374.7199367317</v>
      </c>
      <c r="S45" s="36">
        <f>STDEV(C45,C47:C49,N44:N46,N49)</f>
        <v>2140274.0921333283</v>
      </c>
      <c r="U45" s="12" t="s">
        <v>20</v>
      </c>
      <c r="V45" s="32">
        <f t="shared" si="10"/>
        <v>88.413788202247616</v>
      </c>
      <c r="W45" s="32">
        <f t="shared" si="8"/>
        <v>74.730602112235886</v>
      </c>
      <c r="X45" s="32">
        <f t="shared" si="8"/>
        <v>95.516643450460776</v>
      </c>
      <c r="Y45" s="32">
        <f t="shared" si="8"/>
        <v>117.9553343887781</v>
      </c>
      <c r="Z45" s="32">
        <f t="shared" si="8"/>
        <v>97.577700580733222</v>
      </c>
      <c r="AA45" s="32">
        <f t="shared" si="8"/>
        <v>145.24297001441033</v>
      </c>
      <c r="AB45" s="32">
        <f t="shared" si="8"/>
        <v>109.08714423795413</v>
      </c>
      <c r="AC45" s="32">
        <f t="shared" si="8"/>
        <v>89.219150672877987</v>
      </c>
      <c r="AD45" s="32">
        <f t="shared" si="8"/>
        <v>109.71253744140455</v>
      </c>
      <c r="AE45" s="32">
        <f t="shared" si="8"/>
        <v>107.43592621157791</v>
      </c>
      <c r="AF45" s="32">
        <f t="shared" si="8"/>
        <v>136.12077778422554</v>
      </c>
      <c r="AG45" s="32">
        <f t="shared" si="8"/>
        <v>110.28209926992297</v>
      </c>
      <c r="AI45" s="12" t="s">
        <v>20</v>
      </c>
      <c r="AJ45" s="34"/>
      <c r="AK45" s="34">
        <f t="shared" si="9"/>
        <v>25.269397887764114</v>
      </c>
      <c r="AL45" s="34">
        <f t="shared" si="9"/>
        <v>4.4833565495392236</v>
      </c>
      <c r="AM45" s="34">
        <f t="shared" si="9"/>
        <v>-17.955334388778098</v>
      </c>
      <c r="AN45" s="34">
        <f t="shared" si="9"/>
        <v>2.4222994192667784</v>
      </c>
      <c r="AO45" s="34">
        <f t="shared" si="9"/>
        <v>-45.242970014410332</v>
      </c>
      <c r="AP45" s="34">
        <f t="shared" si="9"/>
        <v>-9.087144237954135</v>
      </c>
      <c r="AQ45" s="34">
        <f t="shared" si="9"/>
        <v>10.780849327122013</v>
      </c>
      <c r="AR45" s="34">
        <f t="shared" si="9"/>
        <v>-9.7125374414045496</v>
      </c>
      <c r="AS45" s="34">
        <f t="shared" si="9"/>
        <v>-7.4359262115779075</v>
      </c>
      <c r="AT45" s="34">
        <f t="shared" si="9"/>
        <v>-36.120777784225538</v>
      </c>
      <c r="AU45" s="34"/>
    </row>
    <row r="46" spans="2:47" x14ac:dyDescent="0.2">
      <c r="B46" s="12" t="s">
        <v>21</v>
      </c>
      <c r="C46" s="37">
        <v>16463520</v>
      </c>
      <c r="D46" s="30">
        <v>14604960</v>
      </c>
      <c r="E46" s="30">
        <v>21699240</v>
      </c>
      <c r="F46" s="30">
        <v>24880280</v>
      </c>
      <c r="G46" s="30">
        <v>18257720</v>
      </c>
      <c r="H46" s="30">
        <v>15033440</v>
      </c>
      <c r="I46" s="30">
        <v>1829520</v>
      </c>
      <c r="J46" s="30">
        <v>21615480</v>
      </c>
      <c r="K46" s="30">
        <v>22674640</v>
      </c>
      <c r="L46" s="30">
        <v>30186960</v>
      </c>
      <c r="M46" s="30">
        <v>23226760</v>
      </c>
      <c r="N46" s="35">
        <v>18717640</v>
      </c>
      <c r="O46" s="2" t="s">
        <v>36</v>
      </c>
      <c r="P46" s="38">
        <f>100*(P45/P44)</f>
        <v>13.586746355484472</v>
      </c>
      <c r="Q46" s="38">
        <f t="shared" ref="Q46:S46" si="11">100*(Q45/Q44)</f>
        <v>15.014816890886701</v>
      </c>
      <c r="R46" s="39">
        <f t="shared" si="11"/>
        <v>16.680642418420351</v>
      </c>
      <c r="S46" s="40">
        <f t="shared" si="11"/>
        <v>10.942714770611163</v>
      </c>
      <c r="U46" s="12" t="s">
        <v>21</v>
      </c>
      <c r="V46" s="33">
        <f t="shared" si="10"/>
        <v>84.174080386443094</v>
      </c>
      <c r="W46" s="32">
        <f t="shared" si="8"/>
        <v>74.671703079340617</v>
      </c>
      <c r="X46" s="32">
        <f t="shared" si="8"/>
        <v>110.94307730574759</v>
      </c>
      <c r="Y46" s="32">
        <f t="shared" si="8"/>
        <v>127.20698178501392</v>
      </c>
      <c r="Z46" s="32">
        <f t="shared" si="8"/>
        <v>93.347400249349462</v>
      </c>
      <c r="AA46" s="32">
        <f t="shared" si="8"/>
        <v>76.862419886194999</v>
      </c>
      <c r="AB46" s="32">
        <f t="shared" si="8"/>
        <v>9.3539026616789958</v>
      </c>
      <c r="AC46" s="32">
        <f t="shared" si="8"/>
        <v>110.51483225407162</v>
      </c>
      <c r="AD46" s="32">
        <f t="shared" si="8"/>
        <v>115.93006660141076</v>
      </c>
      <c r="AE46" s="32">
        <f t="shared" si="8"/>
        <v>154.33878038611078</v>
      </c>
      <c r="AF46" s="32">
        <f t="shared" si="8"/>
        <v>118.75292545923479</v>
      </c>
      <c r="AG46" s="32">
        <f t="shared" si="8"/>
        <v>95.698862333480491</v>
      </c>
      <c r="AI46" s="12" t="s">
        <v>21</v>
      </c>
      <c r="AJ46" s="34"/>
      <c r="AK46" s="34">
        <f t="shared" si="9"/>
        <v>25.328296920659383</v>
      </c>
      <c r="AL46" s="34">
        <f t="shared" si="9"/>
        <v>-10.943077305747593</v>
      </c>
      <c r="AM46" s="34">
        <f t="shared" si="9"/>
        <v>-27.206981785013923</v>
      </c>
      <c r="AN46" s="34">
        <f t="shared" si="9"/>
        <v>6.6525997506505377</v>
      </c>
      <c r="AO46" s="34">
        <f t="shared" si="9"/>
        <v>23.137580113805001</v>
      </c>
      <c r="AP46" s="34">
        <f t="shared" si="9"/>
        <v>90.646097338320999</v>
      </c>
      <c r="AQ46" s="34">
        <f t="shared" si="9"/>
        <v>-10.514832254071621</v>
      </c>
      <c r="AR46" s="34">
        <f t="shared" si="9"/>
        <v>-15.930066601410758</v>
      </c>
      <c r="AS46" s="34">
        <f t="shared" si="9"/>
        <v>-54.338780386110784</v>
      </c>
      <c r="AT46" s="34">
        <f t="shared" si="9"/>
        <v>-18.752925459234788</v>
      </c>
      <c r="AU46" s="34"/>
    </row>
    <row r="47" spans="2:47" x14ac:dyDescent="0.2">
      <c r="B47" s="12" t="s">
        <v>22</v>
      </c>
      <c r="C47" s="35">
        <v>18733240</v>
      </c>
      <c r="D47" s="30">
        <v>19662320</v>
      </c>
      <c r="E47" s="30">
        <v>20807840</v>
      </c>
      <c r="F47" s="30">
        <v>24589080</v>
      </c>
      <c r="G47" s="30">
        <v>21924960</v>
      </c>
      <c r="H47" s="30">
        <v>22855560</v>
      </c>
      <c r="I47" s="30">
        <v>24742520</v>
      </c>
      <c r="J47" s="30">
        <v>26961080</v>
      </c>
      <c r="K47" s="30">
        <v>23400400</v>
      </c>
      <c r="L47" s="30">
        <v>22156560</v>
      </c>
      <c r="M47" s="30">
        <v>19995640</v>
      </c>
      <c r="N47" s="37">
        <v>25984840</v>
      </c>
      <c r="U47" s="12" t="s">
        <v>22</v>
      </c>
      <c r="V47" s="32">
        <f t="shared" si="10"/>
        <v>95.778621440526166</v>
      </c>
      <c r="W47" s="32">
        <f t="shared" si="8"/>
        <v>100.52878754142296</v>
      </c>
      <c r="X47" s="32">
        <f t="shared" si="8"/>
        <v>106.38556012494571</v>
      </c>
      <c r="Y47" s="32">
        <f t="shared" si="8"/>
        <v>125.71814512016144</v>
      </c>
      <c r="Z47" s="32">
        <f t="shared" si="8"/>
        <v>112.09713023153915</v>
      </c>
      <c r="AA47" s="32">
        <f t="shared" si="8"/>
        <v>116.85506773260963</v>
      </c>
      <c r="AB47" s="32">
        <f t="shared" si="8"/>
        <v>126.5026475166414</v>
      </c>
      <c r="AC47" s="32">
        <f t="shared" si="8"/>
        <v>137.84561960172087</v>
      </c>
      <c r="AD47" s="32">
        <f t="shared" si="8"/>
        <v>119.64070567381235</v>
      </c>
      <c r="AE47" s="32">
        <f t="shared" si="8"/>
        <v>113.281246205371</v>
      </c>
      <c r="AF47" s="32">
        <f t="shared" si="8"/>
        <v>102.23297379529876</v>
      </c>
      <c r="AG47" s="33">
        <f t="shared" si="8"/>
        <v>132.85433558490908</v>
      </c>
      <c r="AI47" s="12" t="s">
        <v>22</v>
      </c>
      <c r="AJ47" s="34"/>
      <c r="AK47" s="34">
        <f t="shared" si="9"/>
        <v>-0.52878754142295747</v>
      </c>
      <c r="AL47" s="34">
        <f t="shared" si="9"/>
        <v>-6.3855601249457123</v>
      </c>
      <c r="AM47" s="34">
        <f t="shared" si="9"/>
        <v>-25.718145120161438</v>
      </c>
      <c r="AN47" s="34">
        <f t="shared" si="9"/>
        <v>-12.097130231539154</v>
      </c>
      <c r="AO47" s="34">
        <f t="shared" si="9"/>
        <v>-16.855067732609626</v>
      </c>
      <c r="AP47" s="34">
        <f t="shared" si="9"/>
        <v>-26.502647516641403</v>
      </c>
      <c r="AQ47" s="34">
        <f t="shared" si="9"/>
        <v>-37.84561960172087</v>
      </c>
      <c r="AR47" s="34">
        <f t="shared" si="9"/>
        <v>-19.640705673812349</v>
      </c>
      <c r="AS47" s="34">
        <f t="shared" si="9"/>
        <v>-13.281246205371005</v>
      </c>
      <c r="AT47" s="34">
        <f t="shared" si="9"/>
        <v>-2.2329737952987614</v>
      </c>
      <c r="AU47" s="34"/>
    </row>
    <row r="48" spans="2:47" x14ac:dyDescent="0.2">
      <c r="B48" s="12" t="s">
        <v>23</v>
      </c>
      <c r="C48" s="35">
        <v>18209640</v>
      </c>
      <c r="D48" s="30">
        <v>22755480</v>
      </c>
      <c r="E48" s="30">
        <v>19844120</v>
      </c>
      <c r="F48" s="30">
        <v>20604640</v>
      </c>
      <c r="G48" s="30">
        <v>16873640</v>
      </c>
      <c r="H48" s="30">
        <v>18588200</v>
      </c>
      <c r="I48" s="30">
        <v>17586360</v>
      </c>
      <c r="J48" s="30">
        <v>21632640</v>
      </c>
      <c r="K48" s="30">
        <v>18154120</v>
      </c>
      <c r="L48" s="30">
        <v>23966040</v>
      </c>
      <c r="M48" s="30">
        <v>22298400</v>
      </c>
      <c r="N48" s="37">
        <v>24334320</v>
      </c>
      <c r="U48" s="12" t="s">
        <v>23</v>
      </c>
      <c r="V48" s="32">
        <f t="shared" si="10"/>
        <v>93.101578591224097</v>
      </c>
      <c r="W48" s="32">
        <f t="shared" si="8"/>
        <v>116.34338238433205</v>
      </c>
      <c r="X48" s="32">
        <f t="shared" si="8"/>
        <v>101.45828790430133</v>
      </c>
      <c r="Y48" s="32">
        <f t="shared" si="8"/>
        <v>105.34664662804315</v>
      </c>
      <c r="Z48" s="32">
        <f t="shared" si="8"/>
        <v>86.270926859620644</v>
      </c>
      <c r="AA48" s="32">
        <f t="shared" si="8"/>
        <v>95.037066255532338</v>
      </c>
      <c r="AB48" s="32">
        <f t="shared" si="8"/>
        <v>89.914895498953285</v>
      </c>
      <c r="AC48" s="32">
        <f t="shared" si="8"/>
        <v>110.60256727182185</v>
      </c>
      <c r="AD48" s="32">
        <f t="shared" si="8"/>
        <v>92.817717974353869</v>
      </c>
      <c r="AE48" s="32">
        <f t="shared" si="8"/>
        <v>122.53268909107595</v>
      </c>
      <c r="AF48" s="32">
        <f t="shared" si="8"/>
        <v>114.00644054789393</v>
      </c>
      <c r="AG48" s="33">
        <f t="shared" si="8"/>
        <v>124.41561754894641</v>
      </c>
      <c r="AI48" s="12" t="s">
        <v>23</v>
      </c>
      <c r="AJ48" s="34"/>
      <c r="AK48" s="34">
        <f t="shared" si="9"/>
        <v>-16.343382384332045</v>
      </c>
      <c r="AL48" s="34">
        <f t="shared" si="9"/>
        <v>-1.4582879043013293</v>
      </c>
      <c r="AM48" s="34">
        <f t="shared" si="9"/>
        <v>-5.3466466280431462</v>
      </c>
      <c r="AN48" s="34">
        <f t="shared" si="9"/>
        <v>13.729073140379356</v>
      </c>
      <c r="AO48" s="34">
        <f t="shared" si="9"/>
        <v>4.9629337444676622</v>
      </c>
      <c r="AP48" s="34">
        <f t="shared" si="9"/>
        <v>10.085104501046715</v>
      </c>
      <c r="AQ48" s="34">
        <f t="shared" si="9"/>
        <v>-10.602567271821854</v>
      </c>
      <c r="AR48" s="34">
        <f t="shared" si="9"/>
        <v>7.1822820256461313</v>
      </c>
      <c r="AS48" s="34">
        <f t="shared" si="9"/>
        <v>-22.532689091075952</v>
      </c>
      <c r="AT48" s="34">
        <f t="shared" si="9"/>
        <v>-14.006440547893931</v>
      </c>
      <c r="AU48" s="34"/>
    </row>
    <row r="49" spans="2:47" x14ac:dyDescent="0.2">
      <c r="B49" s="12" t="s">
        <v>24</v>
      </c>
      <c r="C49" s="35">
        <v>22530560</v>
      </c>
      <c r="D49" s="30">
        <v>27132880</v>
      </c>
      <c r="E49" s="30">
        <v>24673640</v>
      </c>
      <c r="F49" s="30">
        <v>12138200</v>
      </c>
      <c r="G49" s="30">
        <v>24950760</v>
      </c>
      <c r="H49" s="30">
        <v>24333320</v>
      </c>
      <c r="I49" s="30">
        <v>24260160</v>
      </c>
      <c r="J49" s="30">
        <v>22984080</v>
      </c>
      <c r="K49" s="30">
        <v>21760560</v>
      </c>
      <c r="L49" s="30">
        <v>22601680</v>
      </c>
      <c r="M49" s="30">
        <v>19643920</v>
      </c>
      <c r="N49" s="35">
        <v>22032480</v>
      </c>
      <c r="U49" s="12" t="s">
        <v>24</v>
      </c>
      <c r="V49" s="32">
        <f t="shared" si="10"/>
        <v>115.19341966915819</v>
      </c>
      <c r="W49" s="32">
        <f t="shared" si="8"/>
        <v>138.72399233187764</v>
      </c>
      <c r="X49" s="32">
        <f t="shared" si="8"/>
        <v>126.15048038245516</v>
      </c>
      <c r="Y49" s="32">
        <f t="shared" si="8"/>
        <v>62.059743150111501</v>
      </c>
      <c r="Z49" s="32">
        <f t="shared" si="8"/>
        <v>127.56732934043565</v>
      </c>
      <c r="AA49" s="32">
        <f t="shared" si="8"/>
        <v>124.41050478567423</v>
      </c>
      <c r="AB49" s="32">
        <f t="shared" si="8"/>
        <v>124.03645502468315</v>
      </c>
      <c r="AC49" s="32">
        <f t="shared" si="8"/>
        <v>117.51216006834741</v>
      </c>
      <c r="AD49" s="32">
        <f t="shared" si="8"/>
        <v>111.25659194959634</v>
      </c>
      <c r="AE49" s="32">
        <f t="shared" si="8"/>
        <v>115.55703939307409</v>
      </c>
      <c r="AF49" s="32">
        <f t="shared" si="8"/>
        <v>100.43471269721526</v>
      </c>
      <c r="AG49" s="32">
        <f t="shared" si="8"/>
        <v>112.6468545385616</v>
      </c>
      <c r="AI49" s="12" t="s">
        <v>24</v>
      </c>
      <c r="AJ49" s="34"/>
      <c r="AK49" s="34">
        <f t="shared" si="9"/>
        <v>-38.723992331877639</v>
      </c>
      <c r="AL49" s="34">
        <f t="shared" si="9"/>
        <v>-26.150480382455157</v>
      </c>
      <c r="AM49" s="34">
        <f t="shared" si="9"/>
        <v>37.940256849888499</v>
      </c>
      <c r="AN49" s="34">
        <f t="shared" si="9"/>
        <v>-27.567329340435649</v>
      </c>
      <c r="AO49" s="34">
        <f t="shared" si="9"/>
        <v>-24.410504785674235</v>
      </c>
      <c r="AP49" s="34">
        <f t="shared" si="9"/>
        <v>-24.03645502468315</v>
      </c>
      <c r="AQ49" s="34">
        <f t="shared" si="9"/>
        <v>-17.512160068347413</v>
      </c>
      <c r="AR49" s="34">
        <f t="shared" si="9"/>
        <v>-11.256591949596341</v>
      </c>
      <c r="AS49" s="34">
        <f t="shared" si="9"/>
        <v>-15.557039393074092</v>
      </c>
      <c r="AT49" s="34">
        <f t="shared" si="9"/>
        <v>-0.43471269721526085</v>
      </c>
      <c r="AU49" s="34"/>
    </row>
    <row r="50" spans="2:47" x14ac:dyDescent="0.2">
      <c r="B50" s="12" t="s">
        <v>25</v>
      </c>
      <c r="C50" s="31">
        <v>17691880</v>
      </c>
      <c r="D50" s="30">
        <v>21696440</v>
      </c>
      <c r="E50" s="30">
        <v>25506560</v>
      </c>
      <c r="F50" s="30">
        <v>22229240</v>
      </c>
      <c r="G50" s="30">
        <v>18775640</v>
      </c>
      <c r="H50" s="30">
        <v>19267520</v>
      </c>
      <c r="I50" s="30">
        <v>24919120</v>
      </c>
      <c r="J50" s="30">
        <v>21020840</v>
      </c>
      <c r="K50" s="30">
        <v>18784880</v>
      </c>
      <c r="L50" s="30">
        <v>20252040</v>
      </c>
      <c r="M50" s="30">
        <v>24578280</v>
      </c>
      <c r="N50" s="30">
        <v>15318040</v>
      </c>
      <c r="U50" s="12" t="s">
        <v>25</v>
      </c>
      <c r="V50" s="32">
        <f t="shared" si="10"/>
        <v>90.454394279431426</v>
      </c>
      <c r="W50" s="32">
        <f t="shared" si="8"/>
        <v>110.92876156858556</v>
      </c>
      <c r="X50" s="32">
        <f t="shared" si="8"/>
        <v>130.40900316710119</v>
      </c>
      <c r="Y50" s="32">
        <f t="shared" si="8"/>
        <v>113.65284183999147</v>
      </c>
      <c r="Z50" s="32">
        <f t="shared" si="8"/>
        <v>95.995402603265674</v>
      </c>
      <c r="AA50" s="32">
        <f t="shared" si="8"/>
        <v>98.510268601574879</v>
      </c>
      <c r="AB50" s="32">
        <f t="shared" si="8"/>
        <v>127.40556151050455</v>
      </c>
      <c r="AC50" s="32">
        <f t="shared" si="8"/>
        <v>107.47457870191542</v>
      </c>
      <c r="AD50" s="32">
        <f t="shared" si="8"/>
        <v>96.042644535900408</v>
      </c>
      <c r="AE50" s="32">
        <f t="shared" si="8"/>
        <v>103.54388629828016</v>
      </c>
      <c r="AF50" s="32">
        <f t="shared" si="8"/>
        <v>125.66292727682213</v>
      </c>
      <c r="AG50" s="32">
        <f t="shared" si="8"/>
        <v>78.317512313451246</v>
      </c>
      <c r="AI50" s="12" t="s">
        <v>25</v>
      </c>
      <c r="AJ50" s="34"/>
      <c r="AK50" s="34">
        <f t="shared" si="9"/>
        <v>-10.928761568585557</v>
      </c>
      <c r="AL50" s="34">
        <f t="shared" si="9"/>
        <v>-30.40900316710119</v>
      </c>
      <c r="AM50" s="34">
        <f t="shared" si="9"/>
        <v>-13.652841839991467</v>
      </c>
      <c r="AN50" s="34">
        <f t="shared" si="9"/>
        <v>4.0045973967343258</v>
      </c>
      <c r="AO50" s="34">
        <f t="shared" si="9"/>
        <v>1.4897313984251213</v>
      </c>
      <c r="AP50" s="34">
        <f t="shared" si="9"/>
        <v>-27.405561510504555</v>
      </c>
      <c r="AQ50" s="34">
        <f t="shared" si="9"/>
        <v>-7.4745787019154193</v>
      </c>
      <c r="AR50" s="34">
        <f t="shared" si="9"/>
        <v>3.9573554640995923</v>
      </c>
      <c r="AS50" s="34">
        <f t="shared" si="9"/>
        <v>-3.5438862982801567</v>
      </c>
      <c r="AT50" s="34">
        <f>100-AF50</f>
        <v>-25.662927276822131</v>
      </c>
      <c r="AU50" s="34">
        <f t="shared" ref="AU50" si="12">100-AG50</f>
        <v>21.682487686548754</v>
      </c>
    </row>
    <row r="51" spans="2:47" x14ac:dyDescent="0.2">
      <c r="U51" s="2"/>
      <c r="AI51" s="2"/>
    </row>
    <row r="52" spans="2:47" hidden="1" x14ac:dyDescent="0.2">
      <c r="U52" s="2"/>
      <c r="AI52" s="2"/>
    </row>
    <row r="53" spans="2:47" hidden="1" x14ac:dyDescent="0.2">
      <c r="U53" s="2"/>
      <c r="AI53" s="2"/>
    </row>
    <row r="54" spans="2:47" hidden="1" x14ac:dyDescent="0.2">
      <c r="U54" s="2"/>
      <c r="AI54" s="2"/>
    </row>
    <row r="55" spans="2:47" ht="19" x14ac:dyDescent="0.2">
      <c r="B55" s="28" t="s">
        <v>39</v>
      </c>
      <c r="C55" s="10" t="s">
        <v>3</v>
      </c>
      <c r="D55" s="10" t="s">
        <v>4</v>
      </c>
      <c r="E55" s="10" t="s">
        <v>5</v>
      </c>
      <c r="F55" s="10" t="s">
        <v>6</v>
      </c>
      <c r="G55" s="10" t="s">
        <v>7</v>
      </c>
      <c r="H55" s="10" t="s">
        <v>8</v>
      </c>
      <c r="I55" s="10" t="s">
        <v>9</v>
      </c>
      <c r="J55" s="10" t="s">
        <v>10</v>
      </c>
      <c r="K55" s="10" t="s">
        <v>11</v>
      </c>
      <c r="L55" s="10" t="s">
        <v>12</v>
      </c>
      <c r="M55" s="10" t="s">
        <v>13</v>
      </c>
      <c r="N55" s="10" t="s">
        <v>14</v>
      </c>
      <c r="P55" s="10" t="s">
        <v>3</v>
      </c>
      <c r="Q55" s="10" t="s">
        <v>14</v>
      </c>
      <c r="R55" s="10" t="s">
        <v>31</v>
      </c>
      <c r="S55" s="29" t="s">
        <v>32</v>
      </c>
      <c r="U55" s="28" t="s">
        <v>39</v>
      </c>
      <c r="V55" s="10" t="s">
        <v>3</v>
      </c>
      <c r="W55" s="10" t="s">
        <v>4</v>
      </c>
      <c r="X55" s="10" t="s">
        <v>5</v>
      </c>
      <c r="Y55" s="10" t="s">
        <v>6</v>
      </c>
      <c r="Z55" s="10" t="s">
        <v>7</v>
      </c>
      <c r="AA55" s="10" t="s">
        <v>8</v>
      </c>
      <c r="AB55" s="10" t="s">
        <v>9</v>
      </c>
      <c r="AC55" s="10" t="s">
        <v>10</v>
      </c>
      <c r="AD55" s="10" t="s">
        <v>11</v>
      </c>
      <c r="AE55" s="10" t="s">
        <v>12</v>
      </c>
      <c r="AF55" s="10" t="s">
        <v>13</v>
      </c>
      <c r="AG55" s="10" t="s">
        <v>14</v>
      </c>
      <c r="AI55" s="28" t="s">
        <v>39</v>
      </c>
      <c r="AJ55" s="10" t="s">
        <v>3</v>
      </c>
      <c r="AK55" s="10" t="s">
        <v>4</v>
      </c>
      <c r="AL55" s="10" t="s">
        <v>5</v>
      </c>
      <c r="AM55" s="10" t="s">
        <v>6</v>
      </c>
      <c r="AN55" s="10" t="s">
        <v>7</v>
      </c>
      <c r="AO55" s="10" t="s">
        <v>8</v>
      </c>
      <c r="AP55" s="10" t="s">
        <v>9</v>
      </c>
      <c r="AQ55" s="10" t="s">
        <v>10</v>
      </c>
      <c r="AR55" s="10" t="s">
        <v>11</v>
      </c>
      <c r="AS55" s="10" t="s">
        <v>12</v>
      </c>
      <c r="AT55" s="10" t="s">
        <v>13</v>
      </c>
      <c r="AU55" s="10" t="s">
        <v>14</v>
      </c>
    </row>
    <row r="56" spans="2:47" x14ac:dyDescent="0.2">
      <c r="B56" s="12" t="s">
        <v>15</v>
      </c>
      <c r="C56" s="30">
        <v>2966560</v>
      </c>
      <c r="D56" s="30">
        <v>17944440</v>
      </c>
      <c r="E56" s="30">
        <v>16202240</v>
      </c>
      <c r="F56" s="30">
        <v>15933680</v>
      </c>
      <c r="G56" s="30">
        <v>18383520</v>
      </c>
      <c r="H56" s="30">
        <v>22484320</v>
      </c>
      <c r="I56" s="30">
        <v>22292120</v>
      </c>
      <c r="J56" s="30">
        <v>17295320</v>
      </c>
      <c r="K56" s="30">
        <v>13847920</v>
      </c>
      <c r="L56" s="30">
        <v>16596800</v>
      </c>
      <c r="M56" s="30">
        <v>15839200</v>
      </c>
      <c r="N56" s="31">
        <v>18685560</v>
      </c>
      <c r="O56" s="2" t="s">
        <v>33</v>
      </c>
      <c r="U56" s="12" t="s">
        <v>15</v>
      </c>
      <c r="V56" s="32">
        <f>100*(C56/$S$57)</f>
        <v>13.950652791757671</v>
      </c>
      <c r="W56" s="32">
        <f t="shared" ref="W56:AG63" si="13">100*(D56/$S$57)</f>
        <v>84.386175227377166</v>
      </c>
      <c r="X56" s="32">
        <f t="shared" si="13"/>
        <v>76.193242236370679</v>
      </c>
      <c r="Y56" s="32">
        <f t="shared" si="13"/>
        <v>74.930302227149753</v>
      </c>
      <c r="Z56" s="32">
        <f t="shared" si="13"/>
        <v>86.451008781326848</v>
      </c>
      <c r="AA56" s="32">
        <f t="shared" si="13"/>
        <v>105.73557978897202</v>
      </c>
      <c r="AB56" s="32">
        <f t="shared" si="13"/>
        <v>104.83173308889657</v>
      </c>
      <c r="AC56" s="32">
        <f t="shared" si="13"/>
        <v>81.333599941461586</v>
      </c>
      <c r="AD56" s="32">
        <f t="shared" si="13"/>
        <v>65.121731503167595</v>
      </c>
      <c r="AE56" s="32">
        <f t="shared" si="13"/>
        <v>78.048714421499554</v>
      </c>
      <c r="AF56" s="32">
        <f t="shared" si="13"/>
        <v>74.485997147945127</v>
      </c>
      <c r="AG56" s="32">
        <f t="shared" si="13"/>
        <v>87.871393054431891</v>
      </c>
      <c r="AI56" s="12" t="s">
        <v>15</v>
      </c>
      <c r="AJ56" s="34">
        <f>100-V56</f>
        <v>86.049347208242324</v>
      </c>
      <c r="AK56" s="34">
        <f t="shared" ref="AK56:AU63" si="14">100-W56</f>
        <v>15.613824772622834</v>
      </c>
      <c r="AL56" s="34">
        <f t="shared" si="14"/>
        <v>23.806757763629321</v>
      </c>
      <c r="AM56" s="34">
        <f t="shared" si="14"/>
        <v>25.069697772850247</v>
      </c>
      <c r="AN56" s="34">
        <f t="shared" si="14"/>
        <v>13.548991218673152</v>
      </c>
      <c r="AO56" s="34">
        <f t="shared" si="14"/>
        <v>-5.7355797889720179</v>
      </c>
      <c r="AP56" s="34">
        <f t="shared" si="14"/>
        <v>-4.8317330888965699</v>
      </c>
      <c r="AQ56" s="34">
        <f t="shared" si="14"/>
        <v>18.666400058538414</v>
      </c>
      <c r="AR56" s="34">
        <f t="shared" si="14"/>
        <v>34.878268496832405</v>
      </c>
      <c r="AS56" s="34">
        <f t="shared" si="14"/>
        <v>21.951285578500446</v>
      </c>
      <c r="AT56" s="34">
        <f t="shared" si="14"/>
        <v>25.514002852054873</v>
      </c>
      <c r="AU56" s="34"/>
    </row>
    <row r="57" spans="2:47" x14ac:dyDescent="0.2">
      <c r="B57" s="12" t="s">
        <v>19</v>
      </c>
      <c r="C57" s="35">
        <v>22291360</v>
      </c>
      <c r="D57" s="30">
        <v>20052240</v>
      </c>
      <c r="E57" s="30">
        <v>18900840</v>
      </c>
      <c r="F57" s="30">
        <v>17156360</v>
      </c>
      <c r="G57" s="30">
        <v>18665000</v>
      </c>
      <c r="H57" s="30">
        <v>19545960</v>
      </c>
      <c r="I57" s="30">
        <v>21114440</v>
      </c>
      <c r="J57" s="30">
        <v>19964160</v>
      </c>
      <c r="K57" s="30">
        <v>18574760</v>
      </c>
      <c r="L57" s="30">
        <v>20317080</v>
      </c>
      <c r="M57" s="30">
        <v>19857560</v>
      </c>
      <c r="N57" s="35">
        <v>19093920</v>
      </c>
      <c r="O57" s="2" t="s">
        <v>34</v>
      </c>
      <c r="P57" s="3">
        <f>AVERAGE(C57:C62)</f>
        <v>21375360</v>
      </c>
      <c r="Q57" s="3">
        <f>AVERAGE(N57:N62)</f>
        <v>22126266.666666668</v>
      </c>
      <c r="R57" s="3">
        <f>AVERAGE(C57:C62,N57:N62)</f>
        <v>21750813.333333332</v>
      </c>
      <c r="S57" s="36">
        <f>AVERAGE(C57,C59:C62,N57:N60,N62)</f>
        <v>21264668</v>
      </c>
      <c r="U57" s="12" t="s">
        <v>19</v>
      </c>
      <c r="V57" s="32">
        <f t="shared" ref="V57:V63" si="15">100*(C57/$S$57)</f>
        <v>104.82815908529585</v>
      </c>
      <c r="W57" s="32">
        <f t="shared" si="13"/>
        <v>94.298392055780027</v>
      </c>
      <c r="X57" s="32">
        <f t="shared" si="13"/>
        <v>88.883776600697459</v>
      </c>
      <c r="Y57" s="32">
        <f t="shared" si="13"/>
        <v>80.680121598888817</v>
      </c>
      <c r="Z57" s="32">
        <f t="shared" si="13"/>
        <v>87.774706851759916</v>
      </c>
      <c r="AA57" s="32">
        <f t="shared" si="13"/>
        <v>91.917541341346123</v>
      </c>
      <c r="AB57" s="32">
        <f t="shared" si="13"/>
        <v>99.293532351410335</v>
      </c>
      <c r="AC57" s="32">
        <f t="shared" si="13"/>
        <v>93.884183849002483</v>
      </c>
      <c r="AD57" s="32">
        <f t="shared" si="13"/>
        <v>87.350340950538225</v>
      </c>
      <c r="AE57" s="32">
        <f t="shared" si="13"/>
        <v>95.543838257902735</v>
      </c>
      <c r="AF57" s="32">
        <f t="shared" si="13"/>
        <v>93.3828828176391</v>
      </c>
      <c r="AG57" s="32">
        <f t="shared" si="13"/>
        <v>89.79176162073162</v>
      </c>
      <c r="AI57" s="12" t="s">
        <v>19</v>
      </c>
      <c r="AJ57" s="34"/>
      <c r="AK57" s="34">
        <f t="shared" si="14"/>
        <v>5.7016079442199725</v>
      </c>
      <c r="AL57" s="34">
        <f t="shared" si="14"/>
        <v>11.116223399302541</v>
      </c>
      <c r="AM57" s="34">
        <f t="shared" si="14"/>
        <v>19.319878401111183</v>
      </c>
      <c r="AN57" s="34">
        <f t="shared" si="14"/>
        <v>12.225293148240084</v>
      </c>
      <c r="AO57" s="34">
        <f t="shared" si="14"/>
        <v>8.0824586586538771</v>
      </c>
      <c r="AP57" s="34">
        <f t="shared" si="14"/>
        <v>0.70646764858966549</v>
      </c>
      <c r="AQ57" s="34">
        <f t="shared" si="14"/>
        <v>6.1158161509975173</v>
      </c>
      <c r="AR57" s="34">
        <f t="shared" si="14"/>
        <v>12.649659049461775</v>
      </c>
      <c r="AS57" s="34">
        <f t="shared" si="14"/>
        <v>4.4561617420972652</v>
      </c>
      <c r="AT57" s="34">
        <f t="shared" si="14"/>
        <v>6.6171171823609001</v>
      </c>
      <c r="AU57" s="34"/>
    </row>
    <row r="58" spans="2:47" x14ac:dyDescent="0.2">
      <c r="B58" s="12" t="s">
        <v>20</v>
      </c>
      <c r="C58" s="37">
        <v>18457000</v>
      </c>
      <c r="D58" s="30">
        <v>17791240</v>
      </c>
      <c r="E58" s="30">
        <v>21242360</v>
      </c>
      <c r="F58" s="30">
        <v>18446400</v>
      </c>
      <c r="G58" s="30">
        <v>22692440</v>
      </c>
      <c r="H58" s="30">
        <v>24587240</v>
      </c>
      <c r="I58" s="30">
        <v>1152560</v>
      </c>
      <c r="J58" s="30">
        <v>22874320</v>
      </c>
      <c r="K58" s="30">
        <v>18616560</v>
      </c>
      <c r="L58" s="30">
        <v>18366400</v>
      </c>
      <c r="M58" s="30">
        <v>21256240</v>
      </c>
      <c r="N58" s="35">
        <v>23330480</v>
      </c>
      <c r="O58" s="2" t="s">
        <v>35</v>
      </c>
      <c r="P58" s="3">
        <f>STDEV(C57:C62)</f>
        <v>2153899.4405496279</v>
      </c>
      <c r="Q58" s="3">
        <f>STDEV(N57:N62)</f>
        <v>4295926.2335317982</v>
      </c>
      <c r="R58" s="3">
        <f>STDEV(C57:C62,N57:N62)</f>
        <v>3263613.5506223915</v>
      </c>
      <c r="S58" s="36">
        <f>STDEV(C57,C59:C62,N57:N60,N62)</f>
        <v>2039661.0272668132</v>
      </c>
      <c r="U58" s="12" t="s">
        <v>20</v>
      </c>
      <c r="V58" s="32">
        <f t="shared" si="15"/>
        <v>86.796558497880156</v>
      </c>
      <c r="W58" s="32">
        <f t="shared" si="13"/>
        <v>83.665731343654187</v>
      </c>
      <c r="X58" s="32">
        <f t="shared" si="13"/>
        <v>99.895093589046397</v>
      </c>
      <c r="Y58" s="32">
        <f t="shared" si="13"/>
        <v>86.746710552922806</v>
      </c>
      <c r="Z58" s="32">
        <f t="shared" si="13"/>
        <v>106.7142924592098</v>
      </c>
      <c r="AA58" s="32">
        <f t="shared" si="13"/>
        <v>115.62484775214925</v>
      </c>
      <c r="AB58" s="32">
        <f t="shared" si="13"/>
        <v>5.4200705132099873</v>
      </c>
      <c r="AC58" s="32">
        <f t="shared" si="13"/>
        <v>107.5696079524966</v>
      </c>
      <c r="AD58" s="32">
        <f t="shared" si="13"/>
        <v>87.546911148577536</v>
      </c>
      <c r="AE58" s="32">
        <f t="shared" si="13"/>
        <v>86.370499647584438</v>
      </c>
      <c r="AF58" s="32">
        <f t="shared" si="13"/>
        <v>99.960366181122609</v>
      </c>
      <c r="AG58" s="32">
        <f t="shared" si="13"/>
        <v>109.71476253473602</v>
      </c>
      <c r="AI58" s="12" t="s">
        <v>20</v>
      </c>
      <c r="AJ58" s="34"/>
      <c r="AK58" s="34">
        <f t="shared" si="14"/>
        <v>16.334268656345813</v>
      </c>
      <c r="AL58" s="34">
        <f t="shared" si="14"/>
        <v>0.10490641095360331</v>
      </c>
      <c r="AM58" s="34">
        <f t="shared" si="14"/>
        <v>13.253289447077194</v>
      </c>
      <c r="AN58" s="34">
        <f t="shared" si="14"/>
        <v>-6.7142924592098012</v>
      </c>
      <c r="AO58" s="34">
        <f t="shared" si="14"/>
        <v>-15.62484775214925</v>
      </c>
      <c r="AP58" s="34">
        <f t="shared" si="14"/>
        <v>94.579929486790007</v>
      </c>
      <c r="AQ58" s="34">
        <f t="shared" si="14"/>
        <v>-7.5696079524965967</v>
      </c>
      <c r="AR58" s="34">
        <f t="shared" si="14"/>
        <v>12.453088851422464</v>
      </c>
      <c r="AS58" s="34">
        <f t="shared" si="14"/>
        <v>13.629500352415562</v>
      </c>
      <c r="AT58" s="34">
        <f t="shared" si="14"/>
        <v>3.9633818877391036E-2</v>
      </c>
      <c r="AU58" s="34"/>
    </row>
    <row r="59" spans="2:47" x14ac:dyDescent="0.2">
      <c r="B59" s="12" t="s">
        <v>21</v>
      </c>
      <c r="C59" s="35">
        <v>21385120</v>
      </c>
      <c r="D59" s="30">
        <v>22576720</v>
      </c>
      <c r="E59" s="30">
        <v>23491520</v>
      </c>
      <c r="F59" s="30">
        <v>25389240</v>
      </c>
      <c r="G59" s="30">
        <v>20327200</v>
      </c>
      <c r="H59" s="30">
        <v>23444400</v>
      </c>
      <c r="I59" s="30">
        <v>24013360</v>
      </c>
      <c r="J59" s="30">
        <v>26660640</v>
      </c>
      <c r="K59" s="30">
        <v>18864360</v>
      </c>
      <c r="L59" s="30">
        <v>20727120</v>
      </c>
      <c r="M59" s="30">
        <v>17586960</v>
      </c>
      <c r="N59" s="35">
        <v>18887720</v>
      </c>
      <c r="O59" s="2" t="s">
        <v>36</v>
      </c>
      <c r="P59" s="38">
        <f>100*(P58/P57)</f>
        <v>10.076552818523888</v>
      </c>
      <c r="Q59" s="38">
        <f t="shared" ref="Q59:S59" si="16">100*(Q58/Q57)</f>
        <v>19.415504198020141</v>
      </c>
      <c r="R59" s="39">
        <f t="shared" si="16"/>
        <v>15.004558682965992</v>
      </c>
      <c r="S59" s="40">
        <f t="shared" si="16"/>
        <v>9.5917840206431304</v>
      </c>
      <c r="U59" s="12" t="s">
        <v>21</v>
      </c>
      <c r="V59" s="32">
        <f t="shared" si="15"/>
        <v>100.56644194962271</v>
      </c>
      <c r="W59" s="32">
        <f t="shared" si="13"/>
        <v>106.17010338463784</v>
      </c>
      <c r="X59" s="32">
        <f t="shared" si="13"/>
        <v>110.47207508718218</v>
      </c>
      <c r="Y59" s="32">
        <f t="shared" si="13"/>
        <v>119.39636207816646</v>
      </c>
      <c r="Z59" s="32">
        <f t="shared" si="13"/>
        <v>95.591428937428034</v>
      </c>
      <c r="AA59" s="32">
        <f t="shared" si="13"/>
        <v>110.25048686393788</v>
      </c>
      <c r="AB59" s="32">
        <f t="shared" si="13"/>
        <v>112.92609882270442</v>
      </c>
      <c r="AC59" s="32">
        <f t="shared" si="13"/>
        <v>125.37529389125662</v>
      </c>
      <c r="AD59" s="32">
        <f t="shared" si="13"/>
        <v>88.712224427863163</v>
      </c>
      <c r="AE59" s="32">
        <f t="shared" si="13"/>
        <v>97.472107253214574</v>
      </c>
      <c r="AF59" s="32">
        <f t="shared" si="13"/>
        <v>82.705076796872632</v>
      </c>
      <c r="AG59" s="32">
        <f t="shared" si="13"/>
        <v>88.822078012221965</v>
      </c>
      <c r="AI59" s="12" t="s">
        <v>21</v>
      </c>
      <c r="AJ59" s="34"/>
      <c r="AK59" s="34">
        <f t="shared" si="14"/>
        <v>-6.1701033846378408</v>
      </c>
      <c r="AL59" s="34">
        <f t="shared" si="14"/>
        <v>-10.472075087182176</v>
      </c>
      <c r="AM59" s="34">
        <f t="shared" si="14"/>
        <v>-19.396362078166462</v>
      </c>
      <c r="AN59" s="34">
        <f t="shared" si="14"/>
        <v>4.4085710625719656</v>
      </c>
      <c r="AO59" s="34">
        <f t="shared" si="14"/>
        <v>-10.25048686393788</v>
      </c>
      <c r="AP59" s="34">
        <f t="shared" si="14"/>
        <v>-12.926098822704418</v>
      </c>
      <c r="AQ59" s="34">
        <f t="shared" si="14"/>
        <v>-25.375293891256618</v>
      </c>
      <c r="AR59" s="34">
        <f t="shared" si="14"/>
        <v>11.287775572136837</v>
      </c>
      <c r="AS59" s="34">
        <f t="shared" si="14"/>
        <v>2.527892746785426</v>
      </c>
      <c r="AT59" s="34">
        <f t="shared" si="14"/>
        <v>17.294923203127368</v>
      </c>
      <c r="AU59" s="34"/>
    </row>
    <row r="60" spans="2:47" x14ac:dyDescent="0.2">
      <c r="B60" s="12" t="s">
        <v>22</v>
      </c>
      <c r="C60" s="35">
        <v>21692560</v>
      </c>
      <c r="D60" s="30">
        <v>23135200</v>
      </c>
      <c r="E60" s="30">
        <v>20679080</v>
      </c>
      <c r="F60" s="30">
        <v>11574040</v>
      </c>
      <c r="G60" s="30">
        <v>21297240</v>
      </c>
      <c r="H60" s="30">
        <v>28653680</v>
      </c>
      <c r="I60" s="30">
        <v>19220280</v>
      </c>
      <c r="J60" s="30">
        <v>18058920</v>
      </c>
      <c r="K60" s="30">
        <v>23320320</v>
      </c>
      <c r="L60" s="30">
        <v>19208440</v>
      </c>
      <c r="M60" s="30">
        <v>21915000</v>
      </c>
      <c r="N60" s="35">
        <v>22631880</v>
      </c>
      <c r="U60" s="12" t="s">
        <v>22</v>
      </c>
      <c r="V60" s="32">
        <f t="shared" si="15"/>
        <v>102.01222045883812</v>
      </c>
      <c r="W60" s="32">
        <f t="shared" si="13"/>
        <v>108.79643171480504</v>
      </c>
      <c r="X60" s="32">
        <f t="shared" si="13"/>
        <v>97.246192604558885</v>
      </c>
      <c r="Y60" s="32">
        <f t="shared" si="13"/>
        <v>54.428500835282264</v>
      </c>
      <c r="Z60" s="32">
        <f t="shared" si="13"/>
        <v>100.15317427010852</v>
      </c>
      <c r="AA60" s="32">
        <f t="shared" si="13"/>
        <v>134.74783617595159</v>
      </c>
      <c r="AB60" s="32">
        <f t="shared" si="13"/>
        <v>90.385986745713595</v>
      </c>
      <c r="AC60" s="32">
        <f t="shared" si="13"/>
        <v>84.924533032916386</v>
      </c>
      <c r="AD60" s="32">
        <f t="shared" si="13"/>
        <v>109.66698374975805</v>
      </c>
      <c r="AE60" s="32">
        <f t="shared" si="13"/>
        <v>90.33030753172352</v>
      </c>
      <c r="AF60" s="32">
        <f t="shared" si="13"/>
        <v>103.05827488113147</v>
      </c>
      <c r="AG60" s="32">
        <f t="shared" si="13"/>
        <v>106.42950080386866</v>
      </c>
      <c r="AI60" s="12" t="s">
        <v>22</v>
      </c>
      <c r="AJ60" s="34"/>
      <c r="AK60" s="34">
        <f t="shared" si="14"/>
        <v>-8.7964317148050384</v>
      </c>
      <c r="AL60" s="34">
        <f t="shared" si="14"/>
        <v>2.7538073954411146</v>
      </c>
      <c r="AM60" s="34">
        <f t="shared" si="14"/>
        <v>45.571499164717736</v>
      </c>
      <c r="AN60" s="34">
        <f t="shared" si="14"/>
        <v>-0.15317427010852214</v>
      </c>
      <c r="AO60" s="34">
        <f t="shared" si="14"/>
        <v>-34.747836175951591</v>
      </c>
      <c r="AP60" s="34">
        <f t="shared" si="14"/>
        <v>9.6140132542864052</v>
      </c>
      <c r="AQ60" s="34">
        <f t="shared" si="14"/>
        <v>15.075466967083614</v>
      </c>
      <c r="AR60" s="34">
        <f t="shared" si="14"/>
        <v>-9.666983749758046</v>
      </c>
      <c r="AS60" s="34">
        <f t="shared" si="14"/>
        <v>9.6696924682764802</v>
      </c>
      <c r="AT60" s="34">
        <f t="shared" si="14"/>
        <v>-3.0582748811314673</v>
      </c>
      <c r="AU60" s="34"/>
    </row>
    <row r="61" spans="2:47" x14ac:dyDescent="0.2">
      <c r="B61" s="12" t="s">
        <v>23</v>
      </c>
      <c r="C61" s="35">
        <v>19729480</v>
      </c>
      <c r="D61" s="30">
        <v>2071800</v>
      </c>
      <c r="E61" s="30">
        <v>23531520</v>
      </c>
      <c r="F61" s="30">
        <v>22463800</v>
      </c>
      <c r="G61" s="30">
        <v>24671960</v>
      </c>
      <c r="H61" s="30">
        <v>17261680</v>
      </c>
      <c r="I61" s="30">
        <v>19427840</v>
      </c>
      <c r="J61" s="30">
        <v>20607280</v>
      </c>
      <c r="K61" s="30">
        <v>30239360</v>
      </c>
      <c r="L61" s="30">
        <v>22737600</v>
      </c>
      <c r="M61" s="30">
        <v>18804960</v>
      </c>
      <c r="N61" s="37">
        <v>29906080</v>
      </c>
      <c r="U61" s="12" t="s">
        <v>23</v>
      </c>
      <c r="V61" s="32">
        <f t="shared" si="15"/>
        <v>92.780569158192364</v>
      </c>
      <c r="W61" s="32">
        <f t="shared" si="13"/>
        <v>9.7429219210006011</v>
      </c>
      <c r="X61" s="32">
        <f t="shared" si="13"/>
        <v>110.66018053985135</v>
      </c>
      <c r="Y61" s="32">
        <f t="shared" si="13"/>
        <v>105.63908169175274</v>
      </c>
      <c r="Z61" s="32">
        <f t="shared" si="13"/>
        <v>116.02325510090259</v>
      </c>
      <c r="AA61" s="32">
        <f t="shared" si="13"/>
        <v>81.175403255766795</v>
      </c>
      <c r="AB61" s="32">
        <f t="shared" si="13"/>
        <v>91.362065939614013</v>
      </c>
      <c r="AC61" s="32">
        <f t="shared" si="13"/>
        <v>96.908543317017688</v>
      </c>
      <c r="AD61" s="32">
        <f t="shared" si="13"/>
        <v>142.20471253066353</v>
      </c>
      <c r="AE61" s="32">
        <f t="shared" si="13"/>
        <v>106.92666351527332</v>
      </c>
      <c r="AF61" s="32">
        <f t="shared" si="13"/>
        <v>88.432887830649406</v>
      </c>
      <c r="AG61" s="32">
        <f t="shared" si="13"/>
        <v>140.63741789902386</v>
      </c>
      <c r="AI61" s="12" t="s">
        <v>23</v>
      </c>
      <c r="AJ61" s="34"/>
      <c r="AK61" s="34">
        <f t="shared" si="14"/>
        <v>90.257078078999399</v>
      </c>
      <c r="AL61" s="34">
        <f t="shared" si="14"/>
        <v>-10.660180539851353</v>
      </c>
      <c r="AM61" s="34">
        <f t="shared" si="14"/>
        <v>-5.639081691752736</v>
      </c>
      <c r="AN61" s="34">
        <f t="shared" si="14"/>
        <v>-16.023255100902588</v>
      </c>
      <c r="AO61" s="34">
        <f t="shared" si="14"/>
        <v>18.824596744233205</v>
      </c>
      <c r="AP61" s="34">
        <f t="shared" si="14"/>
        <v>8.6379340603859873</v>
      </c>
      <c r="AQ61" s="34">
        <f t="shared" si="14"/>
        <v>3.0914566829823116</v>
      </c>
      <c r="AR61" s="34">
        <f t="shared" si="14"/>
        <v>-42.204712530663528</v>
      </c>
      <c r="AS61" s="34">
        <f t="shared" si="14"/>
        <v>-6.9266635152733187</v>
      </c>
      <c r="AT61" s="34">
        <f t="shared" si="14"/>
        <v>11.567112169350594</v>
      </c>
      <c r="AU61" s="34"/>
    </row>
    <row r="62" spans="2:47" x14ac:dyDescent="0.2">
      <c r="B62" s="12" t="s">
        <v>24</v>
      </c>
      <c r="C62" s="35">
        <v>24696640</v>
      </c>
      <c r="D62" s="30">
        <v>21384400</v>
      </c>
      <c r="E62" s="30">
        <v>19414320</v>
      </c>
      <c r="F62" s="30">
        <v>27071600</v>
      </c>
      <c r="G62" s="30">
        <v>24447320</v>
      </c>
      <c r="H62" s="30">
        <v>15416240</v>
      </c>
      <c r="I62" s="30">
        <v>21017560</v>
      </c>
      <c r="J62" s="30">
        <v>23024880</v>
      </c>
      <c r="K62" s="30">
        <v>18679000</v>
      </c>
      <c r="L62" s="30">
        <v>18657200</v>
      </c>
      <c r="M62" s="30">
        <v>14535160</v>
      </c>
      <c r="N62" s="35">
        <v>18907520</v>
      </c>
      <c r="U62" s="12" t="s">
        <v>24</v>
      </c>
      <c r="V62" s="32">
        <f t="shared" si="15"/>
        <v>116.13931616519947</v>
      </c>
      <c r="W62" s="32">
        <f t="shared" si="13"/>
        <v>100.56305605147469</v>
      </c>
      <c r="X62" s="32">
        <f t="shared" si="13"/>
        <v>91.298486296611827</v>
      </c>
      <c r="Y62" s="32">
        <f t="shared" si="13"/>
        <v>127.30788931197985</v>
      </c>
      <c r="Z62" s="32">
        <f t="shared" si="13"/>
        <v>114.96685487871244</v>
      </c>
      <c r="AA62" s="32">
        <f t="shared" si="13"/>
        <v>72.496970091421133</v>
      </c>
      <c r="AB62" s="32">
        <f t="shared" si="13"/>
        <v>98.83794094504556</v>
      </c>
      <c r="AC62" s="32">
        <f t="shared" si="13"/>
        <v>108.27763687634342</v>
      </c>
      <c r="AD62" s="32">
        <f t="shared" si="13"/>
        <v>87.840543760194151</v>
      </c>
      <c r="AE62" s="32">
        <f t="shared" si="13"/>
        <v>87.738026288489436</v>
      </c>
      <c r="AF62" s="32">
        <f t="shared" si="13"/>
        <v>68.353571285476917</v>
      </c>
      <c r="AG62" s="32">
        <f t="shared" si="13"/>
        <v>88.915190211293222</v>
      </c>
      <c r="AI62" s="12" t="s">
        <v>24</v>
      </c>
      <c r="AJ62" s="34"/>
      <c r="AK62" s="34">
        <f t="shared" si="14"/>
        <v>-0.56305605147468896</v>
      </c>
      <c r="AL62" s="34">
        <f t="shared" si="14"/>
        <v>8.7015137033881729</v>
      </c>
      <c r="AM62" s="34">
        <f t="shared" si="14"/>
        <v>-27.307889311979849</v>
      </c>
      <c r="AN62" s="34">
        <f t="shared" si="14"/>
        <v>-14.966854878712439</v>
      </c>
      <c r="AO62" s="34">
        <f t="shared" si="14"/>
        <v>27.503029908578867</v>
      </c>
      <c r="AP62" s="34">
        <f t="shared" si="14"/>
        <v>1.1620590549544403</v>
      </c>
      <c r="AQ62" s="34">
        <f t="shared" si="14"/>
        <v>-8.277636876343422</v>
      </c>
      <c r="AR62" s="34">
        <f t="shared" si="14"/>
        <v>12.159456239805849</v>
      </c>
      <c r="AS62" s="34">
        <f t="shared" si="14"/>
        <v>12.261973711510564</v>
      </c>
      <c r="AT62" s="34">
        <f t="shared" si="14"/>
        <v>31.646428714523083</v>
      </c>
      <c r="AU62" s="34"/>
    </row>
    <row r="63" spans="2:47" x14ac:dyDescent="0.2">
      <c r="B63" s="12" t="s">
        <v>25</v>
      </c>
      <c r="C63" s="31">
        <v>20254920</v>
      </c>
      <c r="D63" s="30">
        <v>3920000</v>
      </c>
      <c r="E63" s="30">
        <v>25275160</v>
      </c>
      <c r="F63" s="30">
        <v>23646000</v>
      </c>
      <c r="G63" s="30">
        <v>20370840</v>
      </c>
      <c r="H63" s="30">
        <v>11598240</v>
      </c>
      <c r="I63" s="30">
        <v>18897480</v>
      </c>
      <c r="J63" s="30">
        <v>21589960</v>
      </c>
      <c r="K63" s="30">
        <v>22238600</v>
      </c>
      <c r="L63" s="30">
        <v>23858000</v>
      </c>
      <c r="M63" s="30">
        <v>19679520</v>
      </c>
      <c r="N63" s="30">
        <v>23050880</v>
      </c>
      <c r="U63" s="12" t="s">
        <v>25</v>
      </c>
      <c r="V63" s="32">
        <f t="shared" si="15"/>
        <v>95.251522384454816</v>
      </c>
      <c r="W63" s="32">
        <f t="shared" si="13"/>
        <v>18.43433436158044</v>
      </c>
      <c r="X63" s="32">
        <f t="shared" si="13"/>
        <v>118.85988532715395</v>
      </c>
      <c r="Y63" s="32">
        <f t="shared" si="13"/>
        <v>111.19853834539057</v>
      </c>
      <c r="Z63" s="32">
        <f t="shared" si="13"/>
        <v>95.796651986290129</v>
      </c>
      <c r="AA63" s="32">
        <f t="shared" si="13"/>
        <v>54.542304634147122</v>
      </c>
      <c r="AB63" s="32">
        <f t="shared" si="13"/>
        <v>88.867975742673238</v>
      </c>
      <c r="AC63" s="32">
        <f t="shared" si="13"/>
        <v>101.52972997274163</v>
      </c>
      <c r="AD63" s="32">
        <f t="shared" si="13"/>
        <v>104.58004799322521</v>
      </c>
      <c r="AE63" s="32">
        <f t="shared" si="13"/>
        <v>112.19549724453728</v>
      </c>
      <c r="AF63" s="32">
        <f t="shared" si="13"/>
        <v>92.545625447808547</v>
      </c>
      <c r="AG63" s="32">
        <f t="shared" si="13"/>
        <v>108.39990542057841</v>
      </c>
      <c r="AI63" s="12" t="s">
        <v>25</v>
      </c>
      <c r="AJ63" s="34"/>
      <c r="AK63" s="34">
        <f t="shared" si="14"/>
        <v>81.56566563841956</v>
      </c>
      <c r="AL63" s="34">
        <f t="shared" si="14"/>
        <v>-18.859885327153947</v>
      </c>
      <c r="AM63" s="34">
        <f t="shared" si="14"/>
        <v>-11.198538345390574</v>
      </c>
      <c r="AN63" s="34">
        <f t="shared" si="14"/>
        <v>4.2033480137098707</v>
      </c>
      <c r="AO63" s="34">
        <f t="shared" si="14"/>
        <v>45.457695365852878</v>
      </c>
      <c r="AP63" s="34">
        <f t="shared" si="14"/>
        <v>11.132024257326762</v>
      </c>
      <c r="AQ63" s="34">
        <f t="shared" si="14"/>
        <v>-1.5297299727416345</v>
      </c>
      <c r="AR63" s="34">
        <f t="shared" si="14"/>
        <v>-4.5800479932252074</v>
      </c>
      <c r="AS63" s="34">
        <f t="shared" si="14"/>
        <v>-12.195497244537279</v>
      </c>
      <c r="AT63" s="34">
        <f t="shared" si="14"/>
        <v>7.4543745521914531</v>
      </c>
      <c r="AU63" s="34">
        <f t="shared" si="14"/>
        <v>-8.3999054205784063</v>
      </c>
    </row>
    <row r="64" spans="2:47" x14ac:dyDescent="0.2">
      <c r="U64" s="2"/>
      <c r="AI64" s="2"/>
    </row>
    <row r="65" spans="2:47" hidden="1" x14ac:dyDescent="0.2">
      <c r="U65" s="2"/>
      <c r="AI65" s="2"/>
    </row>
    <row r="66" spans="2:47" hidden="1" x14ac:dyDescent="0.2">
      <c r="U66" s="2"/>
      <c r="AI66" s="2"/>
    </row>
    <row r="67" spans="2:47" hidden="1" x14ac:dyDescent="0.2">
      <c r="U67" s="2"/>
      <c r="AI67" s="2"/>
    </row>
    <row r="68" spans="2:47" ht="19" x14ac:dyDescent="0.2">
      <c r="B68" s="28" t="s">
        <v>40</v>
      </c>
      <c r="C68" s="10" t="s">
        <v>3</v>
      </c>
      <c r="D68" s="10" t="s">
        <v>4</v>
      </c>
      <c r="E68" s="10" t="s">
        <v>5</v>
      </c>
      <c r="F68" s="10" t="s">
        <v>6</v>
      </c>
      <c r="G68" s="10" t="s">
        <v>7</v>
      </c>
      <c r="H68" s="10" t="s">
        <v>8</v>
      </c>
      <c r="I68" s="10" t="s">
        <v>9</v>
      </c>
      <c r="J68" s="10" t="s">
        <v>10</v>
      </c>
      <c r="K68" s="10" t="s">
        <v>11</v>
      </c>
      <c r="L68" s="10" t="s">
        <v>12</v>
      </c>
      <c r="M68" s="10" t="s">
        <v>13</v>
      </c>
      <c r="N68" s="10" t="s">
        <v>14</v>
      </c>
      <c r="P68" s="10" t="s">
        <v>3</v>
      </c>
      <c r="Q68" s="10" t="s">
        <v>14</v>
      </c>
      <c r="R68" s="10" t="s">
        <v>31</v>
      </c>
      <c r="S68" s="29" t="s">
        <v>32</v>
      </c>
      <c r="U68" s="28" t="s">
        <v>40</v>
      </c>
      <c r="V68" s="10" t="s">
        <v>3</v>
      </c>
      <c r="W68" s="10" t="s">
        <v>4</v>
      </c>
      <c r="X68" s="10" t="s">
        <v>5</v>
      </c>
      <c r="Y68" s="10" t="s">
        <v>6</v>
      </c>
      <c r="Z68" s="10" t="s">
        <v>7</v>
      </c>
      <c r="AA68" s="10" t="s">
        <v>8</v>
      </c>
      <c r="AB68" s="10" t="s">
        <v>9</v>
      </c>
      <c r="AC68" s="10" t="s">
        <v>10</v>
      </c>
      <c r="AD68" s="10" t="s">
        <v>11</v>
      </c>
      <c r="AE68" s="10" t="s">
        <v>12</v>
      </c>
      <c r="AF68" s="10" t="s">
        <v>13</v>
      </c>
      <c r="AG68" s="10" t="s">
        <v>14</v>
      </c>
      <c r="AI68" s="28" t="s">
        <v>40</v>
      </c>
      <c r="AJ68" s="10" t="s">
        <v>3</v>
      </c>
      <c r="AK68" s="10" t="s">
        <v>4</v>
      </c>
      <c r="AL68" s="10" t="s">
        <v>5</v>
      </c>
      <c r="AM68" s="10" t="s">
        <v>6</v>
      </c>
      <c r="AN68" s="10" t="s">
        <v>7</v>
      </c>
      <c r="AO68" s="10" t="s">
        <v>8</v>
      </c>
      <c r="AP68" s="10" t="s">
        <v>9</v>
      </c>
      <c r="AQ68" s="10" t="s">
        <v>10</v>
      </c>
      <c r="AR68" s="10" t="s">
        <v>11</v>
      </c>
      <c r="AS68" s="10" t="s">
        <v>12</v>
      </c>
      <c r="AT68" s="10" t="s">
        <v>13</v>
      </c>
      <c r="AU68" s="10" t="s">
        <v>14</v>
      </c>
    </row>
    <row r="69" spans="2:47" x14ac:dyDescent="0.2">
      <c r="B69" s="12" t="s">
        <v>15</v>
      </c>
      <c r="C69" s="30">
        <v>2840440</v>
      </c>
      <c r="D69" s="30">
        <v>21506000</v>
      </c>
      <c r="E69" s="30">
        <v>21187200</v>
      </c>
      <c r="F69" s="30">
        <v>27446240</v>
      </c>
      <c r="G69" s="30">
        <v>18210480</v>
      </c>
      <c r="H69" s="30">
        <v>35148360</v>
      </c>
      <c r="I69" s="30">
        <v>15869640</v>
      </c>
      <c r="J69" s="30">
        <v>22872920</v>
      </c>
      <c r="K69" s="30">
        <v>18489040</v>
      </c>
      <c r="L69" s="30">
        <v>15597160</v>
      </c>
      <c r="M69" s="30">
        <v>24475240</v>
      </c>
      <c r="N69" s="31">
        <v>13685520</v>
      </c>
      <c r="O69" s="2" t="s">
        <v>33</v>
      </c>
      <c r="U69" s="12" t="s">
        <v>15</v>
      </c>
      <c r="V69" s="32">
        <f>100*(C69/$S$70)</f>
        <v>13.801168706648584</v>
      </c>
      <c r="W69" s="32">
        <f t="shared" ref="W69:AG76" si="17">100*(D69/$S$70)</f>
        <v>104.49364683118969</v>
      </c>
      <c r="X69" s="32">
        <f t="shared" si="17"/>
        <v>102.94465703253894</v>
      </c>
      <c r="Y69" s="32">
        <f t="shared" si="17"/>
        <v>133.35616615847076</v>
      </c>
      <c r="Z69" s="32">
        <f t="shared" si="17"/>
        <v>88.481329198662849</v>
      </c>
      <c r="AA69" s="32">
        <f t="shared" si="17"/>
        <v>170.77933211827002</v>
      </c>
      <c r="AB69" s="32">
        <f t="shared" si="17"/>
        <v>77.107623802572363</v>
      </c>
      <c r="AC69" s="32">
        <f t="shared" si="17"/>
        <v>111.13525641579352</v>
      </c>
      <c r="AD69" s="32">
        <f t="shared" si="17"/>
        <v>89.834800335150163</v>
      </c>
      <c r="AE69" s="32">
        <f t="shared" si="17"/>
        <v>75.783694253211138</v>
      </c>
      <c r="AF69" s="32">
        <f t="shared" si="17"/>
        <v>118.92063073879882</v>
      </c>
      <c r="AG69" s="32">
        <f t="shared" si="17"/>
        <v>66.495391685166155</v>
      </c>
      <c r="AI69" s="12" t="s">
        <v>15</v>
      </c>
      <c r="AJ69" s="34">
        <f>100-V69</f>
        <v>86.198831293351418</v>
      </c>
      <c r="AK69" s="34">
        <f t="shared" ref="AK69:AU76" si="18">100-W69</f>
        <v>-4.4936468311896931</v>
      </c>
      <c r="AL69" s="34">
        <f t="shared" si="18"/>
        <v>-2.9446570325389416</v>
      </c>
      <c r="AM69" s="34">
        <f t="shared" si="18"/>
        <v>-33.356166158470756</v>
      </c>
      <c r="AN69" s="34">
        <f t="shared" si="18"/>
        <v>11.518670801337151</v>
      </c>
      <c r="AO69" s="34">
        <f t="shared" si="18"/>
        <v>-70.77933211827002</v>
      </c>
      <c r="AP69" s="34">
        <f t="shared" si="18"/>
        <v>22.892376197427637</v>
      </c>
      <c r="AQ69" s="34">
        <f t="shared" si="18"/>
        <v>-11.135256415793521</v>
      </c>
      <c r="AR69" s="34">
        <f t="shared" si="18"/>
        <v>10.165199664849837</v>
      </c>
      <c r="AS69" s="34">
        <f t="shared" si="18"/>
        <v>24.216305746788862</v>
      </c>
      <c r="AT69" s="34">
        <f t="shared" si="18"/>
        <v>-18.92063073879882</v>
      </c>
      <c r="AU69" s="34"/>
    </row>
    <row r="70" spans="2:47" x14ac:dyDescent="0.2">
      <c r="B70" s="12" t="s">
        <v>19</v>
      </c>
      <c r="C70" s="35">
        <v>21140360</v>
      </c>
      <c r="D70" s="30">
        <v>18733040</v>
      </c>
      <c r="E70" s="30">
        <v>21245120</v>
      </c>
      <c r="F70" s="30">
        <v>29022920</v>
      </c>
      <c r="G70" s="30">
        <v>21485880</v>
      </c>
      <c r="H70" s="30">
        <v>17634200</v>
      </c>
      <c r="I70" s="30">
        <v>24972960</v>
      </c>
      <c r="J70" s="30">
        <v>6014080</v>
      </c>
      <c r="K70" s="30">
        <v>20238280</v>
      </c>
      <c r="L70" s="30">
        <v>19909280</v>
      </c>
      <c r="M70" s="30">
        <v>19691360</v>
      </c>
      <c r="N70" s="35">
        <v>16829840</v>
      </c>
      <c r="O70" s="2" t="s">
        <v>34</v>
      </c>
      <c r="P70" s="3">
        <f>AVERAGE(C70:C75)</f>
        <v>22155460</v>
      </c>
      <c r="Q70" s="3">
        <f>AVERAGE(N70:N75)</f>
        <v>19976806.666666668</v>
      </c>
      <c r="R70" s="3">
        <f>AVERAGE(C70:C75,N70:N75)</f>
        <v>21066133.333333332</v>
      </c>
      <c r="S70" s="36">
        <f>AVERAGE(C70,C72,C74:C75,N70:N73,N75)</f>
        <v>20581155.555555556</v>
      </c>
      <c r="U70" s="12" t="s">
        <v>19</v>
      </c>
      <c r="V70" s="32">
        <f t="shared" ref="V70:V76" si="19">100*(C70/$S$70)</f>
        <v>102.71707020013994</v>
      </c>
      <c r="W70" s="32">
        <f t="shared" si="17"/>
        <v>91.020350871131299</v>
      </c>
      <c r="X70" s="32">
        <f t="shared" si="17"/>
        <v>103.22607952042429</v>
      </c>
      <c r="Y70" s="32">
        <f t="shared" si="17"/>
        <v>141.01696049892459</v>
      </c>
      <c r="Z70" s="32">
        <f t="shared" si="17"/>
        <v>104.39588750010797</v>
      </c>
      <c r="AA70" s="32">
        <f t="shared" si="17"/>
        <v>85.681292055731674</v>
      </c>
      <c r="AB70" s="32">
        <f t="shared" si="17"/>
        <v>121.33895947965345</v>
      </c>
      <c r="AC70" s="32">
        <f t="shared" si="17"/>
        <v>29.221294128825505</v>
      </c>
      <c r="AD70" s="32">
        <f t="shared" si="17"/>
        <v>98.33403156285361</v>
      </c>
      <c r="AE70" s="32">
        <f t="shared" si="17"/>
        <v>96.735481864747896</v>
      </c>
      <c r="AF70" s="32">
        <f t="shared" si="17"/>
        <v>95.676649189333929</v>
      </c>
      <c r="AG70" s="32">
        <f t="shared" si="17"/>
        <v>81.773056690478455</v>
      </c>
      <c r="AI70" s="12" t="s">
        <v>19</v>
      </c>
      <c r="AJ70" s="34"/>
      <c r="AK70" s="34">
        <f t="shared" si="18"/>
        <v>8.9796491288687008</v>
      </c>
      <c r="AL70" s="34">
        <f t="shared" si="18"/>
        <v>-3.2260795204242925</v>
      </c>
      <c r="AM70" s="34">
        <f t="shared" si="18"/>
        <v>-41.01696049892459</v>
      </c>
      <c r="AN70" s="34">
        <f t="shared" si="18"/>
        <v>-4.3958875001079747</v>
      </c>
      <c r="AO70" s="34">
        <f t="shared" si="18"/>
        <v>14.318707944268326</v>
      </c>
      <c r="AP70" s="34">
        <f t="shared" si="18"/>
        <v>-21.338959479653454</v>
      </c>
      <c r="AQ70" s="34">
        <f t="shared" si="18"/>
        <v>70.778705871174495</v>
      </c>
      <c r="AR70" s="34">
        <f t="shared" si="18"/>
        <v>1.6659684371463896</v>
      </c>
      <c r="AS70" s="34">
        <f t="shared" si="18"/>
        <v>3.2645181352521035</v>
      </c>
      <c r="AT70" s="34">
        <f t="shared" si="18"/>
        <v>4.3233508106660707</v>
      </c>
      <c r="AU70" s="34"/>
    </row>
    <row r="71" spans="2:47" x14ac:dyDescent="0.2">
      <c r="B71" s="12" t="s">
        <v>20</v>
      </c>
      <c r="C71" s="37">
        <v>25317200</v>
      </c>
      <c r="D71" s="30">
        <v>19595400</v>
      </c>
      <c r="E71" s="30">
        <v>23935000</v>
      </c>
      <c r="F71" s="30">
        <v>21406320</v>
      </c>
      <c r="G71" s="30">
        <v>20971840</v>
      </c>
      <c r="H71" s="30">
        <v>3908640</v>
      </c>
      <c r="I71" s="30">
        <v>22359640</v>
      </c>
      <c r="J71" s="30">
        <v>34793520</v>
      </c>
      <c r="K71" s="30">
        <v>19993600</v>
      </c>
      <c r="L71" s="30">
        <v>17976120</v>
      </c>
      <c r="M71" s="30">
        <v>23803960</v>
      </c>
      <c r="N71" s="35">
        <v>19462800</v>
      </c>
      <c r="O71" s="2" t="s">
        <v>35</v>
      </c>
      <c r="P71" s="3">
        <f>STDEV(C70:C75)</f>
        <v>2721584.5560702318</v>
      </c>
      <c r="Q71" s="3">
        <f>STDEV(N70:N75)</f>
        <v>3211450.437012332</v>
      </c>
      <c r="R71" s="3">
        <f>STDEV(C70:C75,N70:N75)</f>
        <v>3057654.6726158801</v>
      </c>
      <c r="S71" s="36">
        <f>STDEV(C70,C72,C74:C75,N70:N73,N75)</f>
        <v>2256603.1746361055</v>
      </c>
      <c r="U71" s="12" t="s">
        <v>20</v>
      </c>
      <c r="V71" s="32">
        <f t="shared" si="19"/>
        <v>123.01155749812125</v>
      </c>
      <c r="W71" s="32">
        <f t="shared" si="17"/>
        <v>95.210397429363653</v>
      </c>
      <c r="X71" s="32">
        <f t="shared" si="17"/>
        <v>116.29570524060846</v>
      </c>
      <c r="Y71" s="32">
        <f t="shared" si="17"/>
        <v>104.00932028435936</v>
      </c>
      <c r="Z71" s="32">
        <f t="shared" si="17"/>
        <v>101.89826292012543</v>
      </c>
      <c r="AA71" s="32">
        <f t="shared" si="17"/>
        <v>18.991353471136488</v>
      </c>
      <c r="AB71" s="32">
        <f t="shared" si="17"/>
        <v>108.64132453420171</v>
      </c>
      <c r="AC71" s="32">
        <f t="shared" si="17"/>
        <v>169.05523067487843</v>
      </c>
      <c r="AD71" s="32">
        <f t="shared" si="17"/>
        <v>97.145177033575479</v>
      </c>
      <c r="AE71" s="32">
        <f t="shared" si="17"/>
        <v>87.342617626480319</v>
      </c>
      <c r="AF71" s="32">
        <f t="shared" si="17"/>
        <v>115.65900629702253</v>
      </c>
      <c r="AG71" s="32">
        <f t="shared" si="17"/>
        <v>94.566118736449312</v>
      </c>
      <c r="AI71" s="12" t="s">
        <v>20</v>
      </c>
      <c r="AJ71" s="34"/>
      <c r="AK71" s="34">
        <f t="shared" si="18"/>
        <v>4.7896025706363474</v>
      </c>
      <c r="AL71" s="34">
        <f t="shared" si="18"/>
        <v>-16.295705240608456</v>
      </c>
      <c r="AM71" s="34">
        <f t="shared" si="18"/>
        <v>-4.0093202843593616</v>
      </c>
      <c r="AN71" s="34">
        <f t="shared" si="18"/>
        <v>-1.8982629201254326</v>
      </c>
      <c r="AO71" s="34">
        <f t="shared" si="18"/>
        <v>81.008646528863508</v>
      </c>
      <c r="AP71" s="34">
        <f t="shared" si="18"/>
        <v>-8.6413245342017149</v>
      </c>
      <c r="AQ71" s="34">
        <f t="shared" si="18"/>
        <v>-69.05523067487843</v>
      </c>
      <c r="AR71" s="34">
        <f t="shared" si="18"/>
        <v>2.8548229664245213</v>
      </c>
      <c r="AS71" s="34">
        <f t="shared" si="18"/>
        <v>12.657382373519681</v>
      </c>
      <c r="AT71" s="34">
        <f t="shared" si="18"/>
        <v>-15.659006297022529</v>
      </c>
      <c r="AU71" s="34"/>
    </row>
    <row r="72" spans="2:47" x14ac:dyDescent="0.2">
      <c r="B72" s="12" t="s">
        <v>21</v>
      </c>
      <c r="C72" s="35">
        <v>19009000</v>
      </c>
      <c r="D72" s="30">
        <v>21762040</v>
      </c>
      <c r="E72" s="30">
        <v>22140120</v>
      </c>
      <c r="F72" s="30">
        <v>18026480</v>
      </c>
      <c r="G72" s="30">
        <v>20062320</v>
      </c>
      <c r="H72" s="30">
        <v>24037880</v>
      </c>
      <c r="I72" s="30">
        <v>24218400</v>
      </c>
      <c r="J72" s="30">
        <v>23846480</v>
      </c>
      <c r="K72" s="30">
        <v>22499680</v>
      </c>
      <c r="L72" s="30">
        <v>21257160</v>
      </c>
      <c r="M72" s="30">
        <v>19811160</v>
      </c>
      <c r="N72" s="35">
        <v>22819840</v>
      </c>
      <c r="O72" s="2" t="s">
        <v>36</v>
      </c>
      <c r="P72" s="38">
        <f>100*(P71/P70)</f>
        <v>12.284035429958266</v>
      </c>
      <c r="Q72" s="38">
        <f t="shared" ref="Q72:R72" si="20">100*(Q71/Q70)</f>
        <v>16.075894864472826</v>
      </c>
      <c r="R72" s="39">
        <f t="shared" si="20"/>
        <v>14.514551029531825</v>
      </c>
      <c r="S72" s="40">
        <f>100*(S71/S70)</f>
        <v>10.964414357321989</v>
      </c>
      <c r="U72" s="12" t="s">
        <v>21</v>
      </c>
      <c r="V72" s="32">
        <f t="shared" si="19"/>
        <v>92.361189092071285</v>
      </c>
      <c r="W72" s="32">
        <f t="shared" si="17"/>
        <v>105.73769748378237</v>
      </c>
      <c r="X72" s="32">
        <f t="shared" si="17"/>
        <v>107.57471775691248</v>
      </c>
      <c r="Y72" s="32">
        <f t="shared" si="17"/>
        <v>87.587307483004949</v>
      </c>
      <c r="Z72" s="32">
        <f t="shared" si="17"/>
        <v>97.479074709119018</v>
      </c>
      <c r="AA72" s="32">
        <f t="shared" si="17"/>
        <v>116.79557999118934</v>
      </c>
      <c r="AB72" s="32">
        <f t="shared" si="17"/>
        <v>117.67269303526851</v>
      </c>
      <c r="AC72" s="32">
        <f t="shared" si="17"/>
        <v>115.86560305435825</v>
      </c>
      <c r="AD72" s="32">
        <f t="shared" si="17"/>
        <v>109.32175280083614</v>
      </c>
      <c r="AE72" s="32">
        <f t="shared" si="17"/>
        <v>103.28457963703582</v>
      </c>
      <c r="AF72" s="32">
        <f t="shared" si="17"/>
        <v>96.258735067245979</v>
      </c>
      <c r="AG72" s="32">
        <f t="shared" si="17"/>
        <v>110.87735058608091</v>
      </c>
      <c r="AI72" s="12" t="s">
        <v>21</v>
      </c>
      <c r="AJ72" s="34"/>
      <c r="AK72" s="34">
        <f t="shared" si="18"/>
        <v>-5.7376974837823695</v>
      </c>
      <c r="AL72" s="34">
        <f t="shared" si="18"/>
        <v>-7.5747177569124773</v>
      </c>
      <c r="AM72" s="34">
        <f t="shared" si="18"/>
        <v>12.412692516995051</v>
      </c>
      <c r="AN72" s="34">
        <f t="shared" si="18"/>
        <v>2.5209252908809816</v>
      </c>
      <c r="AO72" s="34">
        <f t="shared" si="18"/>
        <v>-16.795579991189342</v>
      </c>
      <c r="AP72" s="34">
        <f t="shared" si="18"/>
        <v>-17.672693035268509</v>
      </c>
      <c r="AQ72" s="34">
        <f t="shared" si="18"/>
        <v>-15.865603054358246</v>
      </c>
      <c r="AR72" s="34">
        <f t="shared" si="18"/>
        <v>-9.321752800836137</v>
      </c>
      <c r="AS72" s="34">
        <f t="shared" si="18"/>
        <v>-3.2845796370358187</v>
      </c>
      <c r="AT72" s="34">
        <f t="shared" si="18"/>
        <v>3.7412649327540208</v>
      </c>
      <c r="AU72" s="34"/>
    </row>
    <row r="73" spans="2:47" x14ac:dyDescent="0.2">
      <c r="B73" s="12" t="s">
        <v>22</v>
      </c>
      <c r="C73" s="37">
        <v>25700600</v>
      </c>
      <c r="D73" s="30">
        <v>20299680</v>
      </c>
      <c r="E73" s="30">
        <v>15395520</v>
      </c>
      <c r="F73" s="30">
        <v>16894080</v>
      </c>
      <c r="G73" s="30">
        <v>21363040</v>
      </c>
      <c r="H73" s="30">
        <v>20193800</v>
      </c>
      <c r="I73" s="30">
        <v>16384840</v>
      </c>
      <c r="J73" s="30">
        <v>20867720</v>
      </c>
      <c r="K73" s="30">
        <v>25836080</v>
      </c>
      <c r="L73" s="30">
        <v>17782120</v>
      </c>
      <c r="M73" s="30">
        <v>19479640</v>
      </c>
      <c r="N73" s="35">
        <v>24602840</v>
      </c>
      <c r="U73" s="12" t="s">
        <v>22</v>
      </c>
      <c r="V73" s="32">
        <f t="shared" si="19"/>
        <v>124.8744266599867</v>
      </c>
      <c r="W73" s="32">
        <f t="shared" si="17"/>
        <v>98.632362722317708</v>
      </c>
      <c r="X73" s="32">
        <f t="shared" si="17"/>
        <v>74.803963064378195</v>
      </c>
      <c r="Y73" s="32">
        <f t="shared" si="17"/>
        <v>82.08518688077119</v>
      </c>
      <c r="Z73" s="32">
        <f t="shared" si="17"/>
        <v>103.79903082863289</v>
      </c>
      <c r="AA73" s="32">
        <f t="shared" si="17"/>
        <v>98.117911530720662</v>
      </c>
      <c r="AB73" s="32">
        <f t="shared" si="17"/>
        <v>79.610884606414501</v>
      </c>
      <c r="AC73" s="32">
        <f t="shared" si="17"/>
        <v>101.39236324059118</v>
      </c>
      <c r="AD73" s="32">
        <f t="shared" si="17"/>
        <v>125.53269873627654</v>
      </c>
      <c r="AE73" s="32">
        <f t="shared" si="17"/>
        <v>86.400007774101866</v>
      </c>
      <c r="AF73" s="32">
        <f t="shared" si="17"/>
        <v>94.647941158686692</v>
      </c>
      <c r="AG73" s="32">
        <f t="shared" si="17"/>
        <v>119.54061536335287</v>
      </c>
      <c r="AI73" s="12" t="s">
        <v>22</v>
      </c>
      <c r="AJ73" s="34"/>
      <c r="AK73" s="34">
        <f t="shared" si="18"/>
        <v>1.3676372776822916</v>
      </c>
      <c r="AL73" s="34">
        <f t="shared" si="18"/>
        <v>25.196036935621805</v>
      </c>
      <c r="AM73" s="34">
        <f t="shared" si="18"/>
        <v>17.91481311922881</v>
      </c>
      <c r="AN73" s="34">
        <f t="shared" si="18"/>
        <v>-3.799030828632894</v>
      </c>
      <c r="AO73" s="34">
        <f t="shared" si="18"/>
        <v>1.8820884692793385</v>
      </c>
      <c r="AP73" s="34">
        <f t="shared" si="18"/>
        <v>20.389115393585499</v>
      </c>
      <c r="AQ73" s="34">
        <f t="shared" si="18"/>
        <v>-1.3923632405911803</v>
      </c>
      <c r="AR73" s="34">
        <f t="shared" si="18"/>
        <v>-25.532698736276544</v>
      </c>
      <c r="AS73" s="34">
        <f t="shared" si="18"/>
        <v>13.599992225898134</v>
      </c>
      <c r="AT73" s="34">
        <f t="shared" si="18"/>
        <v>5.3520588413133083</v>
      </c>
      <c r="AU73" s="34"/>
    </row>
    <row r="74" spans="2:47" x14ac:dyDescent="0.2">
      <c r="B74" s="12" t="s">
        <v>23</v>
      </c>
      <c r="C74" s="35">
        <v>21270440</v>
      </c>
      <c r="D74" s="30">
        <v>22361800</v>
      </c>
      <c r="E74" s="30">
        <v>2059880</v>
      </c>
      <c r="F74" s="30">
        <v>16989760</v>
      </c>
      <c r="G74" s="30">
        <v>25830320</v>
      </c>
      <c r="H74" s="30">
        <v>24268120</v>
      </c>
      <c r="I74" s="30">
        <v>23684360</v>
      </c>
      <c r="J74" s="30">
        <v>26016200</v>
      </c>
      <c r="K74" s="30">
        <v>19950240</v>
      </c>
      <c r="L74" s="30">
        <v>25247000</v>
      </c>
      <c r="M74" s="30">
        <v>27748200</v>
      </c>
      <c r="N74" s="37">
        <v>16545400</v>
      </c>
      <c r="U74" s="12" t="s">
        <v>23</v>
      </c>
      <c r="V74" s="32">
        <f t="shared" si="19"/>
        <v>103.3491046826007</v>
      </c>
      <c r="W74" s="32">
        <f t="shared" si="17"/>
        <v>108.65181957173336</v>
      </c>
      <c r="X74" s="32">
        <f t="shared" si="17"/>
        <v>10.008573106790246</v>
      </c>
      <c r="Y74" s="32">
        <f t="shared" si="17"/>
        <v>82.550078172913302</v>
      </c>
      <c r="Z74" s="32">
        <f t="shared" si="17"/>
        <v>125.50471196952553</v>
      </c>
      <c r="AA74" s="32">
        <f t="shared" si="17"/>
        <v>117.91427325104303</v>
      </c>
      <c r="AB74" s="32">
        <f t="shared" si="17"/>
        <v>115.07789218184487</v>
      </c>
      <c r="AC74" s="32">
        <f t="shared" si="17"/>
        <v>126.40786825488688</v>
      </c>
      <c r="AD74" s="32">
        <f t="shared" si="17"/>
        <v>96.934498872755228</v>
      </c>
      <c r="AE74" s="32">
        <f t="shared" si="17"/>
        <v>122.67046877834306</v>
      </c>
      <c r="AF74" s="32">
        <f t="shared" si="17"/>
        <v>134.82333353488411</v>
      </c>
      <c r="AG74" s="32">
        <f t="shared" si="17"/>
        <v>80.391015729599459</v>
      </c>
      <c r="AI74" s="12" t="s">
        <v>23</v>
      </c>
      <c r="AJ74" s="34"/>
      <c r="AK74" s="34">
        <f t="shared" si="18"/>
        <v>-8.6518195717333555</v>
      </c>
      <c r="AL74" s="34">
        <f t="shared" si="18"/>
        <v>89.991426893209749</v>
      </c>
      <c r="AM74" s="34">
        <f t="shared" si="18"/>
        <v>17.449921827086698</v>
      </c>
      <c r="AN74" s="34">
        <f t="shared" si="18"/>
        <v>-25.50471196952553</v>
      </c>
      <c r="AO74" s="34">
        <f t="shared" si="18"/>
        <v>-17.914273251043028</v>
      </c>
      <c r="AP74" s="34">
        <f t="shared" si="18"/>
        <v>-15.077892181844874</v>
      </c>
      <c r="AQ74" s="34">
        <f t="shared" si="18"/>
        <v>-26.407868254886878</v>
      </c>
      <c r="AR74" s="34">
        <f t="shared" si="18"/>
        <v>3.0655011272447723</v>
      </c>
      <c r="AS74" s="34">
        <f t="shared" si="18"/>
        <v>-22.670468778343064</v>
      </c>
      <c r="AT74" s="34">
        <f t="shared" si="18"/>
        <v>-34.823333534884114</v>
      </c>
      <c r="AU74" s="34"/>
    </row>
    <row r="75" spans="2:47" x14ac:dyDescent="0.2">
      <c r="B75" s="12" t="s">
        <v>24</v>
      </c>
      <c r="C75" s="35">
        <v>20495160</v>
      </c>
      <c r="D75" s="30">
        <v>19875680</v>
      </c>
      <c r="E75" s="30">
        <v>10071880</v>
      </c>
      <c r="F75" s="30">
        <v>18151760</v>
      </c>
      <c r="G75" s="30">
        <v>19253360</v>
      </c>
      <c r="H75" s="30">
        <v>29712960</v>
      </c>
      <c r="I75" s="30">
        <v>20860520</v>
      </c>
      <c r="J75" s="30">
        <v>28961240</v>
      </c>
      <c r="K75" s="30">
        <v>21149000</v>
      </c>
      <c r="L75" s="30">
        <v>25685800</v>
      </c>
      <c r="M75" s="30">
        <v>18907200</v>
      </c>
      <c r="N75" s="35">
        <v>19600120</v>
      </c>
      <c r="U75" s="12" t="s">
        <v>24</v>
      </c>
      <c r="V75" s="32">
        <f t="shared" si="19"/>
        <v>99.582163618930792</v>
      </c>
      <c r="W75" s="32">
        <f t="shared" si="17"/>
        <v>96.572225725366891</v>
      </c>
      <c r="X75" s="32">
        <f t="shared" si="17"/>
        <v>48.93738824728554</v>
      </c>
      <c r="Y75" s="32">
        <f t="shared" si="17"/>
        <v>88.196019659839848</v>
      </c>
      <c r="Z75" s="32">
        <f t="shared" si="17"/>
        <v>93.548488800974354</v>
      </c>
      <c r="AA75" s="32">
        <f t="shared" si="17"/>
        <v>144.36973628518862</v>
      </c>
      <c r="AB75" s="32">
        <f t="shared" si="17"/>
        <v>101.35737978215238</v>
      </c>
      <c r="AC75" s="32">
        <f t="shared" si="17"/>
        <v>140.71726887163229</v>
      </c>
      <c r="AD75" s="32">
        <f t="shared" si="17"/>
        <v>102.75905035026646</v>
      </c>
      <c r="AE75" s="32">
        <f t="shared" si="17"/>
        <v>124.80251621764029</v>
      </c>
      <c r="AF75" s="32">
        <f t="shared" si="17"/>
        <v>91.866561860256198</v>
      </c>
      <c r="AG75" s="32">
        <f t="shared" si="17"/>
        <v>95.233331029895737</v>
      </c>
      <c r="AI75" s="12" t="s">
        <v>24</v>
      </c>
      <c r="AJ75" s="34"/>
      <c r="AK75" s="34">
        <f t="shared" si="18"/>
        <v>3.4277742746331086</v>
      </c>
      <c r="AL75" s="34">
        <f t="shared" si="18"/>
        <v>51.06261175271446</v>
      </c>
      <c r="AM75" s="34">
        <f t="shared" si="18"/>
        <v>11.803980340160152</v>
      </c>
      <c r="AN75" s="34">
        <f t="shared" si="18"/>
        <v>6.4515111990256457</v>
      </c>
      <c r="AO75" s="34">
        <f t="shared" si="18"/>
        <v>-44.369736285188623</v>
      </c>
      <c r="AP75" s="34">
        <f t="shared" si="18"/>
        <v>-1.3573797821523783</v>
      </c>
      <c r="AQ75" s="34">
        <f t="shared" si="18"/>
        <v>-40.717268871632285</v>
      </c>
      <c r="AR75" s="34">
        <f t="shared" si="18"/>
        <v>-2.7590503502664632</v>
      </c>
      <c r="AS75" s="34">
        <f t="shared" si="18"/>
        <v>-24.802516217640289</v>
      </c>
      <c r="AT75" s="34">
        <f t="shared" si="18"/>
        <v>8.1334381397438023</v>
      </c>
      <c r="AU75" s="34"/>
    </row>
    <row r="76" spans="2:47" x14ac:dyDescent="0.2">
      <c r="B76" s="12" t="s">
        <v>25</v>
      </c>
      <c r="C76" s="31">
        <v>19167440</v>
      </c>
      <c r="D76" s="30">
        <v>22139280</v>
      </c>
      <c r="E76" s="30">
        <v>17178720</v>
      </c>
      <c r="F76" s="30">
        <v>19256120</v>
      </c>
      <c r="G76" s="30">
        <v>1413560</v>
      </c>
      <c r="H76" s="30">
        <v>23702120</v>
      </c>
      <c r="I76" s="30">
        <v>2395840</v>
      </c>
      <c r="J76" s="30">
        <v>28260880</v>
      </c>
      <c r="K76" s="30">
        <v>21963240</v>
      </c>
      <c r="L76" s="30">
        <v>21773320</v>
      </c>
      <c r="M76" s="30">
        <v>16814680</v>
      </c>
      <c r="N76" s="30">
        <v>14637240</v>
      </c>
      <c r="U76" s="12" t="s">
        <v>25</v>
      </c>
      <c r="V76" s="32">
        <f t="shared" si="19"/>
        <v>93.131019530271487</v>
      </c>
      <c r="W76" s="32">
        <f t="shared" si="17"/>
        <v>107.57063635342794</v>
      </c>
      <c r="X76" s="32">
        <f t="shared" si="17"/>
        <v>83.468199604384594</v>
      </c>
      <c r="Y76" s="32">
        <f t="shared" si="17"/>
        <v>93.561899126709221</v>
      </c>
      <c r="Z76" s="32">
        <f t="shared" si="17"/>
        <v>6.8682246542684133</v>
      </c>
      <c r="AA76" s="32">
        <f t="shared" si="17"/>
        <v>115.16418471266054</v>
      </c>
      <c r="AB76" s="32">
        <f t="shared" si="17"/>
        <v>11.640940148053451</v>
      </c>
      <c r="AC76" s="32">
        <f t="shared" si="17"/>
        <v>137.31435012827268</v>
      </c>
      <c r="AD76" s="32">
        <f t="shared" si="17"/>
        <v>106.71529079459958</v>
      </c>
      <c r="AE76" s="32">
        <f t="shared" si="17"/>
        <v>105.79250490200312</v>
      </c>
      <c r="AF76" s="32">
        <f t="shared" si="17"/>
        <v>81.699397075210115</v>
      </c>
      <c r="AG76" s="32">
        <f t="shared" si="17"/>
        <v>71.119621833133223</v>
      </c>
      <c r="AI76" s="12" t="s">
        <v>25</v>
      </c>
      <c r="AJ76" s="34"/>
      <c r="AK76" s="34">
        <f t="shared" si="18"/>
        <v>-7.5706363534279433</v>
      </c>
      <c r="AL76" s="34">
        <f t="shared" si="18"/>
        <v>16.531800395615406</v>
      </c>
      <c r="AM76" s="34">
        <f t="shared" si="18"/>
        <v>6.4381008732907787</v>
      </c>
      <c r="AN76" s="34">
        <f t="shared" si="18"/>
        <v>93.131775345731583</v>
      </c>
      <c r="AO76" s="34">
        <f t="shared" si="18"/>
        <v>-15.164184712660543</v>
      </c>
      <c r="AP76" s="34">
        <f t="shared" si="18"/>
        <v>88.359059851946554</v>
      </c>
      <c r="AQ76" s="34">
        <f t="shared" si="18"/>
        <v>-37.314350128272679</v>
      </c>
      <c r="AR76" s="34">
        <f t="shared" si="18"/>
        <v>-6.7152907945995821</v>
      </c>
      <c r="AS76" s="34">
        <f t="shared" si="18"/>
        <v>-5.7925049020031167</v>
      </c>
      <c r="AT76" s="34">
        <f t="shared" si="18"/>
        <v>18.300602924789885</v>
      </c>
      <c r="AU76" s="34">
        <f t="shared" si="18"/>
        <v>28.880378166866777</v>
      </c>
    </row>
    <row r="78" spans="2:47" x14ac:dyDescent="0.2">
      <c r="S78" s="41" t="s">
        <v>41</v>
      </c>
    </row>
    <row r="79" spans="2:47" x14ac:dyDescent="0.2">
      <c r="R79" s="2" t="s">
        <v>42</v>
      </c>
      <c r="S79" s="42">
        <f>AVERAGE(S17,S31,S44,S57,S70)</f>
        <v>20802340.911111109</v>
      </c>
    </row>
    <row r="80" spans="2:47" x14ac:dyDescent="0.2">
      <c r="R80" s="2" t="s">
        <v>43</v>
      </c>
      <c r="S80" s="42">
        <f>STDEV(S17,S31,S44,S57,S70)</f>
        <v>959294.96455796203</v>
      </c>
    </row>
    <row r="81" spans="2:19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R81" s="2" t="s">
        <v>44</v>
      </c>
      <c r="S81" s="43">
        <f>100*(S80/S79)</f>
        <v>4.6114760288616168</v>
      </c>
    </row>
    <row r="82" spans="2:19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2:19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2:19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2:19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2:19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2:19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2:19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2:19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</row>
  </sheetData>
  <conditionalFormatting sqref="P15:S15 C1:N1048576 O81:O85 B81:B8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Q2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:Q4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Q5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Q6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AG2 V13:AG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V3:AG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:AU14 AJ16:AU28 AJ30:AU41 AJ43:AU54 AJ69:AU1048576 AJ56:AU67">
    <cfRule type="cellIs" dxfId="2" priority="3" operator="greaterThan">
      <formula>45</formula>
    </cfRule>
  </conditionalFormatting>
  <conditionalFormatting sqref="AJ1:AU14 AJ69:AU1048576 AJ56:AU67 AJ43:AU54 AJ30:AU41 AJ16:AU28">
    <cfRule type="cellIs" dxfId="1" priority="1" operator="greaterThan">
      <formula>75</formula>
    </cfRule>
    <cfRule type="cellIs" dxfId="0" priority="2" operator="lessThan">
      <formula>-45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PRB-CTG</vt:lpstr>
      <vt:lpstr>PRB-nLuc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2019-07-10T20:53:16Z</dcterms:created>
  <dcterms:modified xsi:type="dcterms:W3CDTF">2019-07-10T20:53:44Z</dcterms:modified>
</cp:coreProperties>
</file>