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6e02ad6ad3bc78/Pictures/Downloads/Excel Practices/"/>
    </mc:Choice>
  </mc:AlternateContent>
  <xr:revisionPtr revIDLastSave="27" documentId="13_ncr:1_{D3D9DA73-9678-4DC6-88EF-34189727B09F}" xr6:coauthVersionLast="45" xr6:coauthVersionMax="47" xr10:uidLastSave="{ACD1E471-D321-4EC0-91F9-38B6DDB1566D}"/>
  <bookViews>
    <workbookView xWindow="2268" yWindow="2268" windowWidth="17280" windowHeight="8880" firstSheet="2" activeTab="4" xr2:uid="{6B4EED37-497C-634C-864B-550DF14C92E4}"/>
  </bookViews>
  <sheets>
    <sheet name="Single Criteria" sheetId="3" r:id="rId1"/>
    <sheet name="Multiple Criteria" sheetId="1" r:id="rId2"/>
    <sheet name="Dynamic Criteria" sheetId="5" r:id="rId3"/>
    <sheet name="Dynamic Criteria 2" sheetId="6" r:id="rId4"/>
    <sheet name="Limitation" sheetId="7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7" l="1"/>
  <c r="C6" i="6"/>
  <c r="C5" i="5"/>
  <c r="C6" i="5"/>
  <c r="C4" i="5"/>
  <c r="C5" i="1"/>
  <c r="C4" i="3"/>
  <c r="E5" i="7"/>
  <c r="K29" i="6" l="1"/>
  <c r="K28" i="6"/>
  <c r="K27" i="6"/>
  <c r="K26" i="6"/>
  <c r="K25" i="6"/>
  <c r="K24" i="6"/>
  <c r="K23" i="6"/>
  <c r="K22" i="6"/>
  <c r="K21" i="6"/>
  <c r="K20" i="6"/>
  <c r="K19" i="6"/>
  <c r="K18" i="6"/>
  <c r="K17" i="6"/>
  <c r="K16" i="6"/>
  <c r="K15" i="6"/>
  <c r="K14" i="6"/>
  <c r="K13" i="6"/>
  <c r="K12" i="6"/>
  <c r="K11" i="6"/>
  <c r="K10" i="6"/>
  <c r="G12" i="5"/>
  <c r="G16" i="5" s="1"/>
  <c r="G20" i="5" s="1"/>
  <c r="G23" i="5" s="1"/>
  <c r="F12" i="5"/>
  <c r="F16" i="5" s="1"/>
  <c r="F20" i="5" s="1"/>
  <c r="F23" i="5" s="1"/>
  <c r="E12" i="5"/>
  <c r="E16" i="5" s="1"/>
  <c r="E20" i="5" s="1"/>
  <c r="E23" i="5" s="1"/>
  <c r="D12" i="5"/>
  <c r="D16" i="5" s="1"/>
  <c r="D20" i="5" s="1"/>
  <c r="D23" i="5" s="1"/>
  <c r="C12" i="5"/>
  <c r="C16" i="5" s="1"/>
  <c r="C20" i="5" s="1"/>
  <c r="C23" i="5" s="1"/>
  <c r="D9" i="5"/>
  <c r="E9" i="5" l="1"/>
  <c r="F9" i="5" s="1"/>
  <c r="G9" i="5" s="1"/>
</calcChain>
</file>

<file path=xl/sharedStrings.xml><?xml version="1.0" encoding="utf-8"?>
<sst xmlns="http://schemas.openxmlformats.org/spreadsheetml/2006/main" count="152" uniqueCount="68">
  <si>
    <t>Country</t>
  </si>
  <si>
    <t>Sales</t>
  </si>
  <si>
    <t>Spain</t>
  </si>
  <si>
    <t>August</t>
  </si>
  <si>
    <t>January</t>
  </si>
  <si>
    <t>February</t>
  </si>
  <si>
    <t>March</t>
  </si>
  <si>
    <t>April</t>
  </si>
  <si>
    <t>May</t>
  </si>
  <si>
    <t>June</t>
  </si>
  <si>
    <t>July</t>
  </si>
  <si>
    <t>Italy</t>
  </si>
  <si>
    <t>France</t>
  </si>
  <si>
    <t>Portugal</t>
  </si>
  <si>
    <t>Belgium</t>
  </si>
  <si>
    <t>Holland</t>
  </si>
  <si>
    <t>Switzerland</t>
  </si>
  <si>
    <t>Austria</t>
  </si>
  <si>
    <t>Germany</t>
  </si>
  <si>
    <t>Countries</t>
  </si>
  <si>
    <t>Revenue</t>
  </si>
  <si>
    <t>Cost of revenue</t>
  </si>
  <si>
    <t>Gross profit</t>
  </si>
  <si>
    <t>Research and development</t>
  </si>
  <si>
    <t>Operating income</t>
  </si>
  <si>
    <t>Interest Expense</t>
  </si>
  <si>
    <t>Other income (expense)</t>
  </si>
  <si>
    <t>Income before taxes</t>
  </si>
  <si>
    <t>Provision for income taxes</t>
  </si>
  <si>
    <t>Net income</t>
  </si>
  <si>
    <t>Gross Profit</t>
  </si>
  <si>
    <t>Net Income</t>
  </si>
  <si>
    <t>USD in millions</t>
  </si>
  <si>
    <t>Income Statement</t>
  </si>
  <si>
    <t>Bulgaria</t>
  </si>
  <si>
    <t>Greece</t>
  </si>
  <si>
    <t>Poland</t>
  </si>
  <si>
    <t>Norway</t>
  </si>
  <si>
    <t>Sweden</t>
  </si>
  <si>
    <t>Romania</t>
  </si>
  <si>
    <t>Iceland</t>
  </si>
  <si>
    <t>Finland</t>
  </si>
  <si>
    <t>Albania</t>
  </si>
  <si>
    <t>Serbia</t>
  </si>
  <si>
    <t>Ireland</t>
  </si>
  <si>
    <t>Country:</t>
  </si>
  <si>
    <t>Sales:</t>
  </si>
  <si>
    <t>Month:</t>
  </si>
  <si>
    <t>Dynamic Index Match</t>
  </si>
  <si>
    <t>Multiple Criteria Index Match</t>
  </si>
  <si>
    <t>Simple Index Match</t>
  </si>
  <si>
    <t>General and administrative</t>
  </si>
  <si>
    <t>Year:</t>
  </si>
  <si>
    <t>Advanced IndexMatch</t>
  </si>
  <si>
    <t>Salesperson</t>
  </si>
  <si>
    <t>Salesperson:</t>
  </si>
  <si>
    <t>Steven</t>
  </si>
  <si>
    <t>Billy</t>
  </si>
  <si>
    <t>Arturo</t>
  </si>
  <si>
    <t>David</t>
  </si>
  <si>
    <t>Jaidyn</t>
  </si>
  <si>
    <t>Bruno</t>
  </si>
  <si>
    <t>Franklin</t>
  </si>
  <si>
    <t>Lucia</t>
  </si>
  <si>
    <t>SUM(FILTER(FILTER(C10:J28,B10:B28=C3,C9:J9=C4))</t>
  </si>
  <si>
    <t>for excel 2021 and office 365</t>
  </si>
  <si>
    <t>→</t>
  </si>
  <si>
    <t>Criteria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</si>
</sst>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mmm"/>
    <numFmt numFmtId="166" formatCode="_(* #,##0_);_(* \(#,##0\);_(* &quot;-&quot;??_);_(@_)"/>
    <numFmt numFmtId="167" formatCode="_-* #,##0_-;\-* #,##0_-;_-* &quot;-&quot;??_-;_-@_-"/>
  </numFmts>
  <fonts count="15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 (Body)"/>
    </font>
    <font>
      <sz val="11"/>
      <color theme="1"/>
      <name val="Calibri (Body)"/>
    </font>
    <font>
      <b/>
      <sz val="11"/>
      <color theme="1"/>
      <name val="Calibri (Body)"/>
    </font>
    <font>
      <sz val="11"/>
      <color rgb="FF000000"/>
      <name val="Calibri (Body)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 (Body)"/>
    </font>
  </fonts>
  <fills count="6">
    <fill>
      <patternFill patternType="none"/>
    </fill>
    <fill>
      <patternFill patternType="gray125"/>
    </fill>
    <fill>
      <patternFill patternType="solid">
        <fgColor rgb="FF2A3E6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293D68"/>
        <bgColor indexed="64"/>
      </patternFill>
    </fill>
    <fill>
      <patternFill patternType="solid">
        <fgColor rgb="FFFFFF99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31">
    <xf numFmtId="0" fontId="0" fillId="0" borderId="0" xfId="0"/>
    <xf numFmtId="0" fontId="5" fillId="2" borderId="0" xfId="0" applyFont="1" applyFill="1" applyAlignment="1">
      <alignment vertical="center"/>
    </xf>
    <xf numFmtId="165" fontId="5" fillId="2" borderId="0" xfId="0" applyNumberFormat="1" applyFont="1" applyFill="1" applyAlignment="1">
      <alignment horizontal="center" vertical="center"/>
    </xf>
    <xf numFmtId="0" fontId="6" fillId="0" borderId="0" xfId="0" applyFont="1" applyAlignment="1">
      <alignment vertical="center"/>
    </xf>
    <xf numFmtId="166" fontId="6" fillId="0" borderId="0" xfId="0" applyNumberFormat="1" applyFont="1" applyAlignment="1">
      <alignment vertical="center"/>
    </xf>
    <xf numFmtId="0" fontId="4" fillId="0" borderId="0" xfId="0" applyFont="1"/>
    <xf numFmtId="167" fontId="0" fillId="0" borderId="0" xfId="1" applyNumberFormat="1" applyFont="1"/>
    <xf numFmtId="0" fontId="4" fillId="0" borderId="2" xfId="0" applyFont="1" applyBorder="1"/>
    <xf numFmtId="167" fontId="0" fillId="0" borderId="2" xfId="1" applyNumberFormat="1" applyFont="1" applyBorder="1"/>
    <xf numFmtId="167" fontId="2" fillId="0" borderId="2" xfId="1" applyNumberFormat="1" applyFont="1" applyBorder="1"/>
    <xf numFmtId="0" fontId="0" fillId="3" borderId="0" xfId="0" applyFill="1"/>
    <xf numFmtId="166" fontId="7" fillId="5" borderId="1" xfId="0" applyNumberFormat="1" applyFont="1" applyFill="1" applyBorder="1" applyAlignment="1">
      <alignment vertical="center"/>
    </xf>
    <xf numFmtId="167" fontId="0" fillId="0" borderId="0" xfId="1" applyNumberFormat="1" applyFont="1" applyBorder="1"/>
    <xf numFmtId="166" fontId="8" fillId="0" borderId="0" xfId="0" applyNumberFormat="1" applyFont="1" applyAlignment="1">
      <alignment vertical="center"/>
    </xf>
    <xf numFmtId="0" fontId="9" fillId="0" borderId="0" xfId="0" applyFont="1" applyAlignment="1">
      <alignment horizontal="right"/>
    </xf>
    <xf numFmtId="0" fontId="9" fillId="0" borderId="0" xfId="0" applyFont="1"/>
    <xf numFmtId="0" fontId="10" fillId="5" borderId="1" xfId="0" applyFont="1" applyFill="1" applyBorder="1" applyAlignment="1">
      <alignment horizontal="right"/>
    </xf>
    <xf numFmtId="0" fontId="11" fillId="4" borderId="0" xfId="0" applyFont="1" applyFill="1" applyAlignment="1">
      <alignment horizontal="center"/>
    </xf>
    <xf numFmtId="0" fontId="9" fillId="3" borderId="0" xfId="0" applyFont="1" applyFill="1" applyAlignment="1">
      <alignment vertical="center"/>
    </xf>
    <xf numFmtId="165" fontId="9" fillId="3" borderId="0" xfId="0" applyNumberFormat="1" applyFont="1" applyFill="1" applyAlignment="1">
      <alignment horizontal="center" vertical="center"/>
    </xf>
    <xf numFmtId="14" fontId="0" fillId="0" borderId="0" xfId="0" applyNumberFormat="1"/>
    <xf numFmtId="0" fontId="12" fillId="0" borderId="0" xfId="0" applyFont="1"/>
    <xf numFmtId="0" fontId="5" fillId="2" borderId="0" xfId="0" applyFont="1" applyFill="1" applyAlignment="1">
      <alignment horizontal="center"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166" fontId="13" fillId="0" borderId="0" xfId="0" applyNumberFormat="1" applyFont="1" applyAlignment="1">
      <alignment horizontal="right" vertical="center"/>
    </xf>
    <xf numFmtId="166" fontId="14" fillId="0" borderId="0" xfId="0" applyNumberFormat="1" applyFont="1" applyAlignment="1">
      <alignment vertical="center"/>
    </xf>
    <xf numFmtId="0" fontId="4" fillId="3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293D68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92D5B-FB84-2A43-B4A9-C14A1F477F60}">
  <dimension ref="B2:C26"/>
  <sheetViews>
    <sheetView showGridLines="0" zoomScaleNormal="100" workbookViewId="0">
      <selection activeCell="E11" sqref="E11"/>
    </sheetView>
  </sheetViews>
  <sheetFormatPr defaultColWidth="10.796875" defaultRowHeight="14.4"/>
  <cols>
    <col min="1" max="1" width="4.296875" style="15" customWidth="1"/>
    <col min="2" max="2" width="10" style="15" bestFit="1" customWidth="1"/>
    <col min="3" max="3" width="8.69921875" style="15" bestFit="1" customWidth="1"/>
    <col min="4" max="16384" width="10.796875" style="15"/>
  </cols>
  <sheetData>
    <row r="2" spans="2:3">
      <c r="B2" s="22" t="s">
        <v>50</v>
      </c>
      <c r="C2" s="22"/>
    </row>
    <row r="3" spans="2:3">
      <c r="B3" s="14" t="s">
        <v>45</v>
      </c>
      <c r="C3" s="14" t="s">
        <v>13</v>
      </c>
    </row>
    <row r="4" spans="2:3">
      <c r="B4" s="16" t="s">
        <v>46</v>
      </c>
      <c r="C4" s="11">
        <f>INDEX(C7:C26,MATCH(C3,B7:B26,0))</f>
        <v>65468</v>
      </c>
    </row>
    <row r="6" spans="2:3">
      <c r="B6" s="1" t="s">
        <v>19</v>
      </c>
      <c r="C6" s="2" t="s">
        <v>1</v>
      </c>
    </row>
    <row r="7" spans="2:3">
      <c r="B7" s="3" t="s">
        <v>2</v>
      </c>
      <c r="C7" s="4">
        <v>92799</v>
      </c>
    </row>
    <row r="8" spans="2:3">
      <c r="B8" s="3" t="s">
        <v>11</v>
      </c>
      <c r="C8" s="4">
        <v>666566</v>
      </c>
    </row>
    <row r="9" spans="2:3">
      <c r="B9" s="3" t="s">
        <v>12</v>
      </c>
      <c r="C9" s="4">
        <v>99127</v>
      </c>
    </row>
    <row r="10" spans="2:3">
      <c r="B10" s="3" t="s">
        <v>13</v>
      </c>
      <c r="C10" s="4">
        <v>65468</v>
      </c>
    </row>
    <row r="11" spans="2:3">
      <c r="B11" s="3" t="s">
        <v>14</v>
      </c>
      <c r="C11" s="4">
        <v>18856</v>
      </c>
    </row>
    <row r="12" spans="2:3">
      <c r="B12" s="3" t="s">
        <v>15</v>
      </c>
      <c r="C12" s="4">
        <v>7648</v>
      </c>
    </row>
    <row r="13" spans="2:3">
      <c r="B13" s="3" t="s">
        <v>16</v>
      </c>
      <c r="C13" s="4">
        <v>9865</v>
      </c>
    </row>
    <row r="14" spans="2:3">
      <c r="B14" s="3" t="s">
        <v>17</v>
      </c>
      <c r="C14" s="4">
        <v>11061</v>
      </c>
    </row>
    <row r="15" spans="2:3">
      <c r="B15" s="3" t="s">
        <v>18</v>
      </c>
      <c r="C15" s="4">
        <v>78305</v>
      </c>
    </row>
    <row r="16" spans="2:3">
      <c r="B16" s="3" t="s">
        <v>34</v>
      </c>
      <c r="C16" s="4">
        <v>122473.39104000002</v>
      </c>
    </row>
    <row r="17" spans="2:3">
      <c r="B17" s="3" t="s">
        <v>35</v>
      </c>
      <c r="C17" s="4">
        <v>80887.023360000007</v>
      </c>
    </row>
    <row r="18" spans="2:3">
      <c r="B18" s="3" t="s">
        <v>36</v>
      </c>
      <c r="C18" s="4">
        <v>23296.965120000001</v>
      </c>
    </row>
    <row r="19" spans="2:3">
      <c r="B19" s="3" t="s">
        <v>37</v>
      </c>
      <c r="C19" s="4">
        <v>9449.2569600000006</v>
      </c>
    </row>
    <row r="20" spans="2:3">
      <c r="B20" s="3" t="s">
        <v>38</v>
      </c>
      <c r="C20" s="4">
        <v>12188.4048</v>
      </c>
    </row>
    <row r="21" spans="2:3">
      <c r="B21" s="3" t="s">
        <v>39</v>
      </c>
      <c r="C21" s="4">
        <v>13666.086720000001</v>
      </c>
    </row>
    <row r="22" spans="2:3">
      <c r="B22" s="3" t="s">
        <v>40</v>
      </c>
      <c r="C22" s="4">
        <v>96747.39360000001</v>
      </c>
    </row>
    <row r="23" spans="2:3">
      <c r="B23" s="3" t="s">
        <v>41</v>
      </c>
      <c r="C23" s="4">
        <v>8681.2000000000007</v>
      </c>
    </row>
    <row r="24" spans="2:3">
      <c r="B24" s="3" t="s">
        <v>42</v>
      </c>
      <c r="C24" s="4">
        <v>9733.68</v>
      </c>
    </row>
    <row r="25" spans="2:3">
      <c r="B25" s="3" t="s">
        <v>43</v>
      </c>
      <c r="C25" s="4">
        <v>68908.399999999994</v>
      </c>
    </row>
    <row r="26" spans="2:3">
      <c r="B26" s="3" t="s">
        <v>44</v>
      </c>
      <c r="C26" s="4">
        <v>20499.130080000003</v>
      </c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7C8B32-E438-E442-A8A3-ABAE62A622FF}">
  <dimension ref="B2:J27"/>
  <sheetViews>
    <sheetView showGridLines="0" zoomScaleNormal="100" workbookViewId="0">
      <selection activeCell="D10" sqref="D10"/>
    </sheetView>
  </sheetViews>
  <sheetFormatPr defaultColWidth="10.796875" defaultRowHeight="14.4"/>
  <cols>
    <col min="1" max="1" width="4.796875" style="15" customWidth="1"/>
    <col min="2" max="3" width="12.5" style="15" customWidth="1"/>
    <col min="4" max="16384" width="10.796875" style="15"/>
  </cols>
  <sheetData>
    <row r="2" spans="2:10">
      <c r="B2" s="22" t="s">
        <v>49</v>
      </c>
      <c r="C2" s="22"/>
    </row>
    <row r="3" spans="2:10">
      <c r="B3" s="14" t="s">
        <v>45</v>
      </c>
      <c r="C3" s="14" t="s">
        <v>13</v>
      </c>
    </row>
    <row r="4" spans="2:10">
      <c r="B4" s="14" t="s">
        <v>47</v>
      </c>
      <c r="C4" s="14" t="s">
        <v>4</v>
      </c>
    </row>
    <row r="5" spans="2:10">
      <c r="B5" s="16" t="s">
        <v>46</v>
      </c>
      <c r="C5" s="11">
        <f>INDEX(C8:J27,MATCH(C3,B8:B27,0),MATCH(C4,C7:J7,0))</f>
        <v>65468</v>
      </c>
    </row>
    <row r="7" spans="2:10">
      <c r="B7" s="1" t="s">
        <v>0</v>
      </c>
      <c r="C7" s="2" t="s">
        <v>4</v>
      </c>
      <c r="D7" s="2" t="s">
        <v>5</v>
      </c>
      <c r="E7" s="2" t="s">
        <v>6</v>
      </c>
      <c r="F7" s="2" t="s">
        <v>7</v>
      </c>
      <c r="G7" s="2" t="s">
        <v>8</v>
      </c>
      <c r="H7" s="2" t="s">
        <v>9</v>
      </c>
      <c r="I7" s="2" t="s">
        <v>10</v>
      </c>
      <c r="J7" s="2" t="s">
        <v>3</v>
      </c>
    </row>
    <row r="8" spans="2:10">
      <c r="B8" s="3" t="s">
        <v>2</v>
      </c>
      <c r="C8" s="4">
        <v>92799</v>
      </c>
      <c r="D8" s="4">
        <v>100222.92000000001</v>
      </c>
      <c r="E8" s="4">
        <v>130289.79600000002</v>
      </c>
      <c r="F8" s="4">
        <v>110746.32660000001</v>
      </c>
      <c r="G8" s="4">
        <v>104101.54700400001</v>
      </c>
      <c r="H8" s="4">
        <v>116593.73264448001</v>
      </c>
      <c r="I8" s="4">
        <v>130584.98056181763</v>
      </c>
      <c r="J8" s="4">
        <v>146255.17822923575</v>
      </c>
    </row>
    <row r="9" spans="2:10">
      <c r="B9" s="3" t="s">
        <v>11</v>
      </c>
      <c r="C9" s="4">
        <v>666566</v>
      </c>
      <c r="D9" s="4">
        <v>719891.28</v>
      </c>
      <c r="E9" s="4">
        <v>683896.71600000001</v>
      </c>
      <c r="F9" s="4">
        <v>649701.88020000001</v>
      </c>
      <c r="G9" s="4">
        <v>617216.78619000001</v>
      </c>
      <c r="H9" s="4">
        <v>586355.94688049995</v>
      </c>
      <c r="I9" s="4">
        <v>557038.14953647496</v>
      </c>
      <c r="J9" s="4">
        <v>529186.24205965118</v>
      </c>
    </row>
    <row r="10" spans="2:10">
      <c r="B10" s="3" t="s">
        <v>12</v>
      </c>
      <c r="C10" s="4">
        <v>99127</v>
      </c>
      <c r="D10" s="4">
        <v>107057.16</v>
      </c>
      <c r="E10" s="4">
        <v>139174.30800000002</v>
      </c>
      <c r="F10" s="4">
        <v>118298.16180000002</v>
      </c>
      <c r="G10" s="4">
        <v>111200.27209200001</v>
      </c>
      <c r="H10" s="4">
        <v>124544.30474304003</v>
      </c>
      <c r="I10" s="4">
        <v>107057.16</v>
      </c>
      <c r="J10" s="4">
        <v>139174.30800000002</v>
      </c>
    </row>
    <row r="11" spans="2:10">
      <c r="B11" s="3" t="s">
        <v>13</v>
      </c>
      <c r="C11" s="4">
        <v>65468</v>
      </c>
      <c r="D11" s="4">
        <v>70705.440000000002</v>
      </c>
      <c r="E11" s="4">
        <v>91917.072</v>
      </c>
      <c r="F11" s="4">
        <v>78129.511199999994</v>
      </c>
      <c r="G11" s="4">
        <v>73441.740527999995</v>
      </c>
      <c r="H11" s="4">
        <v>82254.749391360005</v>
      </c>
      <c r="I11" s="4">
        <v>90480.224330496014</v>
      </c>
      <c r="J11" s="4">
        <v>99528.246763545627</v>
      </c>
    </row>
    <row r="12" spans="2:10">
      <c r="B12" s="3" t="s">
        <v>14</v>
      </c>
      <c r="C12" s="4">
        <v>18856</v>
      </c>
      <c r="D12" s="4">
        <v>20364.48</v>
      </c>
      <c r="E12" s="4">
        <v>26473.824000000001</v>
      </c>
      <c r="F12" s="4">
        <v>22502.750400000001</v>
      </c>
      <c r="G12" s="4">
        <v>21152.585375999999</v>
      </c>
      <c r="H12" s="4">
        <v>23690.895621120002</v>
      </c>
      <c r="I12" s="4">
        <v>20137.261277952002</v>
      </c>
      <c r="J12" s="4">
        <v>17116.672086259201</v>
      </c>
    </row>
    <row r="13" spans="2:10">
      <c r="B13" s="3" t="s">
        <v>15</v>
      </c>
      <c r="C13" s="4">
        <v>7648</v>
      </c>
      <c r="D13" s="4">
        <v>8259.84</v>
      </c>
      <c r="E13" s="4">
        <v>10737.792000000001</v>
      </c>
      <c r="F13" s="4">
        <v>9127.1232</v>
      </c>
      <c r="G13" s="4">
        <v>8579.4958079999997</v>
      </c>
      <c r="H13" s="4">
        <v>9609.0353049599998</v>
      </c>
      <c r="I13" s="4">
        <v>10089.487070208001</v>
      </c>
      <c r="J13" s="4">
        <v>10190.381940910082</v>
      </c>
    </row>
    <row r="14" spans="2:10">
      <c r="B14" s="3" t="s">
        <v>16</v>
      </c>
      <c r="C14" s="4">
        <v>9865</v>
      </c>
      <c r="D14" s="4">
        <v>10654.2</v>
      </c>
      <c r="E14" s="4">
        <v>13850.460000000001</v>
      </c>
      <c r="F14" s="4">
        <v>11772.891</v>
      </c>
      <c r="G14" s="4">
        <v>11066.517539999999</v>
      </c>
      <c r="H14" s="4">
        <v>12394.4996448</v>
      </c>
      <c r="I14" s="4">
        <v>9865</v>
      </c>
      <c r="J14" s="4">
        <v>10654.2</v>
      </c>
    </row>
    <row r="15" spans="2:10">
      <c r="B15" s="3" t="s">
        <v>17</v>
      </c>
      <c r="C15" s="4">
        <v>11061</v>
      </c>
      <c r="D15" s="4">
        <v>11945.880000000001</v>
      </c>
      <c r="E15" s="4">
        <v>15529.644000000002</v>
      </c>
      <c r="F15" s="4">
        <v>13200.197400000001</v>
      </c>
      <c r="G15" s="4">
        <v>12408.185556</v>
      </c>
      <c r="H15" s="4">
        <v>13897.167822720001</v>
      </c>
      <c r="I15" s="4">
        <v>11061</v>
      </c>
      <c r="J15" s="4">
        <v>11945.880000000001</v>
      </c>
    </row>
    <row r="16" spans="2:10">
      <c r="B16" s="3" t="s">
        <v>18</v>
      </c>
      <c r="C16" s="4">
        <v>78305</v>
      </c>
      <c r="D16" s="4">
        <v>84569.400000000009</v>
      </c>
      <c r="E16" s="4">
        <v>109940.22000000002</v>
      </c>
      <c r="F16" s="4">
        <v>93449.187000000005</v>
      </c>
      <c r="G16" s="4">
        <v>87842.235780000003</v>
      </c>
      <c r="H16" s="4">
        <v>98383.304073600011</v>
      </c>
      <c r="I16" s="4">
        <v>96415.637992128002</v>
      </c>
      <c r="J16" s="4">
        <v>94487.325232285439</v>
      </c>
    </row>
    <row r="17" spans="2:10">
      <c r="B17" s="3" t="s">
        <v>34</v>
      </c>
      <c r="C17" s="4">
        <v>122473.39104000002</v>
      </c>
      <c r="D17" s="4">
        <v>104102.38238400001</v>
      </c>
      <c r="E17" s="4">
        <v>9865</v>
      </c>
      <c r="F17" s="4">
        <v>10654.2</v>
      </c>
      <c r="G17" s="4">
        <v>13850.460000000001</v>
      </c>
      <c r="H17" s="4">
        <v>11772.891</v>
      </c>
      <c r="I17" s="4">
        <v>11066.517539999999</v>
      </c>
      <c r="J17" s="4">
        <v>12394.4996448</v>
      </c>
    </row>
    <row r="18" spans="2:10">
      <c r="B18" s="3" t="s">
        <v>35</v>
      </c>
      <c r="C18" s="4">
        <v>80887.023360000007</v>
      </c>
      <c r="D18" s="4">
        <v>68753.969855999996</v>
      </c>
      <c r="E18" s="4">
        <v>11061</v>
      </c>
      <c r="F18" s="4">
        <v>11945.880000000001</v>
      </c>
      <c r="G18" s="4">
        <v>15529.644000000002</v>
      </c>
      <c r="H18" s="4">
        <v>13200.197400000001</v>
      </c>
      <c r="I18" s="4">
        <v>12408.185556</v>
      </c>
      <c r="J18" s="4">
        <v>13897.167822720001</v>
      </c>
    </row>
    <row r="19" spans="2:10">
      <c r="B19" s="3" t="s">
        <v>36</v>
      </c>
      <c r="C19" s="4">
        <v>23296.965120000001</v>
      </c>
      <c r="D19" s="4">
        <v>19802.420352000001</v>
      </c>
      <c r="E19" s="4">
        <v>78305</v>
      </c>
      <c r="F19" s="4">
        <v>84569.400000000009</v>
      </c>
      <c r="G19" s="4">
        <v>109940.22000000002</v>
      </c>
      <c r="H19" s="4">
        <v>93449.187000000005</v>
      </c>
      <c r="I19" s="4">
        <v>87842.235780000003</v>
      </c>
      <c r="J19" s="4">
        <v>98383.304073600011</v>
      </c>
    </row>
    <row r="20" spans="2:10">
      <c r="B20" s="3" t="s">
        <v>37</v>
      </c>
      <c r="C20" s="4">
        <v>9449.2569600000006</v>
      </c>
      <c r="D20" s="4">
        <v>8031.8684160000003</v>
      </c>
      <c r="E20" s="4">
        <v>122473.39104000002</v>
      </c>
      <c r="F20" s="4">
        <v>104102.38238400001</v>
      </c>
      <c r="G20" s="4">
        <v>9865</v>
      </c>
      <c r="H20" s="4">
        <v>10654.2</v>
      </c>
      <c r="I20" s="4">
        <v>13850.460000000001</v>
      </c>
      <c r="J20" s="4">
        <v>11772.891</v>
      </c>
    </row>
    <row r="21" spans="2:10">
      <c r="B21" s="3" t="s">
        <v>38</v>
      </c>
      <c r="C21" s="4">
        <v>12188.4048</v>
      </c>
      <c r="D21" s="4">
        <v>10360.14408</v>
      </c>
      <c r="E21" s="4">
        <v>80887.023360000007</v>
      </c>
      <c r="F21" s="4">
        <v>68753.969855999996</v>
      </c>
      <c r="G21" s="4">
        <v>11061</v>
      </c>
      <c r="H21" s="4">
        <v>11945.880000000001</v>
      </c>
      <c r="I21" s="4">
        <v>15529.644000000002</v>
      </c>
      <c r="J21" s="4">
        <v>13200.197400000001</v>
      </c>
    </row>
    <row r="22" spans="2:10">
      <c r="B22" s="3" t="s">
        <v>39</v>
      </c>
      <c r="C22" s="4">
        <v>13666.086720000001</v>
      </c>
      <c r="D22" s="4">
        <v>11616.173712000002</v>
      </c>
      <c r="E22" s="4">
        <v>23296.965120000001</v>
      </c>
      <c r="F22" s="4">
        <v>19802.420352000001</v>
      </c>
      <c r="G22" s="4">
        <v>78305</v>
      </c>
      <c r="H22" s="4">
        <v>84569.400000000009</v>
      </c>
      <c r="I22" s="4">
        <v>109940.22000000002</v>
      </c>
      <c r="J22" s="4">
        <v>93449.187000000005</v>
      </c>
    </row>
    <row r="23" spans="2:10">
      <c r="B23" s="3" t="s">
        <v>40</v>
      </c>
      <c r="C23" s="4">
        <v>96747.39360000001</v>
      </c>
      <c r="D23" s="4">
        <v>82235.28456</v>
      </c>
      <c r="E23" s="4">
        <v>9449.2569600000006</v>
      </c>
      <c r="F23" s="4">
        <v>8031.8684160000003</v>
      </c>
      <c r="G23" s="4">
        <v>122473.39104000002</v>
      </c>
      <c r="H23" s="4">
        <v>104102.38238400001</v>
      </c>
      <c r="I23" s="4">
        <v>9865</v>
      </c>
      <c r="J23" s="4">
        <v>10654.2</v>
      </c>
    </row>
    <row r="24" spans="2:10">
      <c r="B24" s="3" t="s">
        <v>41</v>
      </c>
      <c r="C24" s="4">
        <v>8681.2000000000007</v>
      </c>
      <c r="D24" s="4">
        <v>9375.6959999999999</v>
      </c>
      <c r="E24" s="4">
        <v>12188.4048</v>
      </c>
      <c r="F24" s="4">
        <v>10360.14408</v>
      </c>
      <c r="G24" s="4">
        <v>80887.023360000007</v>
      </c>
      <c r="H24" s="4">
        <v>68753.969855999996</v>
      </c>
      <c r="I24" s="4">
        <v>11061</v>
      </c>
      <c r="J24" s="4">
        <v>11945.880000000001</v>
      </c>
    </row>
    <row r="25" spans="2:10">
      <c r="B25" s="3" t="s">
        <v>42</v>
      </c>
      <c r="C25" s="4">
        <v>9733.68</v>
      </c>
      <c r="D25" s="4">
        <v>10512.374400000001</v>
      </c>
      <c r="E25" s="4">
        <v>13666.086720000001</v>
      </c>
      <c r="F25" s="4">
        <v>11616.173712000002</v>
      </c>
      <c r="G25" s="4">
        <v>23296.965120000001</v>
      </c>
      <c r="H25" s="4">
        <v>19802.420352000001</v>
      </c>
      <c r="I25" s="4">
        <v>78305</v>
      </c>
      <c r="J25" s="4">
        <v>84569.400000000009</v>
      </c>
    </row>
    <row r="26" spans="2:10">
      <c r="B26" s="3" t="s">
        <v>43</v>
      </c>
      <c r="C26" s="4">
        <v>68908.399999999994</v>
      </c>
      <c r="D26" s="4">
        <v>74421.072000000015</v>
      </c>
      <c r="E26" s="4">
        <v>96747.39360000001</v>
      </c>
      <c r="F26" s="4">
        <v>82235.28456</v>
      </c>
      <c r="G26" s="4">
        <v>9449.2569600000006</v>
      </c>
      <c r="H26" s="4">
        <v>8031.8684160000003</v>
      </c>
      <c r="I26" s="4">
        <v>122473.39104000002</v>
      </c>
      <c r="J26" s="4">
        <v>104102.38238400001</v>
      </c>
    </row>
    <row r="27" spans="2:10">
      <c r="B27" s="3" t="s">
        <v>44</v>
      </c>
      <c r="C27" s="4">
        <v>20499.130080000003</v>
      </c>
      <c r="D27" s="4">
        <v>17424.260568000002</v>
      </c>
      <c r="E27" s="4">
        <v>34945.447679999997</v>
      </c>
      <c r="F27" s="4">
        <v>29703.630528000002</v>
      </c>
      <c r="G27" s="4">
        <v>117457.5</v>
      </c>
      <c r="H27" s="4">
        <v>126854.1</v>
      </c>
      <c r="I27" s="4">
        <v>164910.33000000002</v>
      </c>
      <c r="J27" s="4">
        <v>140173.78049999999</v>
      </c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4C37-4C72-0848-9016-0668B9C5380D}">
  <dimension ref="B2:G30"/>
  <sheetViews>
    <sheetView showGridLines="0" zoomScaleNormal="100" workbookViewId="0">
      <selection activeCell="G5" sqref="G5"/>
    </sheetView>
  </sheetViews>
  <sheetFormatPr defaultColWidth="10.69921875" defaultRowHeight="15.6"/>
  <cols>
    <col min="1" max="1" width="4.5" customWidth="1"/>
    <col min="2" max="2" width="22.5" customWidth="1"/>
    <col min="3" max="7" width="9.796875" customWidth="1"/>
  </cols>
  <sheetData>
    <row r="2" spans="2:7">
      <c r="B2" s="24" t="s">
        <v>48</v>
      </c>
      <c r="C2" s="25"/>
      <c r="D2" s="26"/>
    </row>
    <row r="3" spans="2:7">
      <c r="B3" s="10"/>
      <c r="C3" s="30">
        <v>2021</v>
      </c>
      <c r="D3" s="10"/>
    </row>
    <row r="4" spans="2:7">
      <c r="B4" s="5" t="s">
        <v>20</v>
      </c>
      <c r="C4" s="12">
        <f>INDEX($C$10:$G$23,MATCH($B4,$B$10:$B$23,0),MATCH(C$3,$C$9:$G$9,0))</f>
        <v>265595</v>
      </c>
      <c r="D4" s="12"/>
    </row>
    <row r="5" spans="2:7">
      <c r="B5" s="5" t="s">
        <v>30</v>
      </c>
      <c r="C5" s="12">
        <f t="shared" ref="C5:D6" si="0">INDEX($C$10:$G$23,MATCH($B5,$B$10:$B$23,0),MATCH(C$3,$C$9:$G$9,0))</f>
        <v>101839</v>
      </c>
      <c r="D5" s="12"/>
    </row>
    <row r="6" spans="2:7">
      <c r="B6" s="5" t="s">
        <v>31</v>
      </c>
      <c r="C6" s="12">
        <f t="shared" si="0"/>
        <v>49041</v>
      </c>
      <c r="D6" s="12"/>
    </row>
    <row r="8" spans="2:7">
      <c r="B8" s="23" t="s">
        <v>33</v>
      </c>
      <c r="C8" s="23"/>
      <c r="D8" s="23"/>
      <c r="E8" s="23"/>
      <c r="F8" s="23"/>
      <c r="G8" s="23"/>
    </row>
    <row r="9" spans="2:7">
      <c r="B9" s="10" t="s">
        <v>32</v>
      </c>
      <c r="C9" s="10">
        <v>2019</v>
      </c>
      <c r="D9" s="10">
        <f>C9+1</f>
        <v>2020</v>
      </c>
      <c r="E9" s="10">
        <f t="shared" ref="E9:G9" si="1">D9+1</f>
        <v>2021</v>
      </c>
      <c r="F9" s="10">
        <f t="shared" si="1"/>
        <v>2022</v>
      </c>
      <c r="G9" s="10">
        <f t="shared" si="1"/>
        <v>2023</v>
      </c>
    </row>
    <row r="10" spans="2:7">
      <c r="B10" t="s">
        <v>20</v>
      </c>
      <c r="C10" s="6">
        <v>215639</v>
      </c>
      <c r="D10" s="6">
        <v>229234</v>
      </c>
      <c r="E10" s="6">
        <v>265595</v>
      </c>
      <c r="F10" s="6">
        <v>260174</v>
      </c>
      <c r="G10" s="6">
        <v>274515</v>
      </c>
    </row>
    <row r="11" spans="2:7">
      <c r="B11" t="s">
        <v>21</v>
      </c>
      <c r="C11" s="6">
        <v>131376</v>
      </c>
      <c r="D11" s="6">
        <v>141048</v>
      </c>
      <c r="E11" s="6">
        <v>163756</v>
      </c>
      <c r="F11" s="6">
        <v>161782</v>
      </c>
      <c r="G11" s="6">
        <v>169559</v>
      </c>
    </row>
    <row r="12" spans="2:7">
      <c r="B12" s="7" t="s">
        <v>22</v>
      </c>
      <c r="C12" s="8">
        <f>C10-C11</f>
        <v>84263</v>
      </c>
      <c r="D12" s="8">
        <f t="shared" ref="D12:G12" si="2">D10-D11</f>
        <v>88186</v>
      </c>
      <c r="E12" s="8">
        <f t="shared" si="2"/>
        <v>101839</v>
      </c>
      <c r="F12" s="8">
        <f t="shared" si="2"/>
        <v>98392</v>
      </c>
      <c r="G12" s="8">
        <f t="shared" si="2"/>
        <v>104956</v>
      </c>
    </row>
    <row r="13" spans="2:7" ht="10.95" customHeight="1">
      <c r="C13" s="6"/>
      <c r="D13" s="6"/>
      <c r="E13" s="6"/>
      <c r="F13" s="6"/>
      <c r="G13" s="6"/>
    </row>
    <row r="14" spans="2:7">
      <c r="B14" t="s">
        <v>23</v>
      </c>
      <c r="C14" s="6">
        <v>10045</v>
      </c>
      <c r="D14" s="6">
        <v>11581</v>
      </c>
      <c r="E14" s="6">
        <v>14236</v>
      </c>
      <c r="F14" s="6">
        <v>16217</v>
      </c>
      <c r="G14" s="6">
        <v>18752</v>
      </c>
    </row>
    <row r="15" spans="2:7">
      <c r="B15" t="s">
        <v>51</v>
      </c>
      <c r="C15" s="6">
        <v>14194</v>
      </c>
      <c r="D15" s="6">
        <v>15261</v>
      </c>
      <c r="E15" s="6">
        <v>16705</v>
      </c>
      <c r="F15" s="6">
        <v>18245</v>
      </c>
      <c r="G15" s="6">
        <v>19916</v>
      </c>
    </row>
    <row r="16" spans="2:7">
      <c r="B16" s="7" t="s">
        <v>24</v>
      </c>
      <c r="C16" s="8">
        <f>C12-SUM(C14:C15)</f>
        <v>60024</v>
      </c>
      <c r="D16" s="8">
        <f t="shared" ref="D16:G16" si="3">D12-SUM(D14:D15)</f>
        <v>61344</v>
      </c>
      <c r="E16" s="8">
        <f t="shared" si="3"/>
        <v>70898</v>
      </c>
      <c r="F16" s="8">
        <f t="shared" si="3"/>
        <v>63930</v>
      </c>
      <c r="G16" s="8">
        <f t="shared" si="3"/>
        <v>66288</v>
      </c>
    </row>
    <row r="17" spans="2:7" ht="10.95" customHeight="1">
      <c r="C17" s="6"/>
      <c r="D17" s="6"/>
      <c r="E17" s="6"/>
      <c r="F17" s="6"/>
      <c r="G17" s="6"/>
    </row>
    <row r="18" spans="2:7">
      <c r="B18" t="s">
        <v>25</v>
      </c>
      <c r="C18" s="6">
        <v>1456</v>
      </c>
      <c r="D18" s="6">
        <v>2323</v>
      </c>
      <c r="E18" s="6">
        <v>3240</v>
      </c>
      <c r="F18" s="6">
        <v>3576</v>
      </c>
      <c r="G18" s="6">
        <v>2873</v>
      </c>
    </row>
    <row r="19" spans="2:7">
      <c r="B19" t="s">
        <v>26</v>
      </c>
      <c r="C19" s="6">
        <v>2804</v>
      </c>
      <c r="D19" s="6">
        <v>5068</v>
      </c>
      <c r="E19" s="6">
        <v>5245</v>
      </c>
      <c r="F19" s="6">
        <v>5383</v>
      </c>
      <c r="G19" s="6">
        <v>3676</v>
      </c>
    </row>
    <row r="20" spans="2:7">
      <c r="B20" s="7" t="s">
        <v>27</v>
      </c>
      <c r="C20" s="8">
        <f>C16-SUM(C18:C19)</f>
        <v>55764</v>
      </c>
      <c r="D20" s="8">
        <f t="shared" ref="D20:G20" si="4">D16-SUM(D18:D19)</f>
        <v>53953</v>
      </c>
      <c r="E20" s="8">
        <f t="shared" si="4"/>
        <v>62413</v>
      </c>
      <c r="F20" s="8">
        <f t="shared" si="4"/>
        <v>54971</v>
      </c>
      <c r="G20" s="8">
        <f t="shared" si="4"/>
        <v>59739</v>
      </c>
    </row>
    <row r="21" spans="2:7" ht="10.95" customHeight="1">
      <c r="B21" s="5"/>
      <c r="C21" s="6"/>
      <c r="D21" s="6"/>
      <c r="E21" s="6"/>
      <c r="F21" s="6"/>
      <c r="G21" s="6"/>
    </row>
    <row r="22" spans="2:7">
      <c r="B22" t="s">
        <v>28</v>
      </c>
      <c r="C22" s="6">
        <v>15685</v>
      </c>
      <c r="D22" s="6">
        <v>15738</v>
      </c>
      <c r="E22" s="6">
        <v>13372</v>
      </c>
      <c r="F22" s="6">
        <v>10481</v>
      </c>
      <c r="G22" s="6">
        <v>9680</v>
      </c>
    </row>
    <row r="23" spans="2:7">
      <c r="B23" s="7" t="s">
        <v>29</v>
      </c>
      <c r="C23" s="9">
        <f>C20-C22</f>
        <v>40079</v>
      </c>
      <c r="D23" s="9">
        <f t="shared" ref="D23:G23" si="5">D20-D22</f>
        <v>38215</v>
      </c>
      <c r="E23" s="9">
        <f t="shared" si="5"/>
        <v>49041</v>
      </c>
      <c r="F23" s="9">
        <f t="shared" si="5"/>
        <v>44490</v>
      </c>
      <c r="G23" s="9">
        <f t="shared" si="5"/>
        <v>50059</v>
      </c>
    </row>
    <row r="27" spans="2:7">
      <c r="E27" s="6"/>
      <c r="F27" s="6"/>
      <c r="G27" s="6"/>
    </row>
    <row r="28" spans="2:7">
      <c r="E28" s="6"/>
      <c r="F28" s="6"/>
      <c r="G28" s="6"/>
    </row>
    <row r="29" spans="2:7">
      <c r="E29" s="6"/>
      <c r="F29" s="6"/>
      <c r="G29" s="6"/>
    </row>
    <row r="30" spans="2:7">
      <c r="E30" s="6"/>
      <c r="F30" s="6"/>
      <c r="G30" s="6"/>
    </row>
  </sheetData>
  <mergeCells count="2">
    <mergeCell ref="B8:G8"/>
    <mergeCell ref="B2:D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7F1D0-2EF6-BD48-BBD4-46F17440E0C0}">
  <dimension ref="B2:K29"/>
  <sheetViews>
    <sheetView showGridLines="0" zoomScale="85" zoomScaleNormal="85" workbookViewId="0">
      <selection activeCell="F5" sqref="F5"/>
    </sheetView>
  </sheetViews>
  <sheetFormatPr defaultColWidth="10.69921875" defaultRowHeight="15.6"/>
  <cols>
    <col min="2" max="2" width="10.5" bestFit="1" customWidth="1"/>
    <col min="3" max="3" width="11.5" customWidth="1"/>
    <col min="12" max="12" width="11.796875" customWidth="1"/>
  </cols>
  <sheetData>
    <row r="2" spans="2:11">
      <c r="B2" s="22" t="s">
        <v>53</v>
      </c>
      <c r="C2" s="22"/>
    </row>
    <row r="3" spans="2:11">
      <c r="B3" s="14" t="s">
        <v>45</v>
      </c>
      <c r="C3" s="27" t="s">
        <v>2</v>
      </c>
    </row>
    <row r="4" spans="2:11">
      <c r="B4" s="14" t="s">
        <v>52</v>
      </c>
      <c r="C4" s="14">
        <v>2023</v>
      </c>
    </row>
    <row r="5" spans="2:11">
      <c r="B5" s="14" t="s">
        <v>47</v>
      </c>
      <c r="C5" s="14" t="s">
        <v>4</v>
      </c>
    </row>
    <row r="6" spans="2:11">
      <c r="B6" s="16" t="s">
        <v>46</v>
      </c>
      <c r="C6" s="11">
        <f>INDEX(C10:K29,MATCH(C3,B10:B29,0),MATCH(C4,C8:K8,0),MATCH(C5,C9:K9,0))</f>
        <v>130584.98056181763</v>
      </c>
    </row>
    <row r="8" spans="2:11">
      <c r="B8" s="17"/>
      <c r="C8" s="17">
        <v>2021</v>
      </c>
      <c r="D8" s="17">
        <v>2021</v>
      </c>
      <c r="E8" s="17">
        <v>2021</v>
      </c>
      <c r="F8" s="17">
        <v>2022</v>
      </c>
      <c r="G8" s="17">
        <v>2022</v>
      </c>
      <c r="H8" s="17">
        <v>2022</v>
      </c>
      <c r="I8" s="17">
        <v>2023</v>
      </c>
      <c r="J8" s="17">
        <v>2023</v>
      </c>
      <c r="K8" s="17">
        <v>2023</v>
      </c>
    </row>
    <row r="9" spans="2:11">
      <c r="B9" s="18" t="s">
        <v>0</v>
      </c>
      <c r="C9" s="19" t="s">
        <v>4</v>
      </c>
      <c r="D9" s="19" t="s">
        <v>5</v>
      </c>
      <c r="E9" s="19" t="s">
        <v>6</v>
      </c>
      <c r="F9" s="19" t="s">
        <v>4</v>
      </c>
      <c r="G9" s="19" t="s">
        <v>5</v>
      </c>
      <c r="H9" s="19" t="s">
        <v>6</v>
      </c>
      <c r="I9" s="19" t="s">
        <v>4</v>
      </c>
      <c r="J9" s="19" t="s">
        <v>5</v>
      </c>
      <c r="K9" s="19" t="s">
        <v>6</v>
      </c>
    </row>
    <row r="10" spans="2:11">
      <c r="B10" s="3" t="s">
        <v>2</v>
      </c>
      <c r="C10" s="4">
        <v>92799</v>
      </c>
      <c r="D10" s="4">
        <v>100222.92000000001</v>
      </c>
      <c r="E10" s="4">
        <v>130289.79600000002</v>
      </c>
      <c r="F10" s="4">
        <v>110746.32660000001</v>
      </c>
      <c r="G10" s="4">
        <v>104101.54700400001</v>
      </c>
      <c r="H10" s="4">
        <v>116593.73264448001</v>
      </c>
      <c r="I10" s="4">
        <v>130584.98056181763</v>
      </c>
      <c r="J10" s="13">
        <v>146255.17822923575</v>
      </c>
      <c r="K10" s="13">
        <f>J10*1.1</f>
        <v>160880.69605215933</v>
      </c>
    </row>
    <row r="11" spans="2:11">
      <c r="B11" s="3" t="s">
        <v>11</v>
      </c>
      <c r="C11" s="4">
        <v>666566</v>
      </c>
      <c r="D11" s="4">
        <v>719891.28</v>
      </c>
      <c r="E11" s="4">
        <v>683896.71600000001</v>
      </c>
      <c r="F11" s="4">
        <v>649701.88020000001</v>
      </c>
      <c r="G11" s="4">
        <v>617216.78619000001</v>
      </c>
      <c r="H11" s="4">
        <v>586355.94688049995</v>
      </c>
      <c r="I11" s="4">
        <v>557038.14953647496</v>
      </c>
      <c r="J11" s="13">
        <v>529186.24205965118</v>
      </c>
      <c r="K11" s="13">
        <f t="shared" ref="K11:K14" si="0">J11*1.1</f>
        <v>582104.86626561638</v>
      </c>
    </row>
    <row r="12" spans="2:11">
      <c r="B12" s="3" t="s">
        <v>12</v>
      </c>
      <c r="C12" s="4">
        <v>99127</v>
      </c>
      <c r="D12" s="4">
        <v>107057.16</v>
      </c>
      <c r="E12" s="4">
        <v>139174.30800000002</v>
      </c>
      <c r="F12" s="4">
        <v>118298.16180000002</v>
      </c>
      <c r="G12" s="4">
        <v>111200.27209200001</v>
      </c>
      <c r="H12" s="4">
        <v>124544.30474304003</v>
      </c>
      <c r="I12" s="4">
        <v>107057.16</v>
      </c>
      <c r="J12" s="13">
        <v>139174.30800000002</v>
      </c>
      <c r="K12" s="13">
        <f t="shared" si="0"/>
        <v>153091.73880000002</v>
      </c>
    </row>
    <row r="13" spans="2:11">
      <c r="B13" s="3" t="s">
        <v>13</v>
      </c>
      <c r="C13" s="4">
        <v>65468</v>
      </c>
      <c r="D13" s="4">
        <v>70705.440000000002</v>
      </c>
      <c r="E13" s="4">
        <v>91917.072</v>
      </c>
      <c r="F13" s="4">
        <v>78129.511199999994</v>
      </c>
      <c r="G13" s="4">
        <v>73441.740527999995</v>
      </c>
      <c r="H13" s="4">
        <v>82254.749391360005</v>
      </c>
      <c r="I13" s="4">
        <v>90480.224330496014</v>
      </c>
      <c r="J13" s="13">
        <v>99528.246763545627</v>
      </c>
      <c r="K13" s="13">
        <f t="shared" si="0"/>
        <v>109481.0714399002</v>
      </c>
    </row>
    <row r="14" spans="2:11">
      <c r="B14" s="3" t="s">
        <v>14</v>
      </c>
      <c r="C14" s="4">
        <v>18856</v>
      </c>
      <c r="D14" s="4">
        <v>20364.48</v>
      </c>
      <c r="E14" s="4">
        <v>26473.824000000001</v>
      </c>
      <c r="F14" s="4">
        <v>22502.750400000001</v>
      </c>
      <c r="G14" s="4">
        <v>21152.585375999999</v>
      </c>
      <c r="H14" s="4">
        <v>23690.895621120002</v>
      </c>
      <c r="I14" s="4">
        <v>20137.261277952002</v>
      </c>
      <c r="J14" s="13">
        <v>17116.672086259201</v>
      </c>
      <c r="K14" s="13">
        <f t="shared" si="0"/>
        <v>18828.339294885121</v>
      </c>
    </row>
    <row r="15" spans="2:11">
      <c r="B15" s="3" t="s">
        <v>15</v>
      </c>
      <c r="C15" s="4">
        <v>7648</v>
      </c>
      <c r="D15" s="4">
        <v>8259.84</v>
      </c>
      <c r="E15" s="4">
        <v>10737.792000000001</v>
      </c>
      <c r="F15" s="4">
        <v>9127.1232</v>
      </c>
      <c r="G15" s="4">
        <v>8579.4958079999997</v>
      </c>
      <c r="H15" s="4">
        <v>9609.0353049599998</v>
      </c>
      <c r="I15" s="4">
        <v>10089.487070208001</v>
      </c>
      <c r="J15" s="13">
        <v>10190.381940910082</v>
      </c>
      <c r="K15" s="13">
        <f>F12*0.9</f>
        <v>106468.34562000002</v>
      </c>
    </row>
    <row r="16" spans="2:11">
      <c r="B16" s="3" t="s">
        <v>16</v>
      </c>
      <c r="C16" s="4">
        <v>9865</v>
      </c>
      <c r="D16" s="4">
        <v>10654.2</v>
      </c>
      <c r="E16" s="4">
        <v>13850.460000000001</v>
      </c>
      <c r="F16" s="4">
        <v>11772.891</v>
      </c>
      <c r="G16" s="4">
        <v>11066.517539999999</v>
      </c>
      <c r="H16" s="4">
        <v>12394.4996448</v>
      </c>
      <c r="I16" s="4">
        <v>9865</v>
      </c>
      <c r="J16" s="13">
        <v>10654.2</v>
      </c>
      <c r="K16" s="13">
        <f t="shared" ref="K16:K29" si="1">F13*0.9</f>
        <v>70316.560079999996</v>
      </c>
    </row>
    <row r="17" spans="2:11">
      <c r="B17" s="3" t="s">
        <v>17</v>
      </c>
      <c r="C17" s="4">
        <v>11061</v>
      </c>
      <c r="D17" s="4">
        <v>11945.880000000001</v>
      </c>
      <c r="E17" s="4">
        <v>15529.644000000002</v>
      </c>
      <c r="F17" s="4">
        <v>13200.197400000001</v>
      </c>
      <c r="G17" s="4">
        <v>12408.185556</v>
      </c>
      <c r="H17" s="4">
        <v>13897.167822720001</v>
      </c>
      <c r="I17" s="4">
        <v>11061</v>
      </c>
      <c r="J17" s="13">
        <v>11945.880000000001</v>
      </c>
      <c r="K17" s="13">
        <f t="shared" si="1"/>
        <v>20252.47536</v>
      </c>
    </row>
    <row r="18" spans="2:11">
      <c r="B18" s="3" t="s">
        <v>18</v>
      </c>
      <c r="C18" s="4">
        <v>78305</v>
      </c>
      <c r="D18" s="4">
        <v>84569.400000000009</v>
      </c>
      <c r="E18" s="4">
        <v>109940.22000000002</v>
      </c>
      <c r="F18" s="4">
        <v>93449.187000000005</v>
      </c>
      <c r="G18" s="4">
        <v>87842.235780000003</v>
      </c>
      <c r="H18" s="4">
        <v>98383.304073600011</v>
      </c>
      <c r="I18" s="4">
        <v>96415.637992128002</v>
      </c>
      <c r="J18" s="13">
        <v>94487.325232285439</v>
      </c>
      <c r="K18" s="13">
        <f t="shared" si="1"/>
        <v>8214.4108799999995</v>
      </c>
    </row>
    <row r="19" spans="2:11">
      <c r="B19" s="3" t="s">
        <v>34</v>
      </c>
      <c r="C19" s="4">
        <v>122473.39104000002</v>
      </c>
      <c r="D19" s="4">
        <v>104102.38238400001</v>
      </c>
      <c r="E19" s="4">
        <v>9865</v>
      </c>
      <c r="F19" s="4">
        <v>10654.2</v>
      </c>
      <c r="G19" s="4">
        <v>13850.460000000001</v>
      </c>
      <c r="H19" s="4">
        <v>11772.891</v>
      </c>
      <c r="I19" s="4">
        <v>11066.517539999999</v>
      </c>
      <c r="J19" s="13">
        <v>12394.4996448</v>
      </c>
      <c r="K19" s="13">
        <f t="shared" si="1"/>
        <v>10595.6019</v>
      </c>
    </row>
    <row r="20" spans="2:11">
      <c r="B20" s="3" t="s">
        <v>35</v>
      </c>
      <c r="C20" s="4">
        <v>80887.023360000007</v>
      </c>
      <c r="D20" s="4">
        <v>68753.969855999996</v>
      </c>
      <c r="E20" s="4">
        <v>11061</v>
      </c>
      <c r="F20" s="4">
        <v>11945.880000000001</v>
      </c>
      <c r="G20" s="4">
        <v>15529.644000000002</v>
      </c>
      <c r="H20" s="4">
        <v>13200.197400000001</v>
      </c>
      <c r="I20" s="4">
        <v>12408.185556</v>
      </c>
      <c r="J20" s="13">
        <v>13897.167822720001</v>
      </c>
      <c r="K20" s="13">
        <f t="shared" si="1"/>
        <v>11880.177660000001</v>
      </c>
    </row>
    <row r="21" spans="2:11">
      <c r="B21" s="3" t="s">
        <v>36</v>
      </c>
      <c r="C21" s="4">
        <v>23296.965120000001</v>
      </c>
      <c r="D21" s="4">
        <v>19802.420352000001</v>
      </c>
      <c r="E21" s="4">
        <v>78305</v>
      </c>
      <c r="F21" s="4">
        <v>84569.400000000009</v>
      </c>
      <c r="G21" s="4">
        <v>109940.22000000002</v>
      </c>
      <c r="H21" s="4">
        <v>93449.187000000005</v>
      </c>
      <c r="I21" s="4">
        <v>87842.235780000003</v>
      </c>
      <c r="J21" s="13">
        <v>98383.304073600011</v>
      </c>
      <c r="K21" s="13">
        <f t="shared" si="1"/>
        <v>84104.268300000011</v>
      </c>
    </row>
    <row r="22" spans="2:11">
      <c r="B22" s="3" t="s">
        <v>37</v>
      </c>
      <c r="C22" s="4">
        <v>9449.2569600000006</v>
      </c>
      <c r="D22" s="4">
        <v>8031.8684160000003</v>
      </c>
      <c r="E22" s="4">
        <v>122473.39104000002</v>
      </c>
      <c r="F22" s="4">
        <v>104102.38238400001</v>
      </c>
      <c r="G22" s="4">
        <v>9865</v>
      </c>
      <c r="H22" s="4">
        <v>10654.2</v>
      </c>
      <c r="I22" s="4">
        <v>13850.460000000001</v>
      </c>
      <c r="J22" s="13">
        <v>11772.891</v>
      </c>
      <c r="K22" s="13">
        <f t="shared" si="1"/>
        <v>9588.7800000000007</v>
      </c>
    </row>
    <row r="23" spans="2:11">
      <c r="B23" s="3" t="s">
        <v>38</v>
      </c>
      <c r="C23" s="4">
        <v>12188.4048</v>
      </c>
      <c r="D23" s="4">
        <v>10360.14408</v>
      </c>
      <c r="E23" s="4">
        <v>80887.023360000007</v>
      </c>
      <c r="F23" s="4">
        <v>68753.969855999996</v>
      </c>
      <c r="G23" s="4">
        <v>11061</v>
      </c>
      <c r="H23" s="4">
        <v>11945.880000000001</v>
      </c>
      <c r="I23" s="4">
        <v>15529.644000000002</v>
      </c>
      <c r="J23" s="13">
        <v>13200.197400000001</v>
      </c>
      <c r="K23" s="13">
        <f t="shared" si="1"/>
        <v>10751.292000000001</v>
      </c>
    </row>
    <row r="24" spans="2:11">
      <c r="B24" s="3" t="s">
        <v>39</v>
      </c>
      <c r="C24" s="4">
        <v>13666.086720000001</v>
      </c>
      <c r="D24" s="4">
        <v>11616.173712000002</v>
      </c>
      <c r="E24" s="4">
        <v>23296.965120000001</v>
      </c>
      <c r="F24" s="4">
        <v>19802.420352000001</v>
      </c>
      <c r="G24" s="4">
        <v>78305</v>
      </c>
      <c r="H24" s="4">
        <v>84569.400000000009</v>
      </c>
      <c r="I24" s="4">
        <v>109940.22000000002</v>
      </c>
      <c r="J24" s="13">
        <v>93449.187000000005</v>
      </c>
      <c r="K24" s="13">
        <f t="shared" si="1"/>
        <v>76112.460000000006</v>
      </c>
    </row>
    <row r="25" spans="2:11">
      <c r="B25" s="3" t="s">
        <v>40</v>
      </c>
      <c r="C25" s="4">
        <v>96747.39360000001</v>
      </c>
      <c r="D25" s="4">
        <v>82235.28456</v>
      </c>
      <c r="E25" s="4">
        <v>9449.2569600000006</v>
      </c>
      <c r="F25" s="4">
        <v>8031.8684160000003</v>
      </c>
      <c r="G25" s="4">
        <v>122473.39104000002</v>
      </c>
      <c r="H25" s="4">
        <v>104102.38238400001</v>
      </c>
      <c r="I25" s="4">
        <v>9865</v>
      </c>
      <c r="J25" s="13">
        <v>10654.2</v>
      </c>
      <c r="K25" s="13">
        <f t="shared" si="1"/>
        <v>93692.144145600018</v>
      </c>
    </row>
    <row r="26" spans="2:11">
      <c r="B26" s="3" t="s">
        <v>41</v>
      </c>
      <c r="C26" s="4">
        <v>8681.2000000000007</v>
      </c>
      <c r="D26" s="4">
        <v>9375.6959999999999</v>
      </c>
      <c r="E26" s="4">
        <v>12188.4048</v>
      </c>
      <c r="F26" s="4">
        <v>10360.14408</v>
      </c>
      <c r="G26" s="4">
        <v>80887.023360000007</v>
      </c>
      <c r="H26" s="4">
        <v>68753.969855999996</v>
      </c>
      <c r="I26" s="4">
        <v>11061</v>
      </c>
      <c r="J26" s="13">
        <v>11945.880000000001</v>
      </c>
      <c r="K26" s="13">
        <f t="shared" si="1"/>
        <v>61878.572870399999</v>
      </c>
    </row>
    <row r="27" spans="2:11">
      <c r="B27" s="3" t="s">
        <v>42</v>
      </c>
      <c r="C27" s="4">
        <v>9733.68</v>
      </c>
      <c r="D27" s="4">
        <v>10512.374400000001</v>
      </c>
      <c r="E27" s="4">
        <v>13666.086720000001</v>
      </c>
      <c r="F27" s="4">
        <v>11616.173712000002</v>
      </c>
      <c r="G27" s="4">
        <v>23296.965120000001</v>
      </c>
      <c r="H27" s="4">
        <v>19802.420352000001</v>
      </c>
      <c r="I27" s="4">
        <v>78305</v>
      </c>
      <c r="J27" s="13">
        <v>84569.400000000009</v>
      </c>
      <c r="K27" s="13">
        <f t="shared" si="1"/>
        <v>17822.1783168</v>
      </c>
    </row>
    <row r="28" spans="2:11">
      <c r="B28" s="3" t="s">
        <v>43</v>
      </c>
      <c r="C28" s="4">
        <v>68908.399999999994</v>
      </c>
      <c r="D28" s="4">
        <v>74421.072000000015</v>
      </c>
      <c r="E28" s="4">
        <v>96747.39360000001</v>
      </c>
      <c r="F28" s="4">
        <v>82235.28456</v>
      </c>
      <c r="G28" s="4">
        <v>9449.2569600000006</v>
      </c>
      <c r="H28" s="4">
        <v>8031.8684160000003</v>
      </c>
      <c r="I28" s="4">
        <v>122473.39104000002</v>
      </c>
      <c r="J28" s="13">
        <v>104102.38238400001</v>
      </c>
      <c r="K28" s="13">
        <f t="shared" si="1"/>
        <v>7228.6815744000005</v>
      </c>
    </row>
    <row r="29" spans="2:11">
      <c r="B29" s="3" t="s">
        <v>44</v>
      </c>
      <c r="C29" s="4">
        <v>20499.130080000003</v>
      </c>
      <c r="D29" s="4">
        <v>17424.260568000002</v>
      </c>
      <c r="E29" s="4">
        <v>34945.447679999997</v>
      </c>
      <c r="F29" s="4">
        <v>29703.630528000002</v>
      </c>
      <c r="G29" s="4">
        <v>117457.5</v>
      </c>
      <c r="H29" s="4">
        <v>126854.1</v>
      </c>
      <c r="I29" s="4">
        <v>164910.33000000002</v>
      </c>
      <c r="J29" s="13">
        <v>140173.78049999999</v>
      </c>
      <c r="K29" s="13">
        <f t="shared" si="1"/>
        <v>9324.1296720000009</v>
      </c>
    </row>
  </sheetData>
  <mergeCells count="1">
    <mergeCell ref="B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8E3A8-BB42-B24B-BE17-1E67A3F24BAD}">
  <dimension ref="B2:M28"/>
  <sheetViews>
    <sheetView showGridLines="0" tabSelected="1" zoomScale="90" zoomScaleNormal="90" workbookViewId="0">
      <selection activeCell="H7" sqref="H7"/>
    </sheetView>
  </sheetViews>
  <sheetFormatPr defaultColWidth="10.69921875" defaultRowHeight="15.6"/>
  <cols>
    <col min="2" max="2" width="10.5" bestFit="1" customWidth="1"/>
    <col min="3" max="3" width="11.19921875" customWidth="1"/>
    <col min="11" max="11" width="11.796875" customWidth="1"/>
  </cols>
  <sheetData>
    <row r="2" spans="2:13">
      <c r="B2" s="22" t="s">
        <v>67</v>
      </c>
      <c r="C2" s="22"/>
      <c r="I2" s="20"/>
    </row>
    <row r="3" spans="2:13">
      <c r="B3" s="14" t="s">
        <v>55</v>
      </c>
      <c r="C3" s="14" t="s">
        <v>56</v>
      </c>
    </row>
    <row r="4" spans="2:13">
      <c r="B4" s="14" t="s">
        <v>47</v>
      </c>
      <c r="C4" s="27" t="s">
        <v>4</v>
      </c>
    </row>
    <row r="5" spans="2:13">
      <c r="B5" s="16" t="s">
        <v>46</v>
      </c>
      <c r="C5" s="11">
        <f>SUMPRODUCT(C10:J28,(B10:B28=C3)*(C9:J9=C4))</f>
        <v>257394</v>
      </c>
      <c r="D5" s="28" t="s">
        <v>66</v>
      </c>
      <c r="E5" s="29" t="str">
        <f ca="1">_xlfn.FORMULATEXT(C5)</f>
        <v>=SUMPRODUCT(C10:J28,(B10:B28=C3)*(C9:J9=C4))</v>
      </c>
      <c r="F5" s="4"/>
      <c r="G5" s="4"/>
      <c r="H5" s="4"/>
      <c r="I5" s="4"/>
      <c r="J5" s="21" t="s">
        <v>65</v>
      </c>
      <c r="K5" s="21"/>
      <c r="L5" s="21"/>
      <c r="M5" s="21"/>
    </row>
    <row r="6" spans="2:13">
      <c r="C6" s="4"/>
      <c r="D6" s="4"/>
      <c r="E6" s="4"/>
      <c r="F6" s="4"/>
      <c r="G6" s="4"/>
      <c r="H6" s="4"/>
      <c r="I6" s="4"/>
      <c r="J6" s="21" t="s">
        <v>64</v>
      </c>
      <c r="K6" s="21"/>
      <c r="L6" s="21"/>
      <c r="M6" s="21"/>
    </row>
    <row r="7" spans="2:13">
      <c r="C7" s="4"/>
      <c r="D7" s="4"/>
      <c r="E7" s="4"/>
      <c r="F7" s="4"/>
      <c r="G7" s="4"/>
      <c r="H7" s="4"/>
      <c r="I7" s="4"/>
      <c r="J7" s="4"/>
    </row>
    <row r="8" spans="2:13">
      <c r="C8" s="4"/>
      <c r="D8" s="4"/>
      <c r="E8" s="4"/>
      <c r="F8" s="4"/>
      <c r="G8" s="4"/>
      <c r="H8" s="4"/>
      <c r="I8" s="4"/>
      <c r="J8" s="4"/>
    </row>
    <row r="9" spans="2:13">
      <c r="B9" s="17" t="s">
        <v>54</v>
      </c>
      <c r="C9" s="17" t="s">
        <v>4</v>
      </c>
      <c r="D9" s="17" t="s">
        <v>5</v>
      </c>
      <c r="E9" s="2" t="s">
        <v>6</v>
      </c>
      <c r="F9" s="2" t="s">
        <v>7</v>
      </c>
      <c r="G9" s="2" t="s">
        <v>8</v>
      </c>
      <c r="H9" s="2" t="s">
        <v>9</v>
      </c>
      <c r="I9" s="2" t="s">
        <v>10</v>
      </c>
      <c r="J9" s="2" t="s">
        <v>3</v>
      </c>
    </row>
    <row r="10" spans="2:13">
      <c r="B10" t="s">
        <v>56</v>
      </c>
      <c r="C10" s="4">
        <v>92799</v>
      </c>
      <c r="D10" s="4">
        <v>100222.92000000001</v>
      </c>
      <c r="E10" s="4">
        <v>130289.79600000002</v>
      </c>
      <c r="F10" s="4">
        <v>110746.32660000001</v>
      </c>
      <c r="G10" s="4">
        <v>104101.54700400001</v>
      </c>
      <c r="H10" s="4">
        <v>116593.73264448001</v>
      </c>
      <c r="I10" s="4">
        <v>130584.98056181763</v>
      </c>
      <c r="J10" s="13">
        <v>146255.17822923575</v>
      </c>
    </row>
    <row r="11" spans="2:13">
      <c r="B11" t="s">
        <v>58</v>
      </c>
      <c r="C11" s="4">
        <v>666566</v>
      </c>
      <c r="D11" s="4">
        <v>719891.28</v>
      </c>
      <c r="E11" s="4">
        <v>683896.71600000001</v>
      </c>
      <c r="F11" s="4">
        <v>649701.88020000001</v>
      </c>
      <c r="G11" s="4">
        <v>617216.78619000001</v>
      </c>
      <c r="H11" s="4">
        <v>586355.94688049995</v>
      </c>
      <c r="I11" s="4">
        <v>557038.14953647496</v>
      </c>
      <c r="J11" s="13">
        <v>529186.24205965118</v>
      </c>
    </row>
    <row r="12" spans="2:13">
      <c r="B12" t="s">
        <v>56</v>
      </c>
      <c r="C12" s="4">
        <v>99127</v>
      </c>
      <c r="D12" s="4">
        <v>107057.16</v>
      </c>
      <c r="E12" s="4">
        <v>139174.30800000002</v>
      </c>
      <c r="F12" s="4">
        <v>118298.16180000002</v>
      </c>
      <c r="G12" s="4">
        <v>111200.27209200001</v>
      </c>
      <c r="H12" s="4">
        <v>124544.30474304003</v>
      </c>
      <c r="I12" s="4">
        <v>107057.16</v>
      </c>
      <c r="J12" s="13">
        <v>139174.30800000002</v>
      </c>
    </row>
    <row r="13" spans="2:13">
      <c r="B13" t="s">
        <v>56</v>
      </c>
      <c r="C13" s="4">
        <v>65468</v>
      </c>
      <c r="D13" s="4">
        <v>70705.440000000002</v>
      </c>
      <c r="E13" s="4">
        <v>91917.072</v>
      </c>
      <c r="F13" s="4">
        <v>78129.511199999994</v>
      </c>
      <c r="G13" s="4">
        <v>73441.740527999995</v>
      </c>
      <c r="H13" s="4">
        <v>82254.749391360005</v>
      </c>
      <c r="I13" s="4">
        <v>90480.224330496014</v>
      </c>
      <c r="J13" s="13">
        <v>99528.246763545627</v>
      </c>
    </row>
    <row r="14" spans="2:13">
      <c r="B14" t="s">
        <v>57</v>
      </c>
      <c r="C14" s="4">
        <v>18856</v>
      </c>
      <c r="D14" s="4">
        <v>20364.48</v>
      </c>
      <c r="E14" s="4">
        <v>26473.824000000001</v>
      </c>
      <c r="F14" s="4">
        <v>22502.750400000001</v>
      </c>
      <c r="G14" s="4">
        <v>21152.585375999999</v>
      </c>
      <c r="H14" s="4">
        <v>23690.895621120002</v>
      </c>
      <c r="I14" s="4">
        <v>20137.261277952002</v>
      </c>
      <c r="J14" s="13">
        <v>17116.672086259201</v>
      </c>
    </row>
    <row r="15" spans="2:13">
      <c r="B15" t="s">
        <v>59</v>
      </c>
      <c r="C15" s="4">
        <v>7648</v>
      </c>
      <c r="D15" s="4">
        <v>8259.84</v>
      </c>
      <c r="E15" s="4">
        <v>10737.792000000001</v>
      </c>
      <c r="F15" s="4">
        <v>9127.1232</v>
      </c>
      <c r="G15" s="4">
        <v>8579.4958079999997</v>
      </c>
      <c r="H15" s="4">
        <v>9609.0353049599998</v>
      </c>
      <c r="I15" s="4">
        <v>10089.487070208001</v>
      </c>
      <c r="J15" s="13">
        <v>10190.381940910082</v>
      </c>
    </row>
    <row r="16" spans="2:13">
      <c r="B16" t="s">
        <v>59</v>
      </c>
      <c r="C16" s="4">
        <v>9865</v>
      </c>
      <c r="D16" s="4">
        <v>10654.2</v>
      </c>
      <c r="E16" s="4">
        <v>13850.460000000001</v>
      </c>
      <c r="F16" s="4">
        <v>11772.891</v>
      </c>
      <c r="G16" s="4">
        <v>11066.517539999999</v>
      </c>
      <c r="H16" s="4">
        <v>12394.4996448</v>
      </c>
      <c r="I16" s="4">
        <v>9865</v>
      </c>
      <c r="J16" s="13">
        <v>10654.2</v>
      </c>
    </row>
    <row r="17" spans="2:10">
      <c r="B17" t="s">
        <v>63</v>
      </c>
      <c r="C17" s="4">
        <v>78305</v>
      </c>
      <c r="D17" s="4">
        <v>84569.400000000009</v>
      </c>
      <c r="E17" s="4">
        <v>109940.22000000002</v>
      </c>
      <c r="F17" s="4">
        <v>93449.187000000005</v>
      </c>
      <c r="G17" s="4">
        <v>87842.235780000003</v>
      </c>
      <c r="H17" s="4">
        <v>98383.304073600011</v>
      </c>
      <c r="I17" s="4">
        <v>96415.637992128002</v>
      </c>
      <c r="J17" s="13">
        <v>94487.325232285439</v>
      </c>
    </row>
    <row r="18" spans="2:10">
      <c r="B18" t="s">
        <v>62</v>
      </c>
      <c r="C18" s="4">
        <v>122473.39104000002</v>
      </c>
      <c r="D18" s="4">
        <v>104102.38238400001</v>
      </c>
      <c r="E18" s="4">
        <v>9865</v>
      </c>
      <c r="F18" s="4">
        <v>10654.2</v>
      </c>
      <c r="G18" s="4">
        <v>13850.460000000001</v>
      </c>
      <c r="H18" s="4">
        <v>11772.891</v>
      </c>
      <c r="I18" s="4">
        <v>11066.517539999999</v>
      </c>
      <c r="J18" s="13">
        <v>12394.4996448</v>
      </c>
    </row>
    <row r="19" spans="2:10">
      <c r="B19" t="s">
        <v>62</v>
      </c>
      <c r="C19" s="4">
        <v>80887.023360000007</v>
      </c>
      <c r="D19" s="4">
        <v>68753.969855999996</v>
      </c>
      <c r="E19" s="4">
        <v>11061</v>
      </c>
      <c r="F19" s="4">
        <v>11945.880000000001</v>
      </c>
      <c r="G19" s="4">
        <v>15529.644000000002</v>
      </c>
      <c r="H19" s="4">
        <v>13200.197400000001</v>
      </c>
      <c r="I19" s="4">
        <v>12408.185556</v>
      </c>
      <c r="J19" s="13">
        <v>13897.167822720001</v>
      </c>
    </row>
    <row r="20" spans="2:10">
      <c r="B20" t="s">
        <v>62</v>
      </c>
      <c r="C20" s="4">
        <v>23296.965120000001</v>
      </c>
      <c r="D20" s="4">
        <v>19802.420352000001</v>
      </c>
      <c r="E20" s="4">
        <v>78305</v>
      </c>
      <c r="F20" s="4">
        <v>84569.400000000009</v>
      </c>
      <c r="G20" s="4">
        <v>109940.22000000002</v>
      </c>
      <c r="H20" s="4">
        <v>93449.187000000005</v>
      </c>
      <c r="I20" s="4">
        <v>87842.235780000003</v>
      </c>
      <c r="J20" s="13">
        <v>98383.304073600011</v>
      </c>
    </row>
    <row r="21" spans="2:10">
      <c r="B21" t="s">
        <v>61</v>
      </c>
      <c r="C21" s="4">
        <v>9449.2569600000006</v>
      </c>
      <c r="D21" s="4">
        <v>8031.8684160000003</v>
      </c>
      <c r="E21" s="4">
        <v>122473.39104000002</v>
      </c>
      <c r="F21" s="4">
        <v>104102.38238400001</v>
      </c>
      <c r="G21" s="4">
        <v>9865</v>
      </c>
      <c r="H21" s="4">
        <v>10654.2</v>
      </c>
      <c r="I21" s="4">
        <v>13850.460000000001</v>
      </c>
      <c r="J21" s="13">
        <v>11772.891</v>
      </c>
    </row>
    <row r="22" spans="2:10">
      <c r="B22" t="s">
        <v>61</v>
      </c>
      <c r="C22" s="4">
        <v>12188.4048</v>
      </c>
      <c r="D22" s="4">
        <v>10360.14408</v>
      </c>
      <c r="E22" s="4">
        <v>80887.023360000007</v>
      </c>
      <c r="F22" s="4">
        <v>68753.969855999996</v>
      </c>
      <c r="G22" s="4">
        <v>11061</v>
      </c>
      <c r="H22" s="4">
        <v>11945.880000000001</v>
      </c>
      <c r="I22" s="4">
        <v>15529.644000000002</v>
      </c>
      <c r="J22" s="13">
        <v>13200.197400000001</v>
      </c>
    </row>
    <row r="23" spans="2:10">
      <c r="B23" t="s">
        <v>60</v>
      </c>
      <c r="C23" s="4">
        <v>13666.086720000001</v>
      </c>
      <c r="D23" s="4">
        <v>11616.173712000002</v>
      </c>
      <c r="E23" s="4">
        <v>23296.965120000001</v>
      </c>
      <c r="F23" s="4">
        <v>19802.420352000001</v>
      </c>
      <c r="G23" s="4">
        <v>78305</v>
      </c>
      <c r="H23" s="4">
        <v>84569.400000000009</v>
      </c>
      <c r="I23" s="4">
        <v>109940.22000000002</v>
      </c>
      <c r="J23" s="13">
        <v>93449.187000000005</v>
      </c>
    </row>
    <row r="24" spans="2:10">
      <c r="B24" t="s">
        <v>57</v>
      </c>
      <c r="C24" s="4">
        <v>96747.39360000001</v>
      </c>
      <c r="D24" s="4">
        <v>82235.28456</v>
      </c>
      <c r="E24" s="4">
        <v>9449.2569600000006</v>
      </c>
      <c r="F24" s="4">
        <v>8031.8684160000003</v>
      </c>
      <c r="G24" s="4">
        <v>122473.39104000002</v>
      </c>
      <c r="H24" s="4">
        <v>104102.38238400001</v>
      </c>
      <c r="I24" s="4">
        <v>9865</v>
      </c>
      <c r="J24" s="13">
        <v>10654.2</v>
      </c>
    </row>
    <row r="25" spans="2:10">
      <c r="B25" t="s">
        <v>58</v>
      </c>
      <c r="C25" s="4">
        <v>8681.2000000000007</v>
      </c>
      <c r="D25" s="4">
        <v>9375.6959999999999</v>
      </c>
      <c r="E25" s="4">
        <v>12188.4048</v>
      </c>
      <c r="F25" s="4">
        <v>10360.14408</v>
      </c>
      <c r="G25" s="4">
        <v>80887.023360000007</v>
      </c>
      <c r="H25" s="4">
        <v>68753.969855999996</v>
      </c>
      <c r="I25" s="4">
        <v>11061</v>
      </c>
      <c r="J25" s="13">
        <v>11945.880000000001</v>
      </c>
    </row>
    <row r="26" spans="2:10">
      <c r="B26" t="s">
        <v>63</v>
      </c>
      <c r="C26" s="4">
        <v>9733.68</v>
      </c>
      <c r="D26" s="4">
        <v>10512.374400000001</v>
      </c>
      <c r="E26" s="4">
        <v>13666.086720000001</v>
      </c>
      <c r="F26" s="4">
        <v>11616.173712000002</v>
      </c>
      <c r="G26" s="4">
        <v>23296.965120000001</v>
      </c>
      <c r="H26" s="4">
        <v>19802.420352000001</v>
      </c>
      <c r="I26" s="4">
        <v>78305</v>
      </c>
      <c r="J26" s="13">
        <v>84569.400000000009</v>
      </c>
    </row>
    <row r="27" spans="2:10">
      <c r="B27" t="s">
        <v>60</v>
      </c>
      <c r="C27" s="4">
        <v>68908.399999999994</v>
      </c>
      <c r="D27" s="4">
        <v>74421.072000000015</v>
      </c>
      <c r="E27" s="4">
        <v>96747.39360000001</v>
      </c>
      <c r="F27" s="4">
        <v>82235.28456</v>
      </c>
      <c r="G27" s="4">
        <v>9449.2569600000006</v>
      </c>
      <c r="H27" s="4">
        <v>8031.8684160000003</v>
      </c>
      <c r="I27" s="4">
        <v>122473.39104000002</v>
      </c>
      <c r="J27" s="13">
        <v>104102.38238400001</v>
      </c>
    </row>
    <row r="28" spans="2:10">
      <c r="B28" t="s">
        <v>57</v>
      </c>
      <c r="C28" s="4">
        <v>20499.130080000003</v>
      </c>
      <c r="D28" s="4">
        <v>17424.260568000002</v>
      </c>
      <c r="E28" s="4">
        <v>34945.447679999997</v>
      </c>
      <c r="F28" s="4">
        <v>29703.630528000002</v>
      </c>
      <c r="G28" s="4">
        <v>117457.5</v>
      </c>
      <c r="H28" s="4">
        <v>126854.1</v>
      </c>
      <c r="I28" s="4">
        <v>164910.33000000002</v>
      </c>
      <c r="J28" s="13">
        <v>140173.78049999999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Single Criteria</vt:lpstr>
      <vt:lpstr>Multiple Criteria</vt:lpstr>
      <vt:lpstr>Dynamic Criteria</vt:lpstr>
      <vt:lpstr>Dynamic Criteria 2</vt:lpstr>
      <vt:lpstr>Limitation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cent</cp:lastModifiedBy>
  <dcterms:created xsi:type="dcterms:W3CDTF">2023-06-26T08:12:19Z</dcterms:created>
  <dcterms:modified xsi:type="dcterms:W3CDTF">2023-11-06T02:13:41Z</dcterms:modified>
</cp:coreProperties>
</file>