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zheng/Desktop/SEO DATA/"/>
    </mc:Choice>
  </mc:AlternateContent>
  <xr:revisionPtr revIDLastSave="0" documentId="13_ncr:1_{14BF445E-1BFE-F64D-9B04-8F7C0F6EBDE1}" xr6:coauthVersionLast="36" xr6:coauthVersionMax="36" xr10:uidLastSave="{00000000-0000-0000-0000-000000000000}"/>
  <bookViews>
    <workbookView xWindow="0" yWindow="500" windowWidth="14400" windowHeight="16220" activeTab="1" xr2:uid="{86713ACD-C2E4-BE4F-A2B6-C9E2578EF05B}"/>
  </bookViews>
  <sheets>
    <sheet name="Ratio" sheetId="1" r:id="rId1"/>
    <sheet name="Differe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2" i="2" l="1"/>
  <c r="D4" i="1" l="1"/>
  <c r="E4" i="1"/>
  <c r="H4" i="1" s="1"/>
  <c r="G4" i="1"/>
  <c r="D5" i="1"/>
  <c r="G5" i="1" s="1"/>
  <c r="E5" i="1"/>
  <c r="F5" i="1"/>
  <c r="H5" i="1"/>
  <c r="D6" i="1"/>
  <c r="E6" i="1"/>
  <c r="F6" i="1" s="1"/>
  <c r="D7" i="1"/>
  <c r="F7" i="1" s="1"/>
  <c r="E7" i="1"/>
  <c r="H7" i="1"/>
  <c r="D8" i="1"/>
  <c r="E8" i="1"/>
  <c r="H8" i="1" s="1"/>
  <c r="G8" i="1"/>
  <c r="D9" i="1"/>
  <c r="G9" i="1" s="1"/>
  <c r="E9" i="1"/>
  <c r="F9" i="1"/>
  <c r="H9" i="1"/>
  <c r="D10" i="1"/>
  <c r="F10" i="1" s="1"/>
  <c r="E10" i="1"/>
  <c r="G10" i="1" s="1"/>
  <c r="D11" i="1"/>
  <c r="F11" i="1" s="1"/>
  <c r="E11" i="1"/>
  <c r="H11" i="1"/>
  <c r="D12" i="1"/>
  <c r="E12" i="1"/>
  <c r="H12" i="1" s="1"/>
  <c r="G12" i="1"/>
  <c r="D13" i="1"/>
  <c r="G13" i="1" s="1"/>
  <c r="E13" i="1"/>
  <c r="F13" i="1"/>
  <c r="H13" i="1"/>
  <c r="D14" i="1"/>
  <c r="F14" i="1" s="1"/>
  <c r="E14" i="1"/>
  <c r="G14" i="1" s="1"/>
  <c r="D15" i="1"/>
  <c r="F15" i="1" s="1"/>
  <c r="E15" i="1"/>
  <c r="H15" i="1"/>
  <c r="D16" i="1"/>
  <c r="E16" i="1"/>
  <c r="H16" i="1" s="1"/>
  <c r="G16" i="1"/>
  <c r="D17" i="1"/>
  <c r="G17" i="1" s="1"/>
  <c r="E17" i="1"/>
  <c r="F17" i="1"/>
  <c r="H17" i="1"/>
  <c r="D18" i="1"/>
  <c r="F18" i="1" s="1"/>
  <c r="E18" i="1"/>
  <c r="G18" i="1" s="1"/>
  <c r="D19" i="1"/>
  <c r="F19" i="1" s="1"/>
  <c r="E19" i="1"/>
  <c r="D20" i="1"/>
  <c r="E20" i="1"/>
  <c r="H20" i="1" s="1"/>
  <c r="G20" i="1"/>
  <c r="D21" i="1"/>
  <c r="G21" i="1" s="1"/>
  <c r="E21" i="1"/>
  <c r="F21" i="1"/>
  <c r="H21" i="1"/>
  <c r="D22" i="1"/>
  <c r="F22" i="1" s="1"/>
  <c r="E22" i="1"/>
  <c r="G22" i="1" s="1"/>
  <c r="D23" i="1"/>
  <c r="F23" i="1" s="1"/>
  <c r="E23" i="1"/>
  <c r="D24" i="1"/>
  <c r="E24" i="1"/>
  <c r="H24" i="1" s="1"/>
  <c r="G24" i="1"/>
  <c r="D25" i="1"/>
  <c r="G25" i="1" s="1"/>
  <c r="E25" i="1"/>
  <c r="F25" i="1"/>
  <c r="H25" i="1"/>
  <c r="D26" i="1"/>
  <c r="E26" i="1"/>
  <c r="F26" i="1" s="1"/>
  <c r="D27" i="1"/>
  <c r="F27" i="1" s="1"/>
  <c r="E27" i="1"/>
  <c r="H27" i="1"/>
  <c r="D28" i="1"/>
  <c r="F28" i="1" s="1"/>
  <c r="E28" i="1"/>
  <c r="H28" i="1" s="1"/>
  <c r="G28" i="1"/>
  <c r="D29" i="1"/>
  <c r="G29" i="1" s="1"/>
  <c r="E29" i="1"/>
  <c r="F29" i="1"/>
  <c r="H29" i="1"/>
  <c r="D30" i="1"/>
  <c r="E30" i="1"/>
  <c r="F30" i="1" s="1"/>
  <c r="D31" i="1"/>
  <c r="H31" i="1" s="1"/>
  <c r="E31" i="1"/>
  <c r="D32" i="1"/>
  <c r="F32" i="1" s="1"/>
  <c r="E32" i="1"/>
  <c r="H32" i="1" s="1"/>
  <c r="G32" i="1"/>
  <c r="D33" i="1"/>
  <c r="G33" i="1" s="1"/>
  <c r="E33" i="1"/>
  <c r="F33" i="1"/>
  <c r="H33" i="1"/>
  <c r="D34" i="1"/>
  <c r="E34" i="1"/>
  <c r="F34" i="1" s="1"/>
  <c r="D35" i="1"/>
  <c r="F35" i="1" s="1"/>
  <c r="E35" i="1"/>
  <c r="H35" i="1"/>
  <c r="D36" i="1"/>
  <c r="F36" i="1" s="1"/>
  <c r="E36" i="1"/>
  <c r="H36" i="1" s="1"/>
  <c r="G36" i="1"/>
  <c r="D37" i="1"/>
  <c r="G37" i="1" s="1"/>
  <c r="E37" i="1"/>
  <c r="F37" i="1"/>
  <c r="H37" i="1"/>
  <c r="D38" i="1"/>
  <c r="E38" i="1"/>
  <c r="F38" i="1" s="1"/>
  <c r="D39" i="1"/>
  <c r="H39" i="1" s="1"/>
  <c r="E39" i="1"/>
  <c r="D40" i="1"/>
  <c r="F40" i="1" s="1"/>
  <c r="E40" i="1"/>
  <c r="H40" i="1" s="1"/>
  <c r="G40" i="1"/>
  <c r="D41" i="1"/>
  <c r="G41" i="1" s="1"/>
  <c r="E41" i="1"/>
  <c r="F41" i="1"/>
  <c r="H41" i="1"/>
  <c r="D42" i="1"/>
  <c r="E42" i="1"/>
  <c r="F42" i="1" s="1"/>
  <c r="D43" i="1"/>
  <c r="F43" i="1" s="1"/>
  <c r="E43" i="1"/>
  <c r="D44" i="1"/>
  <c r="F44" i="1" s="1"/>
  <c r="E44" i="1"/>
  <c r="H44" i="1" s="1"/>
  <c r="G44" i="1"/>
  <c r="D45" i="1"/>
  <c r="G45" i="1" s="1"/>
  <c r="E45" i="1"/>
  <c r="F45" i="1"/>
  <c r="H45" i="1"/>
  <c r="D46" i="1"/>
  <c r="E46" i="1"/>
  <c r="F46" i="1" s="1"/>
  <c r="D47" i="1"/>
  <c r="F47" i="1" s="1"/>
  <c r="E47" i="1"/>
  <c r="H47" i="1"/>
  <c r="D48" i="1"/>
  <c r="F48" i="1" s="1"/>
  <c r="E48" i="1"/>
  <c r="H48" i="1" s="1"/>
  <c r="G48" i="1"/>
  <c r="D49" i="1"/>
  <c r="G49" i="1" s="1"/>
  <c r="E49" i="1"/>
  <c r="F49" i="1"/>
  <c r="H49" i="1"/>
  <c r="D50" i="1"/>
  <c r="E50" i="1"/>
  <c r="F50" i="1" s="1"/>
  <c r="D51" i="1"/>
  <c r="F51" i="1" s="1"/>
  <c r="E51" i="1"/>
  <c r="H51" i="1"/>
  <c r="D52" i="1"/>
  <c r="F52" i="1" s="1"/>
  <c r="E52" i="1"/>
  <c r="H52" i="1" s="1"/>
  <c r="G52" i="1"/>
  <c r="D53" i="1"/>
  <c r="G53" i="1" s="1"/>
  <c r="E53" i="1"/>
  <c r="F53" i="1"/>
  <c r="H53" i="1"/>
  <c r="D54" i="1"/>
  <c r="E54" i="1"/>
  <c r="F54" i="1" s="1"/>
  <c r="D55" i="1"/>
  <c r="F55" i="1" s="1"/>
  <c r="E55" i="1"/>
  <c r="H55" i="1"/>
  <c r="D56" i="1"/>
  <c r="F56" i="1" s="1"/>
  <c r="E56" i="1"/>
  <c r="H56" i="1" s="1"/>
  <c r="G56" i="1"/>
  <c r="D57" i="1"/>
  <c r="G57" i="1" s="1"/>
  <c r="E57" i="1"/>
  <c r="F57" i="1"/>
  <c r="H57" i="1"/>
  <c r="D58" i="1"/>
  <c r="E58" i="1"/>
  <c r="F58" i="1" s="1"/>
  <c r="D59" i="1"/>
  <c r="F59" i="1" s="1"/>
  <c r="E59" i="1"/>
  <c r="H59" i="1"/>
  <c r="D60" i="1"/>
  <c r="F60" i="1" s="1"/>
  <c r="E60" i="1"/>
  <c r="H60" i="1" s="1"/>
  <c r="G60" i="1"/>
  <c r="D61" i="1"/>
  <c r="G61" i="1" s="1"/>
  <c r="E61" i="1"/>
  <c r="F61" i="1"/>
  <c r="H61" i="1"/>
  <c r="D62" i="1"/>
  <c r="E62" i="1"/>
  <c r="F62" i="1" s="1"/>
  <c r="D63" i="1"/>
  <c r="H63" i="1" s="1"/>
  <c r="E63" i="1"/>
  <c r="D64" i="1"/>
  <c r="F64" i="1" s="1"/>
  <c r="E64" i="1"/>
  <c r="H64" i="1" s="1"/>
  <c r="G64" i="1"/>
  <c r="D65" i="1"/>
  <c r="G65" i="1" s="1"/>
  <c r="E65" i="1"/>
  <c r="F65" i="1"/>
  <c r="H65" i="1"/>
  <c r="D66" i="1"/>
  <c r="E66" i="1"/>
  <c r="F66" i="1" s="1"/>
  <c r="D67" i="1"/>
  <c r="F67" i="1" s="1"/>
  <c r="E67" i="1"/>
  <c r="D68" i="1"/>
  <c r="F68" i="1" s="1"/>
  <c r="E68" i="1"/>
  <c r="H68" i="1" s="1"/>
  <c r="G68" i="1"/>
  <c r="D69" i="1"/>
  <c r="G69" i="1" s="1"/>
  <c r="E69" i="1"/>
  <c r="F69" i="1"/>
  <c r="H69" i="1"/>
  <c r="D70" i="1"/>
  <c r="E70" i="1"/>
  <c r="F70" i="1" s="1"/>
  <c r="D71" i="1"/>
  <c r="H71" i="1" s="1"/>
  <c r="E71" i="1"/>
  <c r="D72" i="1"/>
  <c r="F72" i="1" s="1"/>
  <c r="E72" i="1"/>
  <c r="H72" i="1" s="1"/>
  <c r="G72" i="1"/>
  <c r="D73" i="1"/>
  <c r="G73" i="1" s="1"/>
  <c r="E73" i="1"/>
  <c r="F73" i="1"/>
  <c r="H73" i="1"/>
  <c r="D74" i="1"/>
  <c r="F74" i="1" s="1"/>
  <c r="E74" i="1"/>
  <c r="G74" i="1" s="1"/>
  <c r="D75" i="1"/>
  <c r="F75" i="1" s="1"/>
  <c r="E75" i="1"/>
  <c r="H75" i="1"/>
  <c r="D76" i="1"/>
  <c r="E76" i="1"/>
  <c r="H76" i="1" s="1"/>
  <c r="G76" i="1"/>
  <c r="D77" i="1"/>
  <c r="G77" i="1" s="1"/>
  <c r="E77" i="1"/>
  <c r="F77" i="1"/>
  <c r="H77" i="1"/>
  <c r="D78" i="1"/>
  <c r="F78" i="1" s="1"/>
  <c r="E78" i="1"/>
  <c r="G78" i="1" s="1"/>
  <c r="D79" i="1"/>
  <c r="H79" i="1" s="1"/>
  <c r="E79" i="1"/>
  <c r="D80" i="1"/>
  <c r="F80" i="1" s="1"/>
  <c r="E80" i="1"/>
  <c r="G80" i="1"/>
  <c r="H80" i="1"/>
  <c r="D81" i="1"/>
  <c r="E81" i="1"/>
  <c r="F81" i="1"/>
  <c r="G81" i="1"/>
  <c r="H81" i="1"/>
  <c r="D82" i="1"/>
  <c r="E82" i="1"/>
  <c r="F82" i="1" s="1"/>
  <c r="D83" i="1"/>
  <c r="F83" i="1" s="1"/>
  <c r="E83" i="1"/>
  <c r="H83" i="1"/>
  <c r="D84" i="1"/>
  <c r="F84" i="1" s="1"/>
  <c r="E84" i="1"/>
  <c r="G84" i="1"/>
  <c r="H84" i="1"/>
  <c r="D85" i="1"/>
  <c r="E85" i="1"/>
  <c r="F85" i="1"/>
  <c r="G85" i="1"/>
  <c r="H85" i="1"/>
  <c r="D86" i="1"/>
  <c r="E86" i="1"/>
  <c r="F86" i="1" s="1"/>
  <c r="D87" i="1"/>
  <c r="F87" i="1" s="1"/>
  <c r="E87" i="1"/>
  <c r="H87" i="1"/>
  <c r="D88" i="1"/>
  <c r="F88" i="1" s="1"/>
  <c r="E88" i="1"/>
  <c r="G88" i="1"/>
  <c r="H88" i="1"/>
  <c r="D89" i="1"/>
  <c r="E89" i="1"/>
  <c r="F89" i="1"/>
  <c r="G89" i="1"/>
  <c r="H89" i="1"/>
  <c r="D90" i="1"/>
  <c r="E90" i="1"/>
  <c r="F90" i="1" s="1"/>
  <c r="D91" i="1"/>
  <c r="F91" i="1" s="1"/>
  <c r="E91" i="1"/>
  <c r="H91" i="1"/>
  <c r="D4" i="2"/>
  <c r="G4" i="2" s="1"/>
  <c r="E4" i="2"/>
  <c r="H4" i="2"/>
  <c r="I4" i="2"/>
  <c r="J4" i="2"/>
  <c r="M4" i="2" s="1"/>
  <c r="D5" i="2"/>
  <c r="E5" i="2"/>
  <c r="H5" i="2"/>
  <c r="I5" i="2" s="1"/>
  <c r="D6" i="2"/>
  <c r="G6" i="2" s="1"/>
  <c r="E6" i="2"/>
  <c r="H6" i="2"/>
  <c r="I6" i="2" s="1"/>
  <c r="D7" i="2"/>
  <c r="E7" i="2"/>
  <c r="H7" i="2"/>
  <c r="I7" i="2"/>
  <c r="J7" i="2"/>
  <c r="M7" i="2" s="1"/>
  <c r="D8" i="2"/>
  <c r="E8" i="2"/>
  <c r="F8" i="2"/>
  <c r="G8" i="2"/>
  <c r="H8" i="2"/>
  <c r="I8" i="2" s="1"/>
  <c r="J8" i="2" s="1"/>
  <c r="M8" i="2" s="1"/>
  <c r="D9" i="2"/>
  <c r="F9" i="2" s="1"/>
  <c r="E9" i="2"/>
  <c r="H9" i="2"/>
  <c r="I9" i="2" s="1"/>
  <c r="D10" i="2"/>
  <c r="G10" i="2" s="1"/>
  <c r="E10" i="2"/>
  <c r="H10" i="2"/>
  <c r="I10" i="2" s="1"/>
  <c r="D11" i="2"/>
  <c r="E11" i="2"/>
  <c r="H11" i="2"/>
  <c r="I11" i="2"/>
  <c r="J11" i="2"/>
  <c r="M11" i="2" s="1"/>
  <c r="D12" i="2"/>
  <c r="F12" i="2" s="1"/>
  <c r="E12" i="2"/>
  <c r="H12" i="2"/>
  <c r="D13" i="2"/>
  <c r="F13" i="2" s="1"/>
  <c r="E13" i="2"/>
  <c r="H13" i="2"/>
  <c r="I13" i="2" s="1"/>
  <c r="D14" i="2"/>
  <c r="E14" i="2"/>
  <c r="G14" i="2" s="1"/>
  <c r="H14" i="2"/>
  <c r="I14" i="2" s="1"/>
  <c r="D15" i="2"/>
  <c r="E15" i="2"/>
  <c r="H15" i="2"/>
  <c r="D16" i="2"/>
  <c r="E16" i="2"/>
  <c r="H16" i="2"/>
  <c r="I16" i="2" s="1"/>
  <c r="D17" i="2"/>
  <c r="E17" i="2"/>
  <c r="H17" i="2"/>
  <c r="I17" i="2" s="1"/>
  <c r="D18" i="2"/>
  <c r="E18" i="2"/>
  <c r="G18" i="2"/>
  <c r="H18" i="2"/>
  <c r="I18" i="2" s="1"/>
  <c r="D19" i="2"/>
  <c r="E19" i="2"/>
  <c r="H19" i="2"/>
  <c r="D20" i="2"/>
  <c r="E20" i="2"/>
  <c r="H20" i="2"/>
  <c r="I20" i="2"/>
  <c r="D21" i="2"/>
  <c r="E21" i="2"/>
  <c r="H21" i="2"/>
  <c r="I21" i="2" s="1"/>
  <c r="D22" i="2"/>
  <c r="E22" i="2"/>
  <c r="G22" i="2"/>
  <c r="H22" i="2"/>
  <c r="I22" i="2" s="1"/>
  <c r="D23" i="2"/>
  <c r="E23" i="2"/>
  <c r="H23" i="2"/>
  <c r="D24" i="2"/>
  <c r="E24" i="2"/>
  <c r="H24" i="2"/>
  <c r="I24" i="2" s="1"/>
  <c r="D25" i="2"/>
  <c r="E25" i="2"/>
  <c r="H25" i="2"/>
  <c r="I25" i="2" s="1"/>
  <c r="D26" i="2"/>
  <c r="E26" i="2"/>
  <c r="G26" i="2"/>
  <c r="H26" i="2"/>
  <c r="I26" i="2" s="1"/>
  <c r="D27" i="2"/>
  <c r="E27" i="2"/>
  <c r="H27" i="2"/>
  <c r="D28" i="2"/>
  <c r="E28" i="2"/>
  <c r="H28" i="2"/>
  <c r="I28" i="2"/>
  <c r="D29" i="2"/>
  <c r="E29" i="2"/>
  <c r="H29" i="2"/>
  <c r="I29" i="2" s="1"/>
  <c r="D30" i="2"/>
  <c r="E30" i="2"/>
  <c r="G30" i="2"/>
  <c r="H30" i="2"/>
  <c r="I30" i="2" s="1"/>
  <c r="D31" i="2"/>
  <c r="E31" i="2"/>
  <c r="H31" i="2"/>
  <c r="D32" i="2"/>
  <c r="E32" i="2"/>
  <c r="H32" i="2"/>
  <c r="I32" i="2" s="1"/>
  <c r="D33" i="2"/>
  <c r="E33" i="2"/>
  <c r="H33" i="2"/>
  <c r="I33" i="2" s="1"/>
  <c r="D34" i="2"/>
  <c r="E34" i="2"/>
  <c r="G34" i="2"/>
  <c r="H34" i="2"/>
  <c r="I34" i="2" s="1"/>
  <c r="D35" i="2"/>
  <c r="E35" i="2"/>
  <c r="H35" i="2"/>
  <c r="D36" i="2"/>
  <c r="E36" i="2"/>
  <c r="H36" i="2"/>
  <c r="I36" i="2"/>
  <c r="D37" i="2"/>
  <c r="E37" i="2"/>
  <c r="H37" i="2"/>
  <c r="I37" i="2" s="1"/>
  <c r="D38" i="2"/>
  <c r="E38" i="2"/>
  <c r="G38" i="2"/>
  <c r="H38" i="2"/>
  <c r="I38" i="2" s="1"/>
  <c r="D39" i="2"/>
  <c r="E39" i="2"/>
  <c r="H39" i="2"/>
  <c r="D40" i="2"/>
  <c r="E40" i="2"/>
  <c r="H40" i="2"/>
  <c r="I40" i="2" s="1"/>
  <c r="D41" i="2"/>
  <c r="E41" i="2"/>
  <c r="H41" i="2"/>
  <c r="I41" i="2" s="1"/>
  <c r="D42" i="2"/>
  <c r="E42" i="2"/>
  <c r="G42" i="2"/>
  <c r="H42" i="2"/>
  <c r="I42" i="2" s="1"/>
  <c r="D43" i="2"/>
  <c r="E43" i="2"/>
  <c r="H43" i="2"/>
  <c r="D44" i="2"/>
  <c r="E44" i="2"/>
  <c r="H44" i="2"/>
  <c r="D45" i="2"/>
  <c r="E45" i="2"/>
  <c r="H45" i="2"/>
  <c r="I45" i="2" s="1"/>
  <c r="D46" i="2"/>
  <c r="E46" i="2"/>
  <c r="G46" i="2"/>
  <c r="H46" i="2"/>
  <c r="I46" i="2" s="1"/>
  <c r="D47" i="2"/>
  <c r="E47" i="2"/>
  <c r="H47" i="2"/>
  <c r="D48" i="2"/>
  <c r="E48" i="2"/>
  <c r="H48" i="2"/>
  <c r="I48" i="2" s="1"/>
  <c r="D49" i="2"/>
  <c r="E49" i="2"/>
  <c r="H49" i="2"/>
  <c r="I49" i="2" s="1"/>
  <c r="D50" i="2"/>
  <c r="E50" i="2"/>
  <c r="G50" i="2"/>
  <c r="H50" i="2"/>
  <c r="I50" i="2" s="1"/>
  <c r="D51" i="2"/>
  <c r="E51" i="2"/>
  <c r="H51" i="2"/>
  <c r="D52" i="2"/>
  <c r="E52" i="2"/>
  <c r="H52" i="2"/>
  <c r="D53" i="2"/>
  <c r="E53" i="2"/>
  <c r="H53" i="2"/>
  <c r="I53" i="2" s="1"/>
  <c r="D54" i="2"/>
  <c r="E54" i="2"/>
  <c r="G54" i="2"/>
  <c r="H54" i="2"/>
  <c r="I54" i="2" s="1"/>
  <c r="D55" i="2"/>
  <c r="E55" i="2"/>
  <c r="H55" i="2"/>
  <c r="D56" i="2"/>
  <c r="E56" i="2"/>
  <c r="H56" i="2"/>
  <c r="I56" i="2" s="1"/>
  <c r="D57" i="2"/>
  <c r="E57" i="2"/>
  <c r="H57" i="2"/>
  <c r="I57" i="2" s="1"/>
  <c r="D58" i="2"/>
  <c r="E58" i="2"/>
  <c r="G58" i="2"/>
  <c r="H58" i="2"/>
  <c r="I58" i="2" s="1"/>
  <c r="D59" i="2"/>
  <c r="E59" i="2"/>
  <c r="H59" i="2"/>
  <c r="D60" i="2"/>
  <c r="E60" i="2"/>
  <c r="H60" i="2"/>
  <c r="D61" i="2"/>
  <c r="E61" i="2"/>
  <c r="H61" i="2"/>
  <c r="I61" i="2" s="1"/>
  <c r="D62" i="2"/>
  <c r="E62" i="2"/>
  <c r="G62" i="2"/>
  <c r="H62" i="2"/>
  <c r="I62" i="2" s="1"/>
  <c r="D63" i="2"/>
  <c r="E63" i="2"/>
  <c r="H63" i="2"/>
  <c r="D64" i="2"/>
  <c r="E64" i="2"/>
  <c r="H64" i="2"/>
  <c r="I64" i="2" s="1"/>
  <c r="D65" i="2"/>
  <c r="E65" i="2"/>
  <c r="H65" i="2"/>
  <c r="I65" i="2" s="1"/>
  <c r="D66" i="2"/>
  <c r="E66" i="2"/>
  <c r="G66" i="2"/>
  <c r="H66" i="2"/>
  <c r="I66" i="2" s="1"/>
  <c r="D67" i="2"/>
  <c r="E67" i="2"/>
  <c r="H67" i="2"/>
  <c r="D68" i="2"/>
  <c r="E68" i="2"/>
  <c r="H68" i="2"/>
  <c r="D69" i="2"/>
  <c r="E69" i="2"/>
  <c r="H69" i="2"/>
  <c r="I69" i="2" s="1"/>
  <c r="D70" i="2"/>
  <c r="E70" i="2"/>
  <c r="G70" i="2"/>
  <c r="H70" i="2"/>
  <c r="I70" i="2" s="1"/>
  <c r="D71" i="2"/>
  <c r="E71" i="2"/>
  <c r="H71" i="2"/>
  <c r="D72" i="2"/>
  <c r="E72" i="2"/>
  <c r="H72" i="2"/>
  <c r="I72" i="2" s="1"/>
  <c r="D73" i="2"/>
  <c r="E73" i="2"/>
  <c r="H73" i="2"/>
  <c r="I73" i="2" s="1"/>
  <c r="D74" i="2"/>
  <c r="E74" i="2"/>
  <c r="G74" i="2"/>
  <c r="H74" i="2"/>
  <c r="I74" i="2" s="1"/>
  <c r="D75" i="2"/>
  <c r="E75" i="2"/>
  <c r="H75" i="2"/>
  <c r="D76" i="2"/>
  <c r="E76" i="2"/>
  <c r="H76" i="2"/>
  <c r="D77" i="2"/>
  <c r="E77" i="2"/>
  <c r="H77" i="2"/>
  <c r="I77" i="2" s="1"/>
  <c r="D78" i="2"/>
  <c r="E78" i="2"/>
  <c r="G78" i="2"/>
  <c r="H78" i="2"/>
  <c r="I78" i="2" s="1"/>
  <c r="D79" i="2"/>
  <c r="E79" i="2"/>
  <c r="H79" i="2"/>
  <c r="D80" i="2"/>
  <c r="E80" i="2"/>
  <c r="H80" i="2"/>
  <c r="I80" i="2" s="1"/>
  <c r="D81" i="2"/>
  <c r="E81" i="2"/>
  <c r="H81" i="2"/>
  <c r="I81" i="2" s="1"/>
  <c r="D82" i="2"/>
  <c r="E82" i="2"/>
  <c r="G82" i="2"/>
  <c r="H82" i="2"/>
  <c r="I82" i="2" s="1"/>
  <c r="D83" i="2"/>
  <c r="E83" i="2"/>
  <c r="H83" i="2"/>
  <c r="D84" i="2"/>
  <c r="E84" i="2"/>
  <c r="H84" i="2"/>
  <c r="D85" i="2"/>
  <c r="E85" i="2"/>
  <c r="H85" i="2"/>
  <c r="I85" i="2" s="1"/>
  <c r="D86" i="2"/>
  <c r="E86" i="2"/>
  <c r="G86" i="2"/>
  <c r="H86" i="2"/>
  <c r="I86" i="2" s="1"/>
  <c r="D87" i="2"/>
  <c r="E87" i="2"/>
  <c r="H87" i="2"/>
  <c r="D88" i="2"/>
  <c r="F88" i="2" s="1"/>
  <c r="E88" i="2"/>
  <c r="G88" i="2"/>
  <c r="H88" i="2"/>
  <c r="I88" i="2"/>
  <c r="D89" i="2"/>
  <c r="E89" i="2"/>
  <c r="H89" i="2"/>
  <c r="I89" i="2" s="1"/>
  <c r="D90" i="2"/>
  <c r="E90" i="2"/>
  <c r="F90" i="2"/>
  <c r="H90" i="2"/>
  <c r="I90" i="2" s="1"/>
  <c r="J90" i="2"/>
  <c r="M90" i="2" s="1"/>
  <c r="D91" i="2"/>
  <c r="G91" i="2" s="1"/>
  <c r="E91" i="2"/>
  <c r="H91" i="2"/>
  <c r="F72" i="2" l="1"/>
  <c r="G72" i="2"/>
  <c r="F56" i="2"/>
  <c r="G56" i="2"/>
  <c r="F48" i="2"/>
  <c r="G48" i="2"/>
  <c r="J44" i="2"/>
  <c r="M44" i="2" s="1"/>
  <c r="F40" i="2"/>
  <c r="G40" i="2"/>
  <c r="J36" i="2"/>
  <c r="M36" i="2" s="1"/>
  <c r="F32" i="2"/>
  <c r="G32" i="2"/>
  <c r="J28" i="2"/>
  <c r="M28" i="2" s="1"/>
  <c r="F24" i="2"/>
  <c r="G24" i="2"/>
  <c r="J20" i="2"/>
  <c r="M20" i="2" s="1"/>
  <c r="F16" i="2"/>
  <c r="G16" i="2"/>
  <c r="G12" i="2"/>
  <c r="F80" i="2"/>
  <c r="G80" i="2"/>
  <c r="F64" i="2"/>
  <c r="G64" i="2"/>
  <c r="J88" i="2"/>
  <c r="M88" i="2" s="1"/>
  <c r="I87" i="2"/>
  <c r="J87" i="2" s="1"/>
  <c r="M87" i="2" s="1"/>
  <c r="I79" i="2"/>
  <c r="J79" i="2"/>
  <c r="M79" i="2" s="1"/>
  <c r="I71" i="2"/>
  <c r="J71" i="2" s="1"/>
  <c r="M71" i="2" s="1"/>
  <c r="I63" i="2"/>
  <c r="J63" i="2"/>
  <c r="M63" i="2" s="1"/>
  <c r="I55" i="2"/>
  <c r="J55" i="2" s="1"/>
  <c r="M55" i="2" s="1"/>
  <c r="I47" i="2"/>
  <c r="J47" i="2"/>
  <c r="M47" i="2" s="1"/>
  <c r="I39" i="2"/>
  <c r="J39" i="2" s="1"/>
  <c r="M39" i="2" s="1"/>
  <c r="I31" i="2"/>
  <c r="J31" i="2"/>
  <c r="M31" i="2" s="1"/>
  <c r="I23" i="2"/>
  <c r="J23" i="2" s="1"/>
  <c r="M23" i="2" s="1"/>
  <c r="I15" i="2"/>
  <c r="J15" i="2"/>
  <c r="M15" i="2" s="1"/>
  <c r="F84" i="2"/>
  <c r="G84" i="2"/>
  <c r="J80" i="2"/>
  <c r="M80" i="2" s="1"/>
  <c r="F76" i="2"/>
  <c r="G76" i="2"/>
  <c r="J72" i="2"/>
  <c r="M72" i="2" s="1"/>
  <c r="F68" i="2"/>
  <c r="G68" i="2"/>
  <c r="J64" i="2"/>
  <c r="M64" i="2" s="1"/>
  <c r="F60" i="2"/>
  <c r="G60" i="2"/>
  <c r="J56" i="2"/>
  <c r="M56" i="2" s="1"/>
  <c r="F52" i="2"/>
  <c r="G52" i="2"/>
  <c r="J48" i="2"/>
  <c r="M48" i="2" s="1"/>
  <c r="F44" i="2"/>
  <c r="G44" i="2"/>
  <c r="J40" i="2"/>
  <c r="M40" i="2" s="1"/>
  <c r="F36" i="2"/>
  <c r="G36" i="2"/>
  <c r="J32" i="2"/>
  <c r="M32" i="2" s="1"/>
  <c r="F28" i="2"/>
  <c r="G28" i="2"/>
  <c r="J24" i="2"/>
  <c r="M24" i="2" s="1"/>
  <c r="F20" i="2"/>
  <c r="G20" i="2"/>
  <c r="J16" i="2"/>
  <c r="M16" i="2" s="1"/>
  <c r="I91" i="2"/>
  <c r="J91" i="2" s="1"/>
  <c r="F91" i="2"/>
  <c r="F89" i="2"/>
  <c r="I84" i="2"/>
  <c r="J84" i="2" s="1"/>
  <c r="M84" i="2" s="1"/>
  <c r="I83" i="2"/>
  <c r="J83" i="2" s="1"/>
  <c r="M83" i="2" s="1"/>
  <c r="I76" i="2"/>
  <c r="J76" i="2" s="1"/>
  <c r="M76" i="2" s="1"/>
  <c r="I75" i="2"/>
  <c r="J75" i="2"/>
  <c r="M75" i="2" s="1"/>
  <c r="I68" i="2"/>
  <c r="J68" i="2" s="1"/>
  <c r="M68" i="2" s="1"/>
  <c r="I67" i="2"/>
  <c r="J67" i="2"/>
  <c r="M67" i="2" s="1"/>
  <c r="I60" i="2"/>
  <c r="J60" i="2" s="1"/>
  <c r="M60" i="2" s="1"/>
  <c r="I59" i="2"/>
  <c r="J59" i="2" s="1"/>
  <c r="M59" i="2" s="1"/>
  <c r="I52" i="2"/>
  <c r="J52" i="2" s="1"/>
  <c r="M52" i="2" s="1"/>
  <c r="I51" i="2"/>
  <c r="J51" i="2" s="1"/>
  <c r="M51" i="2" s="1"/>
  <c r="I44" i="2"/>
  <c r="I43" i="2"/>
  <c r="J43" i="2"/>
  <c r="M43" i="2" s="1"/>
  <c r="I35" i="2"/>
  <c r="J35" i="2" s="1"/>
  <c r="M35" i="2" s="1"/>
  <c r="I27" i="2"/>
  <c r="J27" i="2"/>
  <c r="M27" i="2" s="1"/>
  <c r="I19" i="2"/>
  <c r="J19" i="2" s="1"/>
  <c r="M19" i="2" s="1"/>
  <c r="I12" i="2"/>
  <c r="J12" i="2"/>
  <c r="M12" i="2" s="1"/>
  <c r="F4" i="2"/>
  <c r="F85" i="2"/>
  <c r="F81" i="2"/>
  <c r="F77" i="2"/>
  <c r="F73" i="2"/>
  <c r="F69" i="2"/>
  <c r="F65" i="2"/>
  <c r="F61" i="2"/>
  <c r="F57" i="2"/>
  <c r="F53" i="2"/>
  <c r="F49" i="2"/>
  <c r="F45" i="2"/>
  <c r="G41" i="2"/>
  <c r="F37" i="2"/>
  <c r="G33" i="2"/>
  <c r="F29" i="2"/>
  <c r="F25" i="2"/>
  <c r="G21" i="2"/>
  <c r="G17" i="2"/>
  <c r="G90" i="2"/>
  <c r="F5" i="2"/>
  <c r="H23" i="1"/>
  <c r="H19" i="1"/>
  <c r="G91" i="1"/>
  <c r="H90" i="1"/>
  <c r="G87" i="1"/>
  <c r="H86" i="1"/>
  <c r="G83" i="1"/>
  <c r="H82" i="1"/>
  <c r="G79" i="1"/>
  <c r="H78" i="1"/>
  <c r="F76" i="1"/>
  <c r="G75" i="1"/>
  <c r="H74" i="1"/>
  <c r="G71" i="1"/>
  <c r="H70" i="1"/>
  <c r="G67" i="1"/>
  <c r="H66" i="1"/>
  <c r="G63" i="1"/>
  <c r="H62" i="1"/>
  <c r="G59" i="1"/>
  <c r="H58" i="1"/>
  <c r="G55" i="1"/>
  <c r="H54" i="1"/>
  <c r="G51" i="1"/>
  <c r="H50" i="1"/>
  <c r="G47" i="1"/>
  <c r="H46" i="1"/>
  <c r="G43" i="1"/>
  <c r="H42" i="1"/>
  <c r="G39" i="1"/>
  <c r="H38" i="1"/>
  <c r="G35" i="1"/>
  <c r="H34" i="1"/>
  <c r="G31" i="1"/>
  <c r="H30" i="1"/>
  <c r="G27" i="1"/>
  <c r="H26" i="1"/>
  <c r="F24" i="1"/>
  <c r="G23" i="1"/>
  <c r="H22" i="1"/>
  <c r="F20" i="1"/>
  <c r="G19" i="1"/>
  <c r="H18" i="1"/>
  <c r="F16" i="1"/>
  <c r="G15" i="1"/>
  <c r="H14" i="1"/>
  <c r="F12" i="1"/>
  <c r="G11" i="1"/>
  <c r="H10" i="1"/>
  <c r="F8" i="1"/>
  <c r="G7" i="1"/>
  <c r="H6" i="1"/>
  <c r="F4" i="1"/>
  <c r="H67" i="1"/>
  <c r="H43" i="1"/>
  <c r="G90" i="1"/>
  <c r="G86" i="1"/>
  <c r="G82" i="1"/>
  <c r="F79" i="1"/>
  <c r="F71" i="1"/>
  <c r="G70" i="1"/>
  <c r="G66" i="1"/>
  <c r="F63" i="1"/>
  <c r="G62" i="1"/>
  <c r="G58" i="1"/>
  <c r="G54" i="1"/>
  <c r="G50" i="1"/>
  <c r="G46" i="1"/>
  <c r="G42" i="1"/>
  <c r="F39" i="1"/>
  <c r="G38" i="1"/>
  <c r="G34" i="1"/>
  <c r="F31" i="1"/>
  <c r="G30" i="1"/>
  <c r="G26" i="1"/>
  <c r="G6" i="1"/>
  <c r="G89" i="2"/>
  <c r="G87" i="2"/>
  <c r="G83" i="2"/>
  <c r="G77" i="2"/>
  <c r="G73" i="2"/>
  <c r="G71" i="2"/>
  <c r="G67" i="2"/>
  <c r="G61" i="2"/>
  <c r="G59" i="2"/>
  <c r="G53" i="2"/>
  <c r="G51" i="2"/>
  <c r="G45" i="2"/>
  <c r="G43" i="2"/>
  <c r="G37" i="2"/>
  <c r="G35" i="2"/>
  <c r="G29" i="2"/>
  <c r="G25" i="2"/>
  <c r="G23" i="2"/>
  <c r="G19" i="2"/>
  <c r="G13" i="2"/>
  <c r="G9" i="2"/>
  <c r="G7" i="2"/>
  <c r="G5" i="2"/>
  <c r="F46" i="2"/>
  <c r="F42" i="2"/>
  <c r="F41" i="2"/>
  <c r="F38" i="2"/>
  <c r="F34" i="2"/>
  <c r="F33" i="2"/>
  <c r="F30" i="2"/>
  <c r="F26" i="2"/>
  <c r="F22" i="2"/>
  <c r="F21" i="2"/>
  <c r="F18" i="2"/>
  <c r="F17" i="2"/>
  <c r="F14" i="2"/>
  <c r="F10" i="2"/>
  <c r="F6" i="2"/>
  <c r="G85" i="2"/>
  <c r="G81" i="2"/>
  <c r="G79" i="2"/>
  <c r="G75" i="2"/>
  <c r="G69" i="2"/>
  <c r="G65" i="2"/>
  <c r="G63" i="2"/>
  <c r="G57" i="2"/>
  <c r="G55" i="2"/>
  <c r="G49" i="2"/>
  <c r="G47" i="2"/>
  <c r="G39" i="2"/>
  <c r="G31" i="2"/>
  <c r="G27" i="2"/>
  <c r="G15" i="2"/>
  <c r="G11" i="2"/>
  <c r="F86" i="2"/>
  <c r="F82" i="2"/>
  <c r="F78" i="2"/>
  <c r="F74" i="2"/>
  <c r="F70" i="2"/>
  <c r="F66" i="2"/>
  <c r="F62" i="2"/>
  <c r="F58" i="2"/>
  <c r="F54" i="2"/>
  <c r="F50" i="2"/>
  <c r="J89" i="2"/>
  <c r="M89" i="2" s="1"/>
  <c r="F87" i="2"/>
  <c r="J86" i="2"/>
  <c r="M86" i="2" s="1"/>
  <c r="J85" i="2"/>
  <c r="M85" i="2" s="1"/>
  <c r="F83" i="2"/>
  <c r="J82" i="2"/>
  <c r="M82" i="2" s="1"/>
  <c r="J81" i="2"/>
  <c r="M81" i="2" s="1"/>
  <c r="F79" i="2"/>
  <c r="J78" i="2"/>
  <c r="M78" i="2" s="1"/>
  <c r="J77" i="2"/>
  <c r="M77" i="2" s="1"/>
  <c r="F75" i="2"/>
  <c r="J74" i="2"/>
  <c r="M74" i="2" s="1"/>
  <c r="J73" i="2"/>
  <c r="M73" i="2" s="1"/>
  <c r="F71" i="2"/>
  <c r="J70" i="2"/>
  <c r="M70" i="2" s="1"/>
  <c r="J69" i="2"/>
  <c r="M69" i="2" s="1"/>
  <c r="F67" i="2"/>
  <c r="J66" i="2"/>
  <c r="M66" i="2" s="1"/>
  <c r="J65" i="2"/>
  <c r="M65" i="2" s="1"/>
  <c r="F63" i="2"/>
  <c r="J62" i="2"/>
  <c r="M62" i="2" s="1"/>
  <c r="J61" i="2"/>
  <c r="M61" i="2" s="1"/>
  <c r="F59" i="2"/>
  <c r="J58" i="2"/>
  <c r="M58" i="2" s="1"/>
  <c r="J57" i="2"/>
  <c r="M57" i="2" s="1"/>
  <c r="F55" i="2"/>
  <c r="J54" i="2"/>
  <c r="M54" i="2" s="1"/>
  <c r="J53" i="2"/>
  <c r="M53" i="2" s="1"/>
  <c r="F51" i="2"/>
  <c r="J50" i="2"/>
  <c r="M50" i="2" s="1"/>
  <c r="J49" i="2"/>
  <c r="M49" i="2" s="1"/>
  <c r="F47" i="2"/>
  <c r="J46" i="2"/>
  <c r="M46" i="2" s="1"/>
  <c r="J45" i="2"/>
  <c r="M45" i="2" s="1"/>
  <c r="F43" i="2"/>
  <c r="J42" i="2"/>
  <c r="M42" i="2" s="1"/>
  <c r="J41" i="2"/>
  <c r="M41" i="2" s="1"/>
  <c r="F39" i="2"/>
  <c r="J38" i="2"/>
  <c r="M38" i="2" s="1"/>
  <c r="J37" i="2"/>
  <c r="M37" i="2" s="1"/>
  <c r="F35" i="2"/>
  <c r="J34" i="2"/>
  <c r="M34" i="2" s="1"/>
  <c r="J33" i="2"/>
  <c r="M33" i="2" s="1"/>
  <c r="F31" i="2"/>
  <c r="J30" i="2"/>
  <c r="M30" i="2" s="1"/>
  <c r="J29" i="2"/>
  <c r="M29" i="2" s="1"/>
  <c r="F27" i="2"/>
  <c r="J26" i="2"/>
  <c r="M26" i="2" s="1"/>
  <c r="J25" i="2"/>
  <c r="M25" i="2" s="1"/>
  <c r="F23" i="2"/>
  <c r="J22" i="2"/>
  <c r="M22" i="2" s="1"/>
  <c r="J21" i="2"/>
  <c r="M21" i="2" s="1"/>
  <c r="F19" i="2"/>
  <c r="J18" i="2"/>
  <c r="M18" i="2" s="1"/>
  <c r="J17" i="2"/>
  <c r="M17" i="2" s="1"/>
  <c r="F15" i="2"/>
  <c r="J14" i="2"/>
  <c r="M14" i="2" s="1"/>
  <c r="J13" i="2"/>
  <c r="M13" i="2" s="1"/>
  <c r="F11" i="2"/>
  <c r="J10" i="2"/>
  <c r="M10" i="2" s="1"/>
  <c r="J9" i="2"/>
  <c r="M9" i="2" s="1"/>
  <c r="F7" i="2"/>
  <c r="J6" i="2"/>
  <c r="M6" i="2" s="1"/>
  <c r="J5" i="2"/>
  <c r="M5" i="2" s="1"/>
  <c r="H3" i="2"/>
  <c r="E3" i="2"/>
  <c r="D3" i="2"/>
  <c r="G3" i="2" s="1"/>
  <c r="E3" i="1"/>
  <c r="F3" i="2" l="1"/>
  <c r="I3" i="2"/>
  <c r="J3" i="2" s="1"/>
  <c r="M3" i="2" s="1"/>
  <c r="D3" i="1"/>
  <c r="F3" i="1" l="1"/>
  <c r="H3" i="1"/>
  <c r="G3" i="1"/>
</calcChain>
</file>

<file path=xl/sharedStrings.xml><?xml version="1.0" encoding="utf-8"?>
<sst xmlns="http://schemas.openxmlformats.org/spreadsheetml/2006/main" count="429" uniqueCount="235">
  <si>
    <t>Males</t>
  </si>
  <si>
    <t>Females</t>
  </si>
  <si>
    <t>Incidence Rate (per 100,000)</t>
  </si>
  <si>
    <t>SIR</t>
  </si>
  <si>
    <t>95% LCL_SIR</t>
  </si>
  <si>
    <t>p-value (Wald test)</t>
  </si>
  <si>
    <t>Var[ln(RR)]</t>
  </si>
  <si>
    <t>E</t>
  </si>
  <si>
    <t>V</t>
  </si>
  <si>
    <t>35.7</t>
  </si>
  <si>
    <t>59.3</t>
  </si>
  <si>
    <t>31.5</t>
  </si>
  <si>
    <t>40.2</t>
  </si>
  <si>
    <t>27.5</t>
  </si>
  <si>
    <t>30.2</t>
  </si>
  <si>
    <t>45.2</t>
  </si>
  <si>
    <t>46.9</t>
  </si>
  <si>
    <t>36.0</t>
  </si>
  <si>
    <t>36.9</t>
  </si>
  <si>
    <t>44.0</t>
  </si>
  <si>
    <t>44.5</t>
  </si>
  <si>
    <t>47.8</t>
  </si>
  <si>
    <t>48.3</t>
  </si>
  <si>
    <t>49.7</t>
  </si>
  <si>
    <t>50.1</t>
  </si>
  <si>
    <t>43.2</t>
  </si>
  <si>
    <t>42.8</t>
  </si>
  <si>
    <t>39.8</t>
  </si>
  <si>
    <t>38.1</t>
  </si>
  <si>
    <t>39.0</t>
  </si>
  <si>
    <t>43.1</t>
  </si>
  <si>
    <t>35.3</t>
  </si>
  <si>
    <t>32.3</t>
  </si>
  <si>
    <t>36.2</t>
  </si>
  <si>
    <t>59.7</t>
  </si>
  <si>
    <t>56.0</t>
  </si>
  <si>
    <t>45.6</t>
  </si>
  <si>
    <t>41.7</t>
  </si>
  <si>
    <t>44.1</t>
  </si>
  <si>
    <t>44.8</t>
  </si>
  <si>
    <t>40.5</t>
  </si>
  <si>
    <t>44.6</t>
  </si>
  <si>
    <t>40.1</t>
  </si>
  <si>
    <t>46.3</t>
  </si>
  <si>
    <t>42.0</t>
  </si>
  <si>
    <t>35.8</t>
  </si>
  <si>
    <t>45.7</t>
  </si>
  <si>
    <t>39.3</t>
  </si>
  <si>
    <t>32.5</t>
  </si>
  <si>
    <t>52.1</t>
  </si>
  <si>
    <t>45.1</t>
  </si>
  <si>
    <t>58.0</t>
  </si>
  <si>
    <t>50.7</t>
  </si>
  <si>
    <t>49.5</t>
  </si>
  <si>
    <t>50.4</t>
  </si>
  <si>
    <t>42.2</t>
  </si>
  <si>
    <t>33.6</t>
  </si>
  <si>
    <t>45.0</t>
  </si>
  <si>
    <t>36.4</t>
  </si>
  <si>
    <t>54.0</t>
  </si>
  <si>
    <t>45.4</t>
  </si>
  <si>
    <t>44.2</t>
  </si>
  <si>
    <t>35.5</t>
  </si>
  <si>
    <t>42.1</t>
  </si>
  <si>
    <t>33.3</t>
  </si>
  <si>
    <t>38.5</t>
  </si>
  <si>
    <t>50.9</t>
  </si>
  <si>
    <t>41.4</t>
  </si>
  <si>
    <t>52.0</t>
  </si>
  <si>
    <t>42.5</t>
  </si>
  <si>
    <t>35.9</t>
  </si>
  <si>
    <t>38.6</t>
  </si>
  <si>
    <t>46.7</t>
  </si>
  <si>
    <t>36.6</t>
  </si>
  <si>
    <t>51.2</t>
  </si>
  <si>
    <t>40.9</t>
  </si>
  <si>
    <t>33.4</t>
  </si>
  <si>
    <t>44.9</t>
  </si>
  <si>
    <t>33.8</t>
  </si>
  <si>
    <t>41.3</t>
  </si>
  <si>
    <t>29.9</t>
  </si>
  <si>
    <t>35.1</t>
  </si>
  <si>
    <t>46.4</t>
  </si>
  <si>
    <t>34.7</t>
  </si>
  <si>
    <t>33.0</t>
  </si>
  <si>
    <t>41.9</t>
  </si>
  <si>
    <t>59.2</t>
  </si>
  <si>
    <t>47.1</t>
  </si>
  <si>
    <t>47.2</t>
  </si>
  <si>
    <t>34.9</t>
  </si>
  <si>
    <t>37.7</t>
  </si>
  <si>
    <t>64.5</t>
  </si>
  <si>
    <t>32.6</t>
  </si>
  <si>
    <t>37.0</t>
  </si>
  <si>
    <t>24.3</t>
  </si>
  <si>
    <t>57.8</t>
  </si>
  <si>
    <t>50.2</t>
  </si>
  <si>
    <t>37.2</t>
  </si>
  <si>
    <t>42.9</t>
  </si>
  <si>
    <t>29.8</t>
  </si>
  <si>
    <t>60.4</t>
  </si>
  <si>
    <t>47.3</t>
  </si>
  <si>
    <t>51.4</t>
  </si>
  <si>
    <t>38.2</t>
  </si>
  <si>
    <t>51.3</t>
  </si>
  <si>
    <t>46.8</t>
  </si>
  <si>
    <t>52.3</t>
  </si>
  <si>
    <t>37.8</t>
  </si>
  <si>
    <t>58.3</t>
  </si>
  <si>
    <t>43.6</t>
  </si>
  <si>
    <t>54.5</t>
  </si>
  <si>
    <t>48.9</t>
  </si>
  <si>
    <t>34.0</t>
  </si>
  <si>
    <t>55.2</t>
  </si>
  <si>
    <t>54.4</t>
  </si>
  <si>
    <t>39.4</t>
  </si>
  <si>
    <t>51.5</t>
  </si>
  <si>
    <t>36.1</t>
  </si>
  <si>
    <t>47.4</t>
  </si>
  <si>
    <t>32.0</t>
  </si>
  <si>
    <t>31.0</t>
  </si>
  <si>
    <t>55.5</t>
  </si>
  <si>
    <t>52.4</t>
  </si>
  <si>
    <t>60.7</t>
  </si>
  <si>
    <t>43.5</t>
  </si>
  <si>
    <t>49.1</t>
  </si>
  <si>
    <t>31.9</t>
  </si>
  <si>
    <t>58.5</t>
  </si>
  <si>
    <t>41.2</t>
  </si>
  <si>
    <t>55.3</t>
  </si>
  <si>
    <t>28.9</t>
  </si>
  <si>
    <t>60.1</t>
  </si>
  <si>
    <t>55.9</t>
  </si>
  <si>
    <t>34.4</t>
  </si>
  <si>
    <t>37.9</t>
  </si>
  <si>
    <t>35.2</t>
  </si>
  <si>
    <t>30.5</t>
  </si>
  <si>
    <t>56.3</t>
  </si>
  <si>
    <t>32.1</t>
  </si>
  <si>
    <t>65.1</t>
  </si>
  <si>
    <t>74.5</t>
  </si>
  <si>
    <t>64.2</t>
  </si>
  <si>
    <t>26.9</t>
  </si>
  <si>
    <t>Wyandot</t>
  </si>
  <si>
    <t>Gallia</t>
  </si>
  <si>
    <t>Noble</t>
  </si>
  <si>
    <t>Pickaway</t>
  </si>
  <si>
    <t>Morrow</t>
  </si>
  <si>
    <t>Knox</t>
  </si>
  <si>
    <t>Pike</t>
  </si>
  <si>
    <t>Ottawa</t>
  </si>
  <si>
    <t>Athens</t>
  </si>
  <si>
    <t>Geauga</t>
  </si>
  <si>
    <t>Union</t>
  </si>
  <si>
    <t>Tuscarawas</t>
  </si>
  <si>
    <t>Warren</t>
  </si>
  <si>
    <t>Wayne</t>
  </si>
  <si>
    <t>Defiance</t>
  </si>
  <si>
    <t>Portage</t>
  </si>
  <si>
    <t>Erie</t>
  </si>
  <si>
    <t>Perry</t>
  </si>
  <si>
    <t>Mahoning</t>
  </si>
  <si>
    <t>Belmont</t>
  </si>
  <si>
    <t>Montgomery</t>
  </si>
  <si>
    <t>Clermont</t>
  </si>
  <si>
    <t>Delaware</t>
  </si>
  <si>
    <t>Hocking</t>
  </si>
  <si>
    <t>Fayette</t>
  </si>
  <si>
    <t>Jackson</t>
  </si>
  <si>
    <t>Marion</t>
  </si>
  <si>
    <t>Richland</t>
  </si>
  <si>
    <t>Franklin</t>
  </si>
  <si>
    <t>Hamilton</t>
  </si>
  <si>
    <t>Vinton</t>
  </si>
  <si>
    <t>Clinton</t>
  </si>
  <si>
    <t>Summit</t>
  </si>
  <si>
    <t>Trumbull</t>
  </si>
  <si>
    <t>Allen</t>
  </si>
  <si>
    <t>Madison</t>
  </si>
  <si>
    <t>Miami</t>
  </si>
  <si>
    <t>Clark</t>
  </si>
  <si>
    <t>Ross</t>
  </si>
  <si>
    <t>Total</t>
  </si>
  <si>
    <t>Coshocton</t>
  </si>
  <si>
    <t>Hancock</t>
  </si>
  <si>
    <t>Medina</t>
  </si>
  <si>
    <t>Ashtabula</t>
  </si>
  <si>
    <t>Fairfield</t>
  </si>
  <si>
    <t>Butler</t>
  </si>
  <si>
    <t>Licking</t>
  </si>
  <si>
    <t>Monroe</t>
  </si>
  <si>
    <t>Greene</t>
  </si>
  <si>
    <t>Van-Wert</t>
  </si>
  <si>
    <t>Shelby</t>
  </si>
  <si>
    <t>Holmes</t>
  </si>
  <si>
    <t>Adams</t>
  </si>
  <si>
    <t>Harrison</t>
  </si>
  <si>
    <t>Carroll</t>
  </si>
  <si>
    <t>Washington</t>
  </si>
  <si>
    <t>Jefferson</t>
  </si>
  <si>
    <t>Stark</t>
  </si>
  <si>
    <t>Guernsey</t>
  </si>
  <si>
    <t>Cuyahoga</t>
  </si>
  <si>
    <t>Wood</t>
  </si>
  <si>
    <t>Lorain</t>
  </si>
  <si>
    <t>Logan</t>
  </si>
  <si>
    <t>Ashland</t>
  </si>
  <si>
    <t>Crawford</t>
  </si>
  <si>
    <t>Highland</t>
  </si>
  <si>
    <t>Lake</t>
  </si>
  <si>
    <t>Henry</t>
  </si>
  <si>
    <t>Huron</t>
  </si>
  <si>
    <t>Lucas</t>
  </si>
  <si>
    <t>Muskingum</t>
  </si>
  <si>
    <t>Lawrence</t>
  </si>
  <si>
    <t>Auglaize</t>
  </si>
  <si>
    <t>Mercer</t>
  </si>
  <si>
    <t>Paulding</t>
  </si>
  <si>
    <t>Meigs</t>
  </si>
  <si>
    <t>Scioto</t>
  </si>
  <si>
    <t>Columbiana</t>
  </si>
  <si>
    <t>Darke</t>
  </si>
  <si>
    <t>Putnam</t>
  </si>
  <si>
    <t>Brown</t>
  </si>
  <si>
    <t>Seneca</t>
  </si>
  <si>
    <t>Champaign</t>
  </si>
  <si>
    <t>Fulton</t>
  </si>
  <si>
    <t>Preble</t>
  </si>
  <si>
    <t>Williams</t>
  </si>
  <si>
    <t>Sandusky</t>
  </si>
  <si>
    <t>Hardin</t>
  </si>
  <si>
    <t>Morgan</t>
  </si>
  <si>
    <t>Metroplitan Statistical Area? https://development.ohio.gov/files/research/P3002.pdf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</si>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</sst>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indexed="8"/>
      <name val="Arial"/>
      <charset val="1"/>
    </font>
    <font>
      <sz val="8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3" borderId="2" xfId="0" applyFont="1" applyFill="1" applyBorder="1" applyAlignment="1" applyProtection="1">
      <alignment horizontal="center" vertical="center" wrapText="1" readingOrder="1"/>
      <protection locked="0"/>
    </xf>
    <xf numFmtId="0" fontId="2" fillId="3" borderId="3" xfId="0" applyFont="1" applyFill="1" applyBorder="1" applyAlignment="1" applyProtection="1">
      <alignment horizontal="center" vertical="center" wrapText="1" readingOrder="1"/>
      <protection locked="0"/>
    </xf>
    <xf numFmtId="0" fontId="2" fillId="3" borderId="4" xfId="0" applyFont="1" applyFill="1" applyBorder="1" applyAlignment="1" applyProtection="1">
      <alignment horizontal="center" vertical="center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left" vertical="center" wrapText="1" readingOrder="1"/>
      <protection locked="0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C062-8B55-AB49-83CC-2119D1691B70}">
  <dimension ref="A1:I91"/>
  <sheetViews>
    <sheetView topLeftCell="A58" workbookViewId="0">
      <selection activeCell="B82" sqref="B82"/>
    </sheetView>
  </sheetViews>
  <sheetFormatPr baseColWidth="10" defaultRowHeight="16" x14ac:dyDescent="0.2"/>
  <cols>
    <col min="1" max="1" width="18.5" customWidth="1"/>
    <col min="2" max="2" width="22.33203125" customWidth="1"/>
    <col min="5" max="5" width="12.1640625" bestFit="1" customWidth="1"/>
    <col min="6" max="6" width="15" customWidth="1"/>
    <col min="7" max="7" width="13.33203125" customWidth="1"/>
    <col min="8" max="8" width="17.1640625" bestFit="1" customWidth="1"/>
    <col min="9" max="10" width="12.1640625" bestFit="1" customWidth="1"/>
  </cols>
  <sheetData>
    <row r="1" spans="1:9" x14ac:dyDescent="0.2">
      <c r="A1" s="7" t="s">
        <v>2</v>
      </c>
      <c r="B1" s="7"/>
    </row>
    <row r="2" spans="1:9" x14ac:dyDescent="0.2">
      <c r="A2" t="s">
        <v>0</v>
      </c>
      <c r="B2" t="s">
        <v>1</v>
      </c>
      <c r="D2" t="s">
        <v>3</v>
      </c>
      <c r="E2" t="s">
        <v>6</v>
      </c>
      <c r="F2" t="s">
        <v>4</v>
      </c>
      <c r="G2" t="s">
        <v>4</v>
      </c>
      <c r="H2" t="s">
        <v>5</v>
      </c>
    </row>
    <row r="3" spans="1:9" x14ac:dyDescent="0.2">
      <c r="A3" s="2">
        <v>35.700000000000003</v>
      </c>
      <c r="B3" s="3">
        <v>59.3</v>
      </c>
      <c r="D3">
        <f>A3/B3</f>
        <v>0.60202360876897143</v>
      </c>
      <c r="E3">
        <f>1/A3+1/B3</f>
        <v>4.4874610889887145E-2</v>
      </c>
      <c r="F3">
        <f>EXP(LN(D3)-1.96*(E3^0.5))</f>
        <v>0.39746129037431904</v>
      </c>
      <c r="G3">
        <f>EXP(LN(D3)+1.96*(E3^0.5))</f>
        <v>0.91186848705162171</v>
      </c>
      <c r="H3">
        <f>IF(D3&gt;1, 1-ABS(_xlfn.NORM.DIST(LN(D3)/(E3^0.5), 0, 1, TRUE)), ABS(_xlfn.NORM.DIST(LN(D3)/(E3^0.5), 0, 1, TRUE)))</f>
        <v>8.2983441099080887E-3</v>
      </c>
      <c r="I3" s="6" t="s">
        <v>143</v>
      </c>
    </row>
    <row r="4" spans="1:9" x14ac:dyDescent="0.2">
      <c r="A4" s="4">
        <v>31.5</v>
      </c>
      <c r="B4" s="5">
        <v>40.200000000000003</v>
      </c>
      <c r="D4">
        <f t="shared" ref="D4:D67" si="0">A4/B4</f>
        <v>0.78358208955223874</v>
      </c>
      <c r="E4">
        <f t="shared" ref="E4:E67" si="1">1/A4+1/B4</f>
        <v>5.6621653636579006E-2</v>
      </c>
      <c r="F4">
        <f t="shared" ref="F4:F67" si="2">EXP(LN(D4)-1.96*(E4^0.5))</f>
        <v>0.49151273646152521</v>
      </c>
      <c r="G4">
        <f t="shared" ref="G4:G67" si="3">EXP(LN(D4)+1.96*(E4^0.5))</f>
        <v>1.2492064712042628</v>
      </c>
      <c r="H4">
        <f t="shared" ref="H4:H67" si="4">IF(D4&gt;1, 1-ABS(_xlfn.NORM.DIST(LN(D4)/(E4^0.5), 0, 1, TRUE)), ABS(_xlfn.NORM.DIST(LN(D4)/(E4^0.5), 0, 1, TRUE)))</f>
        <v>0.15270382922408193</v>
      </c>
      <c r="I4" s="6" t="s">
        <v>144</v>
      </c>
    </row>
    <row r="5" spans="1:9" x14ac:dyDescent="0.2">
      <c r="A5" s="4">
        <v>27.5</v>
      </c>
      <c r="B5" s="5">
        <v>30.2</v>
      </c>
      <c r="D5">
        <f t="shared" si="0"/>
        <v>0.91059602649006621</v>
      </c>
      <c r="E5">
        <f t="shared" si="1"/>
        <v>6.9476219145093318E-2</v>
      </c>
      <c r="F5">
        <f t="shared" si="2"/>
        <v>0.54319906591472977</v>
      </c>
      <c r="G5">
        <f t="shared" si="3"/>
        <v>1.5264848109839371</v>
      </c>
      <c r="H5">
        <f t="shared" si="4"/>
        <v>0.36117570567005941</v>
      </c>
      <c r="I5" s="6" t="s">
        <v>145</v>
      </c>
    </row>
    <row r="6" spans="1:9" x14ac:dyDescent="0.2">
      <c r="A6" s="4">
        <v>45.2</v>
      </c>
      <c r="B6" s="5">
        <v>46.9</v>
      </c>
      <c r="D6">
        <f t="shared" si="0"/>
        <v>0.96375266524520264</v>
      </c>
      <c r="E6">
        <f t="shared" si="1"/>
        <v>4.344585542577882E-2</v>
      </c>
      <c r="F6">
        <f t="shared" si="2"/>
        <v>0.64053180077963745</v>
      </c>
      <c r="G6">
        <f t="shared" si="3"/>
        <v>1.4500750761112857</v>
      </c>
      <c r="H6">
        <f t="shared" si="4"/>
        <v>0.42970276777171679</v>
      </c>
      <c r="I6" s="6" t="s">
        <v>146</v>
      </c>
    </row>
    <row r="7" spans="1:9" x14ac:dyDescent="0.2">
      <c r="A7" s="4">
        <v>36</v>
      </c>
      <c r="B7" s="5">
        <v>36.9</v>
      </c>
      <c r="D7">
        <f t="shared" si="0"/>
        <v>0.97560975609756106</v>
      </c>
      <c r="E7">
        <f t="shared" si="1"/>
        <v>5.4878048780487805E-2</v>
      </c>
      <c r="F7">
        <f t="shared" si="2"/>
        <v>0.61640967940106961</v>
      </c>
      <c r="G7">
        <f t="shared" si="3"/>
        <v>1.5441262978179815</v>
      </c>
      <c r="H7">
        <f t="shared" si="4"/>
        <v>0.4580265985487364</v>
      </c>
      <c r="I7" s="6" t="s">
        <v>147</v>
      </c>
    </row>
    <row r="8" spans="1:9" x14ac:dyDescent="0.2">
      <c r="A8" s="4">
        <v>44</v>
      </c>
      <c r="B8" s="5">
        <v>44.5</v>
      </c>
      <c r="D8">
        <f t="shared" si="0"/>
        <v>0.9887640449438202</v>
      </c>
      <c r="E8">
        <f t="shared" si="1"/>
        <v>4.5199182839632278E-2</v>
      </c>
      <c r="F8">
        <f t="shared" si="2"/>
        <v>0.6518130414815122</v>
      </c>
      <c r="G8">
        <f t="shared" si="3"/>
        <v>1.4998999319675237</v>
      </c>
      <c r="H8">
        <f t="shared" si="4"/>
        <v>0.47880654827454222</v>
      </c>
      <c r="I8" s="6" t="s">
        <v>148</v>
      </c>
    </row>
    <row r="9" spans="1:9" x14ac:dyDescent="0.2">
      <c r="A9" s="4">
        <v>47.8</v>
      </c>
      <c r="B9" s="5">
        <v>48.3</v>
      </c>
      <c r="D9">
        <f t="shared" si="0"/>
        <v>0.98964803312629401</v>
      </c>
      <c r="E9">
        <f t="shared" si="1"/>
        <v>4.1624435839462223E-2</v>
      </c>
      <c r="F9">
        <f t="shared" si="2"/>
        <v>0.66346017858261797</v>
      </c>
      <c r="G9">
        <f t="shared" si="3"/>
        <v>1.4762049947942448</v>
      </c>
      <c r="H9">
        <f t="shared" si="4"/>
        <v>0.47966106766378508</v>
      </c>
      <c r="I9" s="6" t="s">
        <v>149</v>
      </c>
    </row>
    <row r="10" spans="1:9" x14ac:dyDescent="0.2">
      <c r="A10" s="4">
        <v>49.7</v>
      </c>
      <c r="B10" s="5">
        <v>50.1</v>
      </c>
      <c r="D10">
        <f t="shared" si="0"/>
        <v>0.99201596806387227</v>
      </c>
      <c r="E10">
        <f t="shared" si="1"/>
        <v>4.008080418639582E-2</v>
      </c>
      <c r="F10">
        <f t="shared" si="2"/>
        <v>0.6700440545205778</v>
      </c>
      <c r="G10">
        <f t="shared" si="3"/>
        <v>1.4687029520735475</v>
      </c>
      <c r="H10">
        <f t="shared" si="4"/>
        <v>0.48403063700594051</v>
      </c>
      <c r="I10" s="6" t="s">
        <v>150</v>
      </c>
    </row>
    <row r="11" spans="1:9" x14ac:dyDescent="0.2">
      <c r="A11" s="4">
        <v>43.2</v>
      </c>
      <c r="B11" s="5">
        <v>42.8</v>
      </c>
      <c r="D11">
        <f t="shared" si="0"/>
        <v>1.0093457943925235</v>
      </c>
      <c r="E11">
        <f t="shared" si="1"/>
        <v>4.6512634129456561E-2</v>
      </c>
      <c r="F11">
        <f t="shared" si="2"/>
        <v>0.66139327215141863</v>
      </c>
      <c r="G11">
        <f t="shared" si="3"/>
        <v>1.5403527304472431</v>
      </c>
      <c r="H11">
        <f t="shared" si="4"/>
        <v>0.4827977752162409</v>
      </c>
      <c r="I11" s="6" t="s">
        <v>151</v>
      </c>
    </row>
    <row r="12" spans="1:9" x14ac:dyDescent="0.2">
      <c r="A12" s="4">
        <v>39.799999999999997</v>
      </c>
      <c r="B12" s="5">
        <v>38.1</v>
      </c>
      <c r="D12">
        <f t="shared" si="0"/>
        <v>1.0446194225721783</v>
      </c>
      <c r="E12">
        <f t="shared" si="1"/>
        <v>5.1372347300808502E-2</v>
      </c>
      <c r="F12">
        <f t="shared" si="2"/>
        <v>0.66992430066554043</v>
      </c>
      <c r="G12">
        <f t="shared" si="3"/>
        <v>1.6288851396059858</v>
      </c>
      <c r="H12">
        <f t="shared" si="4"/>
        <v>0.42363795845863006</v>
      </c>
      <c r="I12" s="6" t="s">
        <v>152</v>
      </c>
    </row>
    <row r="13" spans="1:9" x14ac:dyDescent="0.2">
      <c r="A13" s="4">
        <v>39</v>
      </c>
      <c r="B13" s="5">
        <v>36.9</v>
      </c>
      <c r="D13">
        <f t="shared" si="0"/>
        <v>1.056910569105691</v>
      </c>
      <c r="E13">
        <f t="shared" si="1"/>
        <v>5.2741296643735669E-2</v>
      </c>
      <c r="F13">
        <f t="shared" si="2"/>
        <v>0.67383285887858579</v>
      </c>
      <c r="G13">
        <f t="shared" si="3"/>
        <v>1.6577700780967592</v>
      </c>
      <c r="H13">
        <f t="shared" si="4"/>
        <v>0.40477198254376612</v>
      </c>
      <c r="I13" s="6" t="s">
        <v>153</v>
      </c>
    </row>
    <row r="14" spans="1:9" x14ac:dyDescent="0.2">
      <c r="A14" s="4">
        <v>43.1</v>
      </c>
      <c r="B14" s="5">
        <v>40.200000000000003</v>
      </c>
      <c r="D14">
        <f t="shared" si="0"/>
        <v>1.072139303482587</v>
      </c>
      <c r="E14">
        <f t="shared" si="1"/>
        <v>4.807747803903914E-2</v>
      </c>
      <c r="F14">
        <f t="shared" si="2"/>
        <v>0.69760313782753514</v>
      </c>
      <c r="G14">
        <f t="shared" si="3"/>
        <v>1.6477602002362373</v>
      </c>
      <c r="H14">
        <f t="shared" si="4"/>
        <v>0.3753644445653086</v>
      </c>
      <c r="I14" s="6" t="s">
        <v>154</v>
      </c>
    </row>
    <row r="15" spans="1:9" x14ac:dyDescent="0.2">
      <c r="A15" s="4">
        <v>35.299999999999997</v>
      </c>
      <c r="B15" s="5">
        <v>32.299999999999997</v>
      </c>
      <c r="D15">
        <f t="shared" si="0"/>
        <v>1.0928792569659442</v>
      </c>
      <c r="E15">
        <f t="shared" si="1"/>
        <v>5.9288364219998432E-2</v>
      </c>
      <c r="F15">
        <f t="shared" si="2"/>
        <v>0.67812161961522466</v>
      </c>
      <c r="G15">
        <f t="shared" si="3"/>
        <v>1.7613139527746431</v>
      </c>
      <c r="H15">
        <f t="shared" si="4"/>
        <v>0.35764592052184452</v>
      </c>
      <c r="I15" s="6" t="s">
        <v>155</v>
      </c>
    </row>
    <row r="16" spans="1:9" x14ac:dyDescent="0.2">
      <c r="A16" s="4">
        <v>39.799999999999997</v>
      </c>
      <c r="B16" s="5">
        <v>36.200000000000003</v>
      </c>
      <c r="D16">
        <f t="shared" si="0"/>
        <v>1.0994475138121544</v>
      </c>
      <c r="E16">
        <f t="shared" si="1"/>
        <v>5.2749937532968708E-2</v>
      </c>
      <c r="F16">
        <f t="shared" si="2"/>
        <v>0.70092642416503248</v>
      </c>
      <c r="G16">
        <f t="shared" si="3"/>
        <v>1.7245530970924279</v>
      </c>
      <c r="H16">
        <f t="shared" si="4"/>
        <v>0.3398788825277248</v>
      </c>
      <c r="I16" s="6" t="s">
        <v>156</v>
      </c>
    </row>
    <row r="17" spans="1:9" x14ac:dyDescent="0.2">
      <c r="A17" s="4">
        <v>59.7</v>
      </c>
      <c r="B17" s="5">
        <v>56</v>
      </c>
      <c r="D17">
        <f t="shared" si="0"/>
        <v>1.0660714285714286</v>
      </c>
      <c r="E17">
        <f t="shared" si="1"/>
        <v>3.4607561617611866E-2</v>
      </c>
      <c r="F17">
        <f t="shared" si="2"/>
        <v>0.74034381834729579</v>
      </c>
      <c r="G17">
        <f t="shared" si="3"/>
        <v>1.5351087733175206</v>
      </c>
      <c r="H17">
        <f t="shared" si="4"/>
        <v>0.36545217081044834</v>
      </c>
      <c r="I17" s="6" t="s">
        <v>157</v>
      </c>
    </row>
    <row r="18" spans="1:9" x14ac:dyDescent="0.2">
      <c r="A18" s="4">
        <v>45.6</v>
      </c>
      <c r="B18" s="5">
        <v>41.7</v>
      </c>
      <c r="D18">
        <f t="shared" si="0"/>
        <v>1.093525179856115</v>
      </c>
      <c r="E18">
        <f t="shared" si="1"/>
        <v>4.5910639909125334E-2</v>
      </c>
      <c r="F18">
        <f t="shared" si="2"/>
        <v>0.71852263512876402</v>
      </c>
      <c r="G18">
        <f t="shared" si="3"/>
        <v>1.6642444656806863</v>
      </c>
      <c r="H18">
        <f t="shared" si="4"/>
        <v>0.33824198062391053</v>
      </c>
      <c r="I18" s="6" t="s">
        <v>158</v>
      </c>
    </row>
    <row r="19" spans="1:9" x14ac:dyDescent="0.2">
      <c r="A19" s="4">
        <v>48.3</v>
      </c>
      <c r="B19" s="5">
        <v>44.1</v>
      </c>
      <c r="D19">
        <f t="shared" si="0"/>
        <v>1.0952380952380951</v>
      </c>
      <c r="E19">
        <f t="shared" si="1"/>
        <v>4.3379670708863255E-2</v>
      </c>
      <c r="F19">
        <f t="shared" si="2"/>
        <v>0.72814662361195859</v>
      </c>
      <c r="G19">
        <f t="shared" si="3"/>
        <v>1.6473968928269438</v>
      </c>
      <c r="H19">
        <f t="shared" si="4"/>
        <v>0.331135155375615</v>
      </c>
      <c r="I19" s="6" t="s">
        <v>159</v>
      </c>
    </row>
    <row r="20" spans="1:9" x14ac:dyDescent="0.2">
      <c r="A20" s="4">
        <v>44.8</v>
      </c>
      <c r="B20" s="5">
        <v>40.5</v>
      </c>
      <c r="D20">
        <f t="shared" si="0"/>
        <v>1.1061728395061727</v>
      </c>
      <c r="E20">
        <f t="shared" si="1"/>
        <v>4.7012786596119932E-2</v>
      </c>
      <c r="F20">
        <f t="shared" si="2"/>
        <v>0.72319997407963366</v>
      </c>
      <c r="G20">
        <f t="shared" si="3"/>
        <v>1.6919502139340683</v>
      </c>
      <c r="H20">
        <f t="shared" si="4"/>
        <v>0.32082891363339094</v>
      </c>
      <c r="I20" s="6" t="s">
        <v>160</v>
      </c>
    </row>
    <row r="21" spans="1:9" x14ac:dyDescent="0.2">
      <c r="A21" s="4">
        <v>44.6</v>
      </c>
      <c r="B21" s="5">
        <v>40.1</v>
      </c>
      <c r="D21">
        <f t="shared" si="0"/>
        <v>1.1122194513715711</v>
      </c>
      <c r="E21">
        <f t="shared" si="1"/>
        <v>4.7359180524026254E-2</v>
      </c>
      <c r="F21">
        <f t="shared" si="2"/>
        <v>0.72601768847113501</v>
      </c>
      <c r="G21">
        <f t="shared" si="3"/>
        <v>1.7038594619013341</v>
      </c>
      <c r="H21">
        <f t="shared" si="4"/>
        <v>0.31251757290926063</v>
      </c>
      <c r="I21" s="6" t="s">
        <v>161</v>
      </c>
    </row>
    <row r="22" spans="1:9" x14ac:dyDescent="0.2">
      <c r="A22" s="4">
        <v>46.3</v>
      </c>
      <c r="B22" s="5">
        <v>41.7</v>
      </c>
      <c r="D22">
        <f t="shared" si="0"/>
        <v>1.1103117505995201</v>
      </c>
      <c r="E22">
        <f t="shared" si="1"/>
        <v>4.557908748595077E-2</v>
      </c>
      <c r="F22">
        <f t="shared" si="2"/>
        <v>0.7306617482586435</v>
      </c>
      <c r="G22">
        <f t="shared" si="3"/>
        <v>1.6872269370299384</v>
      </c>
      <c r="H22">
        <f t="shared" si="4"/>
        <v>0.31201812581137334</v>
      </c>
      <c r="I22" s="6" t="s">
        <v>162</v>
      </c>
    </row>
    <row r="23" spans="1:9" x14ac:dyDescent="0.2">
      <c r="A23" s="4">
        <v>42</v>
      </c>
      <c r="B23" s="5">
        <v>35.799999999999997</v>
      </c>
      <c r="D23">
        <f t="shared" si="0"/>
        <v>1.1731843575418994</v>
      </c>
      <c r="E23">
        <f t="shared" si="1"/>
        <v>5.1742484703378555E-2</v>
      </c>
      <c r="F23">
        <f t="shared" si="2"/>
        <v>0.7511732401563147</v>
      </c>
      <c r="G23">
        <f t="shared" si="3"/>
        <v>1.8322824392607313</v>
      </c>
      <c r="H23">
        <f t="shared" si="4"/>
        <v>0.24128754332523628</v>
      </c>
      <c r="I23" s="6" t="s">
        <v>163</v>
      </c>
    </row>
    <row r="24" spans="1:9" x14ac:dyDescent="0.2">
      <c r="A24" s="4">
        <v>45.7</v>
      </c>
      <c r="B24" s="5">
        <v>39</v>
      </c>
      <c r="D24">
        <f t="shared" si="0"/>
        <v>1.1717948717948719</v>
      </c>
      <c r="E24">
        <f t="shared" si="1"/>
        <v>4.7522863715423885E-2</v>
      </c>
      <c r="F24">
        <f t="shared" si="2"/>
        <v>0.76434330386809801</v>
      </c>
      <c r="G24">
        <f t="shared" si="3"/>
        <v>1.7964482904683303</v>
      </c>
      <c r="H24">
        <f t="shared" si="4"/>
        <v>0.23353915421788418</v>
      </c>
      <c r="I24" s="6" t="s">
        <v>164</v>
      </c>
    </row>
    <row r="25" spans="1:9" x14ac:dyDescent="0.2">
      <c r="A25" s="4">
        <v>39.299999999999997</v>
      </c>
      <c r="B25" s="5">
        <v>32.5</v>
      </c>
      <c r="D25">
        <f t="shared" si="0"/>
        <v>1.2092307692307691</v>
      </c>
      <c r="E25">
        <f t="shared" si="1"/>
        <v>5.6214523390095916E-2</v>
      </c>
      <c r="F25">
        <f t="shared" si="2"/>
        <v>0.75978196690431266</v>
      </c>
      <c r="G25">
        <f t="shared" si="3"/>
        <v>1.9245508803166855</v>
      </c>
      <c r="H25">
        <f t="shared" si="4"/>
        <v>0.21147974297137184</v>
      </c>
      <c r="I25" s="6" t="s">
        <v>165</v>
      </c>
    </row>
    <row r="26" spans="1:9" x14ac:dyDescent="0.2">
      <c r="A26" s="4">
        <v>52.1</v>
      </c>
      <c r="B26" s="5">
        <v>45.1</v>
      </c>
      <c r="D26">
        <f t="shared" si="0"/>
        <v>1.1552106430155211</v>
      </c>
      <c r="E26">
        <f t="shared" si="1"/>
        <v>4.1366806967668347E-2</v>
      </c>
      <c r="F26">
        <f t="shared" si="2"/>
        <v>0.77541384659873269</v>
      </c>
      <c r="G26">
        <f t="shared" si="3"/>
        <v>1.721031466732277</v>
      </c>
      <c r="H26">
        <f t="shared" si="4"/>
        <v>0.23903962159808789</v>
      </c>
      <c r="I26" s="6" t="s">
        <v>166</v>
      </c>
    </row>
    <row r="27" spans="1:9" x14ac:dyDescent="0.2">
      <c r="A27" s="4">
        <v>58</v>
      </c>
      <c r="B27" s="5">
        <v>50.7</v>
      </c>
      <c r="D27">
        <f t="shared" si="0"/>
        <v>1.1439842209072977</v>
      </c>
      <c r="E27">
        <f t="shared" si="1"/>
        <v>3.6965245188056856E-2</v>
      </c>
      <c r="F27">
        <f t="shared" si="2"/>
        <v>0.78480553498030903</v>
      </c>
      <c r="G27">
        <f t="shared" si="3"/>
        <v>1.6675467225364464</v>
      </c>
      <c r="H27">
        <f t="shared" si="4"/>
        <v>0.24207302405591713</v>
      </c>
      <c r="I27" s="6" t="s">
        <v>167</v>
      </c>
    </row>
    <row r="28" spans="1:9" x14ac:dyDescent="0.2">
      <c r="A28" s="4">
        <v>49.5</v>
      </c>
      <c r="B28" s="5">
        <v>42</v>
      </c>
      <c r="D28">
        <f t="shared" si="0"/>
        <v>1.1785714285714286</v>
      </c>
      <c r="E28">
        <f t="shared" si="1"/>
        <v>4.4011544011544015E-2</v>
      </c>
      <c r="F28">
        <f t="shared" si="2"/>
        <v>0.7812313525973924</v>
      </c>
      <c r="G28">
        <f t="shared" si="3"/>
        <v>1.7780016222169401</v>
      </c>
      <c r="H28">
        <f t="shared" si="4"/>
        <v>0.21676031814684416</v>
      </c>
      <c r="I28" s="6" t="s">
        <v>168</v>
      </c>
    </row>
    <row r="29" spans="1:9" x14ac:dyDescent="0.2">
      <c r="A29" s="4">
        <v>58</v>
      </c>
      <c r="B29" s="5">
        <v>50.1</v>
      </c>
      <c r="D29">
        <f t="shared" si="0"/>
        <v>1.1576846307385229</v>
      </c>
      <c r="E29">
        <f t="shared" si="1"/>
        <v>3.7201459150664189E-2</v>
      </c>
      <c r="F29">
        <f t="shared" si="2"/>
        <v>0.79325025953503403</v>
      </c>
      <c r="G29">
        <f t="shared" si="3"/>
        <v>1.6895471361506671</v>
      </c>
      <c r="H29">
        <f t="shared" si="4"/>
        <v>0.2238820651418838</v>
      </c>
      <c r="I29" s="6" t="s">
        <v>169</v>
      </c>
    </row>
    <row r="30" spans="1:9" x14ac:dyDescent="0.2">
      <c r="A30" s="4">
        <v>50.4</v>
      </c>
      <c r="B30" s="5">
        <v>42.2</v>
      </c>
      <c r="D30">
        <f t="shared" si="0"/>
        <v>1.1943127962085307</v>
      </c>
      <c r="E30">
        <f t="shared" si="1"/>
        <v>4.3537952305724811E-2</v>
      </c>
      <c r="F30">
        <f t="shared" si="2"/>
        <v>0.79342382214480978</v>
      </c>
      <c r="G30">
        <f t="shared" si="3"/>
        <v>1.7977567793863223</v>
      </c>
      <c r="H30">
        <f t="shared" si="4"/>
        <v>0.1973801219428003</v>
      </c>
      <c r="I30" s="6" t="s">
        <v>170</v>
      </c>
    </row>
    <row r="31" spans="1:9" x14ac:dyDescent="0.2">
      <c r="A31" s="4">
        <v>42</v>
      </c>
      <c r="B31" s="5">
        <v>33.6</v>
      </c>
      <c r="D31">
        <f t="shared" si="0"/>
        <v>1.25</v>
      </c>
      <c r="E31">
        <f t="shared" si="1"/>
        <v>5.3571428571428568E-2</v>
      </c>
      <c r="F31">
        <f t="shared" si="2"/>
        <v>0.794129845623464</v>
      </c>
      <c r="G31">
        <f t="shared" si="3"/>
        <v>1.9675623685611459</v>
      </c>
      <c r="H31">
        <f t="shared" si="4"/>
        <v>0.16750032025820971</v>
      </c>
      <c r="I31" s="6" t="s">
        <v>171</v>
      </c>
    </row>
    <row r="32" spans="1:9" x14ac:dyDescent="0.2">
      <c r="A32" s="4">
        <v>45</v>
      </c>
      <c r="B32" s="5">
        <v>36.4</v>
      </c>
      <c r="D32">
        <f t="shared" si="0"/>
        <v>1.2362637362637363</v>
      </c>
      <c r="E32">
        <f t="shared" si="1"/>
        <v>4.9694749694749699E-2</v>
      </c>
      <c r="F32">
        <f t="shared" si="2"/>
        <v>0.79864739228102233</v>
      </c>
      <c r="G32">
        <f t="shared" si="3"/>
        <v>1.913670589013817</v>
      </c>
      <c r="H32">
        <f t="shared" si="4"/>
        <v>0.17069545619160287</v>
      </c>
      <c r="I32" s="6" t="s">
        <v>172</v>
      </c>
    </row>
    <row r="33" spans="1:9" x14ac:dyDescent="0.2">
      <c r="A33" s="4">
        <v>54</v>
      </c>
      <c r="B33" s="5">
        <v>45.4</v>
      </c>
      <c r="D33">
        <f t="shared" si="0"/>
        <v>1.1894273127753305</v>
      </c>
      <c r="E33">
        <f t="shared" si="1"/>
        <v>4.0544950236580196E-2</v>
      </c>
      <c r="F33">
        <f t="shared" si="2"/>
        <v>0.80156494464155081</v>
      </c>
      <c r="G33">
        <f t="shared" si="3"/>
        <v>1.7649690668653126</v>
      </c>
      <c r="H33">
        <f t="shared" si="4"/>
        <v>0.19447831833535645</v>
      </c>
      <c r="I33" s="6" t="s">
        <v>173</v>
      </c>
    </row>
    <row r="34" spans="1:9" x14ac:dyDescent="0.2">
      <c r="A34" s="4">
        <v>44.2</v>
      </c>
      <c r="B34" s="5">
        <v>35.5</v>
      </c>
      <c r="D34">
        <f t="shared" si="0"/>
        <v>1.2450704225352114</v>
      </c>
      <c r="E34">
        <f t="shared" si="1"/>
        <v>5.0793448473647314E-2</v>
      </c>
      <c r="F34">
        <f t="shared" si="2"/>
        <v>0.80048219848863023</v>
      </c>
      <c r="G34">
        <f t="shared" si="3"/>
        <v>1.9365831744902049</v>
      </c>
      <c r="H34">
        <f t="shared" si="4"/>
        <v>0.16538343799348132</v>
      </c>
      <c r="I34" s="6" t="s">
        <v>174</v>
      </c>
    </row>
    <row r="35" spans="1:9" x14ac:dyDescent="0.2">
      <c r="A35" s="4">
        <v>42.1</v>
      </c>
      <c r="B35" s="5">
        <v>33.299999999999997</v>
      </c>
      <c r="D35">
        <f t="shared" si="0"/>
        <v>1.2642642642642645</v>
      </c>
      <c r="E35">
        <f t="shared" si="1"/>
        <v>5.3782999151170172E-2</v>
      </c>
      <c r="F35">
        <f t="shared" si="2"/>
        <v>0.80247351305474146</v>
      </c>
      <c r="G35">
        <f t="shared" si="3"/>
        <v>1.9917967433108641</v>
      </c>
      <c r="H35">
        <f t="shared" si="4"/>
        <v>0.15597963652972036</v>
      </c>
      <c r="I35" s="6" t="s">
        <v>175</v>
      </c>
    </row>
    <row r="36" spans="1:9" x14ac:dyDescent="0.2">
      <c r="A36" s="4">
        <v>47.8</v>
      </c>
      <c r="B36" s="5">
        <v>38.5</v>
      </c>
      <c r="D36">
        <f t="shared" si="0"/>
        <v>1.2415584415584415</v>
      </c>
      <c r="E36">
        <f t="shared" si="1"/>
        <v>4.6894528066076191E-2</v>
      </c>
      <c r="F36">
        <f t="shared" si="2"/>
        <v>0.81214739626911947</v>
      </c>
      <c r="G36">
        <f t="shared" si="3"/>
        <v>1.8980142901230621</v>
      </c>
      <c r="H36">
        <f t="shared" si="4"/>
        <v>0.15886099124703867</v>
      </c>
      <c r="I36" s="6" t="s">
        <v>176</v>
      </c>
    </row>
    <row r="37" spans="1:9" x14ac:dyDescent="0.2">
      <c r="A37" s="4">
        <v>50.9</v>
      </c>
      <c r="B37" s="5">
        <v>41.4</v>
      </c>
      <c r="D37">
        <f t="shared" si="0"/>
        <v>1.2294685990338163</v>
      </c>
      <c r="E37">
        <f t="shared" si="1"/>
        <v>4.3800954794377532E-2</v>
      </c>
      <c r="F37">
        <f t="shared" si="2"/>
        <v>0.81577227387116757</v>
      </c>
      <c r="G37">
        <f t="shared" si="3"/>
        <v>1.8529595628900919</v>
      </c>
      <c r="H37">
        <f t="shared" si="4"/>
        <v>0.16180258743240783</v>
      </c>
      <c r="I37" s="6" t="s">
        <v>177</v>
      </c>
    </row>
    <row r="38" spans="1:9" x14ac:dyDescent="0.2">
      <c r="A38" s="4">
        <v>52</v>
      </c>
      <c r="B38" s="5">
        <v>42.5</v>
      </c>
      <c r="D38">
        <f t="shared" si="0"/>
        <v>1.223529411764706</v>
      </c>
      <c r="E38">
        <f t="shared" si="1"/>
        <v>4.2760180995475114E-2</v>
      </c>
      <c r="F38">
        <f t="shared" si="2"/>
        <v>0.81582154446189148</v>
      </c>
      <c r="G38">
        <f t="shared" si="3"/>
        <v>1.8349898107198324</v>
      </c>
      <c r="H38">
        <f t="shared" si="4"/>
        <v>0.16463153591479596</v>
      </c>
      <c r="I38" s="6" t="s">
        <v>178</v>
      </c>
    </row>
    <row r="39" spans="1:9" x14ac:dyDescent="0.2">
      <c r="A39" s="4">
        <v>45.4</v>
      </c>
      <c r="B39" s="5">
        <v>35.9</v>
      </c>
      <c r="D39">
        <f t="shared" si="0"/>
        <v>1.2646239554317549</v>
      </c>
      <c r="E39">
        <f t="shared" si="1"/>
        <v>4.9881584921404293E-2</v>
      </c>
      <c r="F39">
        <f t="shared" si="2"/>
        <v>0.81629846134926576</v>
      </c>
      <c r="G39">
        <f t="shared" si="3"/>
        <v>1.9591777081245574</v>
      </c>
      <c r="H39">
        <f t="shared" si="4"/>
        <v>0.14658558191069959</v>
      </c>
      <c r="I39" s="6" t="s">
        <v>179</v>
      </c>
    </row>
    <row r="40" spans="1:9" x14ac:dyDescent="0.2">
      <c r="A40" s="4">
        <v>48.3</v>
      </c>
      <c r="B40" s="5">
        <v>38.6</v>
      </c>
      <c r="D40">
        <f t="shared" si="0"/>
        <v>1.2512953367875645</v>
      </c>
      <c r="E40">
        <f t="shared" si="1"/>
        <v>4.6610669498707347E-2</v>
      </c>
      <c r="F40">
        <f t="shared" si="2"/>
        <v>0.81957038260772352</v>
      </c>
      <c r="G40">
        <f t="shared" si="3"/>
        <v>1.9104399732996762</v>
      </c>
      <c r="H40">
        <f t="shared" si="4"/>
        <v>0.14954853966857562</v>
      </c>
      <c r="I40" s="6" t="s">
        <v>180</v>
      </c>
    </row>
    <row r="41" spans="1:9" x14ac:dyDescent="0.2">
      <c r="A41" s="4">
        <v>46.7</v>
      </c>
      <c r="B41" s="5">
        <v>36.9</v>
      </c>
      <c r="D41">
        <f t="shared" si="0"/>
        <v>1.2655826558265584</v>
      </c>
      <c r="E41">
        <f t="shared" si="1"/>
        <v>4.8513547233973414E-2</v>
      </c>
      <c r="F41">
        <f t="shared" si="2"/>
        <v>0.82187012813388416</v>
      </c>
      <c r="G41">
        <f t="shared" si="3"/>
        <v>1.948847395592513</v>
      </c>
      <c r="H41">
        <f t="shared" si="4"/>
        <v>0.1424561815098877</v>
      </c>
      <c r="I41" s="6" t="s">
        <v>181</v>
      </c>
    </row>
    <row r="42" spans="1:9" x14ac:dyDescent="0.2">
      <c r="A42" s="4">
        <v>46.9</v>
      </c>
      <c r="B42" s="5">
        <v>36.6</v>
      </c>
      <c r="D42">
        <f t="shared" si="0"/>
        <v>1.2814207650273224</v>
      </c>
      <c r="E42">
        <f t="shared" si="1"/>
        <v>4.8644365992053781E-2</v>
      </c>
      <c r="F42">
        <f t="shared" si="2"/>
        <v>0.83167151164653141</v>
      </c>
      <c r="G42">
        <f t="shared" si="3"/>
        <v>1.9743843020332901</v>
      </c>
      <c r="H42">
        <f t="shared" si="4"/>
        <v>0.13044307132176036</v>
      </c>
      <c r="I42" s="6" t="s">
        <v>182</v>
      </c>
    </row>
    <row r="43" spans="1:9" x14ac:dyDescent="0.2">
      <c r="A43" s="4">
        <v>51.2</v>
      </c>
      <c r="B43" s="5">
        <v>40.9</v>
      </c>
      <c r="D43">
        <f t="shared" si="0"/>
        <v>1.2518337408312961</v>
      </c>
      <c r="E43">
        <f t="shared" si="1"/>
        <v>4.3981127750611249E-2</v>
      </c>
      <c r="F43">
        <f t="shared" si="2"/>
        <v>0.82991215635521465</v>
      </c>
      <c r="G43">
        <f t="shared" si="3"/>
        <v>1.8882573326386365</v>
      </c>
      <c r="H43">
        <f t="shared" si="4"/>
        <v>0.14208171558957006</v>
      </c>
      <c r="I43" s="6" t="s">
        <v>183</v>
      </c>
    </row>
    <row r="44" spans="1:9" x14ac:dyDescent="0.2">
      <c r="A44" s="4">
        <v>44.1</v>
      </c>
      <c r="B44" s="5">
        <v>33.4</v>
      </c>
      <c r="D44">
        <f t="shared" si="0"/>
        <v>1.3203592814371259</v>
      </c>
      <c r="E44">
        <f t="shared" si="1"/>
        <v>5.2615856721930289E-2</v>
      </c>
      <c r="F44">
        <f t="shared" si="2"/>
        <v>0.84224545755224001</v>
      </c>
      <c r="G44">
        <f t="shared" si="3"/>
        <v>2.0698819049066022</v>
      </c>
      <c r="H44">
        <f t="shared" si="4"/>
        <v>0.11284504035917631</v>
      </c>
      <c r="I44" s="6" t="s">
        <v>184</v>
      </c>
    </row>
    <row r="45" spans="1:9" x14ac:dyDescent="0.2">
      <c r="A45" s="4">
        <v>44.9</v>
      </c>
      <c r="B45" s="5">
        <v>33.799999999999997</v>
      </c>
      <c r="D45">
        <f t="shared" si="0"/>
        <v>1.3284023668639053</v>
      </c>
      <c r="E45">
        <f t="shared" si="1"/>
        <v>5.185751373861705E-2</v>
      </c>
      <c r="F45">
        <f t="shared" si="2"/>
        <v>0.85013594447551877</v>
      </c>
      <c r="G45">
        <f t="shared" si="3"/>
        <v>2.075730193220223</v>
      </c>
      <c r="H45">
        <f t="shared" si="4"/>
        <v>0.10619303407336755</v>
      </c>
      <c r="I45" s="6" t="s">
        <v>185</v>
      </c>
    </row>
    <row r="46" spans="1:9" x14ac:dyDescent="0.2">
      <c r="A46" s="4">
        <v>47.8</v>
      </c>
      <c r="B46" s="5">
        <v>36.6</v>
      </c>
      <c r="D46">
        <f t="shared" si="0"/>
        <v>1.3060109289617485</v>
      </c>
      <c r="E46">
        <f t="shared" si="1"/>
        <v>4.824290646363491E-2</v>
      </c>
      <c r="F46">
        <f t="shared" si="2"/>
        <v>0.84914760367524456</v>
      </c>
      <c r="G46">
        <f t="shared" si="3"/>
        <v>2.0086785138239156</v>
      </c>
      <c r="H46">
        <f t="shared" si="4"/>
        <v>0.11208622960961123</v>
      </c>
      <c r="I46" s="6" t="s">
        <v>186</v>
      </c>
    </row>
    <row r="47" spans="1:9" x14ac:dyDescent="0.2">
      <c r="A47" s="4">
        <v>41.3</v>
      </c>
      <c r="B47" s="5">
        <v>29.9</v>
      </c>
      <c r="D47">
        <f t="shared" si="0"/>
        <v>1.3812709030100334</v>
      </c>
      <c r="E47">
        <f t="shared" si="1"/>
        <v>5.7657891114044395E-2</v>
      </c>
      <c r="F47">
        <f t="shared" si="2"/>
        <v>0.86274828073484</v>
      </c>
      <c r="G47">
        <f t="shared" si="3"/>
        <v>2.2114321756481554</v>
      </c>
      <c r="H47">
        <f t="shared" si="4"/>
        <v>8.9284482457421044E-2</v>
      </c>
      <c r="I47" s="6" t="s">
        <v>187</v>
      </c>
    </row>
    <row r="48" spans="1:9" x14ac:dyDescent="0.2">
      <c r="A48" s="4">
        <v>46.7</v>
      </c>
      <c r="B48" s="5">
        <v>35.1</v>
      </c>
      <c r="D48">
        <f t="shared" si="0"/>
        <v>1.3304843304843306</v>
      </c>
      <c r="E48">
        <f t="shared" si="1"/>
        <v>4.9903304721291869E-2</v>
      </c>
      <c r="F48">
        <f t="shared" si="2"/>
        <v>0.85872864907087365</v>
      </c>
      <c r="G48">
        <f t="shared" si="3"/>
        <v>2.0614061910938273</v>
      </c>
      <c r="H48">
        <f t="shared" si="4"/>
        <v>0.10058525447202182</v>
      </c>
      <c r="I48" s="6" t="s">
        <v>188</v>
      </c>
    </row>
    <row r="49" spans="1:9" x14ac:dyDescent="0.2">
      <c r="A49" s="4">
        <v>46.4</v>
      </c>
      <c r="B49" s="5">
        <v>34.700000000000003</v>
      </c>
      <c r="D49">
        <f t="shared" si="0"/>
        <v>1.3371757925072045</v>
      </c>
      <c r="E49">
        <f t="shared" si="1"/>
        <v>5.0370167941965617E-2</v>
      </c>
      <c r="F49">
        <f t="shared" si="2"/>
        <v>0.86128579810240691</v>
      </c>
      <c r="G49">
        <f t="shared" si="3"/>
        <v>2.0760113588389535</v>
      </c>
      <c r="H49">
        <f t="shared" si="4"/>
        <v>9.772234385794154E-2</v>
      </c>
      <c r="I49" s="6" t="s">
        <v>189</v>
      </c>
    </row>
    <row r="50" spans="1:9" x14ac:dyDescent="0.2">
      <c r="A50" s="4">
        <v>44.8</v>
      </c>
      <c r="B50" s="5">
        <v>33</v>
      </c>
      <c r="D50">
        <f t="shared" si="0"/>
        <v>1.3575757575757574</v>
      </c>
      <c r="E50">
        <f t="shared" si="1"/>
        <v>5.2624458874458879E-2</v>
      </c>
      <c r="F50">
        <f t="shared" si="2"/>
        <v>0.86595369273792755</v>
      </c>
      <c r="G50">
        <f t="shared" si="3"/>
        <v>2.1283031102162657</v>
      </c>
      <c r="H50">
        <f t="shared" si="4"/>
        <v>9.1330228091241694E-2</v>
      </c>
      <c r="I50" s="6" t="s">
        <v>190</v>
      </c>
    </row>
    <row r="51" spans="1:9" x14ac:dyDescent="0.2">
      <c r="A51" s="4">
        <v>41.9</v>
      </c>
      <c r="B51" s="5">
        <v>29.9</v>
      </c>
      <c r="D51">
        <f t="shared" si="0"/>
        <v>1.4013377926421404</v>
      </c>
      <c r="E51">
        <f t="shared" si="1"/>
        <v>5.7311164502199058E-2</v>
      </c>
      <c r="F51">
        <f t="shared" si="2"/>
        <v>0.87652350368757603</v>
      </c>
      <c r="G51">
        <f t="shared" si="3"/>
        <v>2.2403821469995577</v>
      </c>
      <c r="H51">
        <f t="shared" si="4"/>
        <v>7.9345806097409932E-2</v>
      </c>
      <c r="I51" s="6" t="s">
        <v>191</v>
      </c>
    </row>
    <row r="52" spans="1:9" x14ac:dyDescent="0.2">
      <c r="A52" s="4">
        <v>59.2</v>
      </c>
      <c r="B52" s="5">
        <v>47.1</v>
      </c>
      <c r="D52">
        <f t="shared" si="0"/>
        <v>1.256900212314225</v>
      </c>
      <c r="E52">
        <f t="shared" si="1"/>
        <v>3.8123314397199744E-2</v>
      </c>
      <c r="F52">
        <f t="shared" si="2"/>
        <v>0.8572332448680996</v>
      </c>
      <c r="G52">
        <f t="shared" si="3"/>
        <v>1.8429034958374995</v>
      </c>
      <c r="H52">
        <f t="shared" si="4"/>
        <v>0.12079060230766014</v>
      </c>
      <c r="I52" s="6" t="s">
        <v>192</v>
      </c>
    </row>
    <row r="53" spans="1:9" x14ac:dyDescent="0.2">
      <c r="A53" s="4">
        <v>47.2</v>
      </c>
      <c r="B53" s="5">
        <v>34.9</v>
      </c>
      <c r="D53">
        <f t="shared" si="0"/>
        <v>1.3524355300859601</v>
      </c>
      <c r="E53">
        <f t="shared" si="1"/>
        <v>4.9839735806905927E-2</v>
      </c>
      <c r="F53">
        <f t="shared" si="2"/>
        <v>0.87314005394142458</v>
      </c>
      <c r="G53">
        <f t="shared" si="3"/>
        <v>2.0948321575470841</v>
      </c>
      <c r="H53">
        <f t="shared" si="4"/>
        <v>8.8133528830548036E-2</v>
      </c>
      <c r="I53" s="6" t="s">
        <v>193</v>
      </c>
    </row>
    <row r="54" spans="1:9" x14ac:dyDescent="0.2">
      <c r="A54" s="4">
        <v>50.1</v>
      </c>
      <c r="B54" s="5">
        <v>37.700000000000003</v>
      </c>
      <c r="D54">
        <f t="shared" si="0"/>
        <v>1.3289124668435013</v>
      </c>
      <c r="E54">
        <f t="shared" si="1"/>
        <v>4.6485278779311398E-2</v>
      </c>
      <c r="F54">
        <f t="shared" si="2"/>
        <v>0.87090375470720904</v>
      </c>
      <c r="G54">
        <f t="shared" si="3"/>
        <v>2.0277881855335416</v>
      </c>
      <c r="H54">
        <f t="shared" si="4"/>
        <v>9.3601114298160426E-2</v>
      </c>
      <c r="I54" s="6" t="s">
        <v>194</v>
      </c>
    </row>
    <row r="55" spans="1:9" x14ac:dyDescent="0.2">
      <c r="A55" s="4">
        <v>64.5</v>
      </c>
      <c r="B55" s="5">
        <v>52</v>
      </c>
      <c r="D55">
        <f t="shared" si="0"/>
        <v>1.2403846153846154</v>
      </c>
      <c r="E55">
        <f t="shared" si="1"/>
        <v>3.473464519976148E-2</v>
      </c>
      <c r="F55">
        <f t="shared" si="2"/>
        <v>0.86082137306276285</v>
      </c>
      <c r="G55">
        <f t="shared" si="3"/>
        <v>1.7873092400212323</v>
      </c>
      <c r="H55">
        <f t="shared" si="4"/>
        <v>0.12386791314984191</v>
      </c>
      <c r="I55" s="6" t="s">
        <v>195</v>
      </c>
    </row>
    <row r="56" spans="1:9" x14ac:dyDescent="0.2">
      <c r="A56" s="4">
        <v>45.1</v>
      </c>
      <c r="B56" s="5">
        <v>32.6</v>
      </c>
      <c r="D56">
        <f t="shared" si="0"/>
        <v>1.3834355828220859</v>
      </c>
      <c r="E56">
        <f t="shared" si="1"/>
        <v>5.2847795627984168E-2</v>
      </c>
      <c r="F56">
        <f t="shared" si="2"/>
        <v>0.88160818978836675</v>
      </c>
      <c r="G56">
        <f t="shared" si="3"/>
        <v>2.1709122419537885</v>
      </c>
      <c r="H56">
        <f t="shared" si="4"/>
        <v>7.8994039498545776E-2</v>
      </c>
      <c r="I56" s="6" t="s">
        <v>196</v>
      </c>
    </row>
    <row r="57" spans="1:9" x14ac:dyDescent="0.2">
      <c r="A57" s="4">
        <v>37</v>
      </c>
      <c r="B57" s="5">
        <v>24.3</v>
      </c>
      <c r="D57">
        <f t="shared" si="0"/>
        <v>1.522633744855967</v>
      </c>
      <c r="E57">
        <f t="shared" si="1"/>
        <v>6.8179290401512632E-2</v>
      </c>
      <c r="F57">
        <f t="shared" si="2"/>
        <v>0.9127098393090789</v>
      </c>
      <c r="G57">
        <f t="shared" si="3"/>
        <v>2.5401430127335369</v>
      </c>
      <c r="H57">
        <f t="shared" si="4"/>
        <v>5.3677270445302017E-2</v>
      </c>
      <c r="I57" s="6" t="s">
        <v>197</v>
      </c>
    </row>
    <row r="58" spans="1:9" x14ac:dyDescent="0.2">
      <c r="A58" s="4">
        <v>57.8</v>
      </c>
      <c r="B58" s="5">
        <v>45</v>
      </c>
      <c r="D58">
        <f t="shared" si="0"/>
        <v>1.2844444444444443</v>
      </c>
      <c r="E58">
        <f t="shared" si="1"/>
        <v>3.9523260284505965E-2</v>
      </c>
      <c r="F58">
        <f t="shared" si="2"/>
        <v>0.86994030274511591</v>
      </c>
      <c r="G58">
        <f t="shared" si="3"/>
        <v>1.8964491306566951</v>
      </c>
      <c r="H58">
        <f t="shared" si="4"/>
        <v>0.10398671511794744</v>
      </c>
      <c r="I58" s="6" t="s">
        <v>198</v>
      </c>
    </row>
    <row r="59" spans="1:9" x14ac:dyDescent="0.2">
      <c r="A59" s="4">
        <v>50.2</v>
      </c>
      <c r="B59" s="5">
        <v>37.200000000000003</v>
      </c>
      <c r="D59">
        <f t="shared" si="0"/>
        <v>1.3494623655913978</v>
      </c>
      <c r="E59">
        <f t="shared" si="1"/>
        <v>4.6802039155207129E-2</v>
      </c>
      <c r="F59">
        <f t="shared" si="2"/>
        <v>0.8831009118486477</v>
      </c>
      <c r="G59">
        <f t="shared" si="3"/>
        <v>2.0621071179005144</v>
      </c>
      <c r="H59">
        <f t="shared" si="4"/>
        <v>8.2970822559339297E-2</v>
      </c>
      <c r="I59" s="6" t="s">
        <v>199</v>
      </c>
    </row>
    <row r="60" spans="1:9" x14ac:dyDescent="0.2">
      <c r="A60" s="4">
        <v>42.9</v>
      </c>
      <c r="B60" s="5">
        <v>29.8</v>
      </c>
      <c r="D60">
        <f t="shared" si="0"/>
        <v>1.4395973154362416</v>
      </c>
      <c r="E60">
        <f t="shared" si="1"/>
        <v>5.6867070289889084E-2</v>
      </c>
      <c r="F60">
        <f t="shared" si="2"/>
        <v>0.90209613050051451</v>
      </c>
      <c r="G60">
        <f t="shared" si="3"/>
        <v>2.2973609580404375</v>
      </c>
      <c r="H60">
        <f t="shared" si="4"/>
        <v>6.3264566589633198E-2</v>
      </c>
      <c r="I60" s="6" t="s">
        <v>200</v>
      </c>
    </row>
    <row r="61" spans="1:9" x14ac:dyDescent="0.2">
      <c r="A61" s="4">
        <v>60.4</v>
      </c>
      <c r="B61" s="5">
        <v>47.3</v>
      </c>
      <c r="D61">
        <f t="shared" si="0"/>
        <v>1.2769556025369979</v>
      </c>
      <c r="E61">
        <f t="shared" si="1"/>
        <v>3.7697940439354274E-2</v>
      </c>
      <c r="F61">
        <f t="shared" si="2"/>
        <v>0.87277808211680763</v>
      </c>
      <c r="G61">
        <f t="shared" si="3"/>
        <v>1.8683049497482629</v>
      </c>
      <c r="H61">
        <f t="shared" si="4"/>
        <v>0.10398549248496547</v>
      </c>
      <c r="I61" s="6" t="s">
        <v>201</v>
      </c>
    </row>
    <row r="62" spans="1:9" x14ac:dyDescent="0.2">
      <c r="A62" s="4">
        <v>51.4</v>
      </c>
      <c r="B62" s="5">
        <v>38.200000000000003</v>
      </c>
      <c r="D62">
        <f t="shared" si="0"/>
        <v>1.3455497382198951</v>
      </c>
      <c r="E62">
        <f t="shared" si="1"/>
        <v>4.5633263389492126E-2</v>
      </c>
      <c r="F62">
        <f t="shared" si="2"/>
        <v>0.88524446764428599</v>
      </c>
      <c r="G62">
        <f t="shared" si="3"/>
        <v>2.0452023866825626</v>
      </c>
      <c r="H62">
        <f t="shared" si="4"/>
        <v>8.23557084400518E-2</v>
      </c>
      <c r="I62" s="6" t="s">
        <v>202</v>
      </c>
    </row>
    <row r="63" spans="1:9" x14ac:dyDescent="0.2">
      <c r="A63" s="4">
        <v>51.3</v>
      </c>
      <c r="B63" s="5">
        <v>38.1</v>
      </c>
      <c r="D63">
        <f t="shared" si="0"/>
        <v>1.3464566929133857</v>
      </c>
      <c r="E63">
        <f t="shared" si="1"/>
        <v>4.5739896548019215E-2</v>
      </c>
      <c r="F63">
        <f t="shared" si="2"/>
        <v>0.88540817211482015</v>
      </c>
      <c r="G63">
        <f t="shared" si="3"/>
        <v>2.047581762839374</v>
      </c>
      <c r="H63">
        <f t="shared" si="4"/>
        <v>8.2123445711532406E-2</v>
      </c>
      <c r="I63" s="6" t="s">
        <v>203</v>
      </c>
    </row>
    <row r="64" spans="1:9" x14ac:dyDescent="0.2">
      <c r="A64" s="4">
        <v>46.8</v>
      </c>
      <c r="B64" s="5">
        <v>32.6</v>
      </c>
      <c r="D64">
        <f t="shared" si="0"/>
        <v>1.4355828220858895</v>
      </c>
      <c r="E64">
        <f t="shared" si="1"/>
        <v>5.2042367993288235E-2</v>
      </c>
      <c r="F64">
        <f t="shared" si="2"/>
        <v>0.91799815787361694</v>
      </c>
      <c r="G64">
        <f t="shared" si="3"/>
        <v>2.2449914756275748</v>
      </c>
      <c r="H64">
        <f t="shared" si="4"/>
        <v>5.6489097536670196E-2</v>
      </c>
      <c r="I64" s="6" t="s">
        <v>204</v>
      </c>
    </row>
    <row r="65" spans="1:9" x14ac:dyDescent="0.2">
      <c r="A65" s="4">
        <v>52.3</v>
      </c>
      <c r="B65" s="5">
        <v>37.799999999999997</v>
      </c>
      <c r="D65">
        <f t="shared" si="0"/>
        <v>1.3835978835978837</v>
      </c>
      <c r="E65">
        <f t="shared" si="1"/>
        <v>4.5575485346039842E-2</v>
      </c>
      <c r="F65">
        <f t="shared" si="2"/>
        <v>0.91051793728395647</v>
      </c>
      <c r="G65">
        <f t="shared" si="3"/>
        <v>2.1024770903547076</v>
      </c>
      <c r="H65">
        <f t="shared" si="4"/>
        <v>6.4142929101818846E-2</v>
      </c>
      <c r="I65" s="6" t="s">
        <v>205</v>
      </c>
    </row>
    <row r="66" spans="1:9" x14ac:dyDescent="0.2">
      <c r="A66" s="4">
        <v>58.3</v>
      </c>
      <c r="B66" s="5">
        <v>43.6</v>
      </c>
      <c r="D66">
        <f t="shared" si="0"/>
        <v>1.3371559633027521</v>
      </c>
      <c r="E66">
        <f t="shared" si="1"/>
        <v>4.0088438478606381E-2</v>
      </c>
      <c r="F66">
        <f t="shared" si="2"/>
        <v>0.90313054647115054</v>
      </c>
      <c r="G66">
        <f t="shared" si="3"/>
        <v>1.9797648049691188</v>
      </c>
      <c r="H66">
        <f t="shared" si="4"/>
        <v>7.3373027363861976E-2</v>
      </c>
      <c r="I66" s="6" t="s">
        <v>206</v>
      </c>
    </row>
    <row r="67" spans="1:9" x14ac:dyDescent="0.2">
      <c r="A67" s="4">
        <v>48.3</v>
      </c>
      <c r="B67" s="5">
        <v>33.6</v>
      </c>
      <c r="D67">
        <f t="shared" si="0"/>
        <v>1.4374999999999998</v>
      </c>
      <c r="E67">
        <f t="shared" si="1"/>
        <v>5.0465838509316768E-2</v>
      </c>
      <c r="F67">
        <f t="shared" si="2"/>
        <v>0.92551890177500884</v>
      </c>
      <c r="G67">
        <f t="shared" si="3"/>
        <v>2.2327002139415377</v>
      </c>
      <c r="H67">
        <f t="shared" si="4"/>
        <v>5.3106126713474922E-2</v>
      </c>
      <c r="I67" s="6" t="s">
        <v>207</v>
      </c>
    </row>
    <row r="68" spans="1:9" x14ac:dyDescent="0.2">
      <c r="A68" s="4">
        <v>54.5</v>
      </c>
      <c r="B68" s="5">
        <v>39.799999999999997</v>
      </c>
      <c r="D68">
        <f t="shared" ref="D68:D91" si="5">A68/B68</f>
        <v>1.3693467336683418</v>
      </c>
      <c r="E68">
        <f t="shared" ref="E68:E91" si="6">1/A68+1/B68</f>
        <v>4.3474251993914526E-2</v>
      </c>
      <c r="F68">
        <f t="shared" ref="F68:F91" si="7">EXP(LN(D68)-1.96*(E68^0.5))</f>
        <v>0.90997730407029831</v>
      </c>
      <c r="G68">
        <f t="shared" ref="G68:G91" si="8">EXP(LN(D68)+1.96*(E68^0.5))</f>
        <v>2.0606123566168626</v>
      </c>
      <c r="H68">
        <f t="shared" ref="H68:H91" si="9">IF(D68&gt;1, 1-ABS(_xlfn.NORM.DIST(LN(D68)/(E68^0.5), 0, 1, TRUE)), ABS(_xlfn.NORM.DIST(LN(D68)/(E68^0.5), 0, 1, TRUE)))</f>
        <v>6.5833409186319192E-2</v>
      </c>
      <c r="I68" s="6" t="s">
        <v>208</v>
      </c>
    </row>
    <row r="69" spans="1:9" x14ac:dyDescent="0.2">
      <c r="A69" s="4">
        <v>48.9</v>
      </c>
      <c r="B69" s="5">
        <v>34</v>
      </c>
      <c r="D69">
        <f t="shared" si="5"/>
        <v>1.4382352941176471</v>
      </c>
      <c r="E69">
        <f t="shared" si="6"/>
        <v>4.9861662456393605E-2</v>
      </c>
      <c r="F69">
        <f t="shared" si="7"/>
        <v>0.92844350938849218</v>
      </c>
      <c r="G69">
        <f t="shared" si="8"/>
        <v>2.2279446625762729</v>
      </c>
      <c r="H69">
        <f t="shared" si="9"/>
        <v>5.1815191427735385E-2</v>
      </c>
      <c r="I69" s="6" t="s">
        <v>209</v>
      </c>
    </row>
    <row r="70" spans="1:9" x14ac:dyDescent="0.2">
      <c r="A70" s="4">
        <v>55.2</v>
      </c>
      <c r="B70" s="5">
        <v>40.200000000000003</v>
      </c>
      <c r="D70">
        <f t="shared" si="5"/>
        <v>1.3731343283582089</v>
      </c>
      <c r="E70">
        <f t="shared" si="6"/>
        <v>4.2991563919532766E-2</v>
      </c>
      <c r="F70">
        <f t="shared" si="7"/>
        <v>0.91457260410815711</v>
      </c>
      <c r="G70">
        <f t="shared" si="8"/>
        <v>2.061616404478229</v>
      </c>
      <c r="H70">
        <f t="shared" si="9"/>
        <v>6.3092254760331867E-2</v>
      </c>
      <c r="I70" s="6" t="s">
        <v>210</v>
      </c>
    </row>
    <row r="71" spans="1:9" x14ac:dyDescent="0.2">
      <c r="A71" s="4">
        <v>54.4</v>
      </c>
      <c r="B71" s="5">
        <v>39.4</v>
      </c>
      <c r="D71">
        <f t="shared" si="5"/>
        <v>1.3807106598984771</v>
      </c>
      <c r="E71">
        <f t="shared" si="6"/>
        <v>4.3763063601074945E-2</v>
      </c>
      <c r="F71">
        <f t="shared" si="7"/>
        <v>0.91628641988940684</v>
      </c>
      <c r="G71">
        <f t="shared" si="8"/>
        <v>2.0805305906283982</v>
      </c>
      <c r="H71">
        <f t="shared" si="9"/>
        <v>6.1526489682439567E-2</v>
      </c>
      <c r="I71" s="6" t="s">
        <v>211</v>
      </c>
    </row>
    <row r="72" spans="1:9" x14ac:dyDescent="0.2">
      <c r="A72" s="4">
        <v>51.5</v>
      </c>
      <c r="B72" s="5">
        <v>36.1</v>
      </c>
      <c r="D72">
        <f t="shared" si="5"/>
        <v>1.4265927977839334</v>
      </c>
      <c r="E72">
        <f t="shared" si="6"/>
        <v>4.7118306753086085E-2</v>
      </c>
      <c r="F72">
        <f t="shared" si="7"/>
        <v>0.9322414883747886</v>
      </c>
      <c r="G72">
        <f t="shared" si="8"/>
        <v>2.1830899354597206</v>
      </c>
      <c r="H72">
        <f t="shared" si="9"/>
        <v>5.0839584406345173E-2</v>
      </c>
      <c r="I72" s="6" t="s">
        <v>212</v>
      </c>
    </row>
    <row r="73" spans="1:9" x14ac:dyDescent="0.2">
      <c r="A73" s="4">
        <v>47.4</v>
      </c>
      <c r="B73" s="5">
        <v>32</v>
      </c>
      <c r="D73">
        <f t="shared" si="5"/>
        <v>1.48125</v>
      </c>
      <c r="E73">
        <f t="shared" si="6"/>
        <v>5.2347046413502109E-2</v>
      </c>
      <c r="F73">
        <f t="shared" si="7"/>
        <v>0.94596337934472208</v>
      </c>
      <c r="G73">
        <f t="shared" si="8"/>
        <v>2.3194360483805148</v>
      </c>
      <c r="H73">
        <f t="shared" si="9"/>
        <v>4.2971338444489859E-2</v>
      </c>
      <c r="I73" s="6" t="s">
        <v>213</v>
      </c>
    </row>
    <row r="74" spans="1:9" x14ac:dyDescent="0.2">
      <c r="A74" s="4">
        <v>58</v>
      </c>
      <c r="B74" s="5">
        <v>41.4</v>
      </c>
      <c r="D74">
        <f t="shared" si="5"/>
        <v>1.4009661835748792</v>
      </c>
      <c r="E74">
        <f t="shared" si="6"/>
        <v>4.1395968682325507E-2</v>
      </c>
      <c r="F74">
        <f t="shared" si="7"/>
        <v>0.94024062142942655</v>
      </c>
      <c r="G74">
        <f t="shared" si="8"/>
        <v>2.0874510234800367</v>
      </c>
      <c r="H74">
        <f t="shared" si="9"/>
        <v>4.8745369688101947E-2</v>
      </c>
      <c r="I74" s="6" t="s">
        <v>214</v>
      </c>
    </row>
    <row r="75" spans="1:9" x14ac:dyDescent="0.2">
      <c r="A75" s="4">
        <v>47.8</v>
      </c>
      <c r="B75" s="5">
        <v>31</v>
      </c>
      <c r="D75">
        <f t="shared" si="5"/>
        <v>1.5419354838709676</v>
      </c>
      <c r="E75">
        <f t="shared" si="6"/>
        <v>5.317856660817924E-2</v>
      </c>
      <c r="F75">
        <f t="shared" si="7"/>
        <v>0.98123142255107298</v>
      </c>
      <c r="G75">
        <f t="shared" si="8"/>
        <v>2.4230420895399352</v>
      </c>
      <c r="H75">
        <f t="shared" si="9"/>
        <v>3.0201662735460211E-2</v>
      </c>
      <c r="I75" s="6" t="s">
        <v>215</v>
      </c>
    </row>
    <row r="76" spans="1:9" x14ac:dyDescent="0.2">
      <c r="A76" s="4">
        <v>55.5</v>
      </c>
      <c r="B76" s="5">
        <v>38.6</v>
      </c>
      <c r="D76">
        <f t="shared" si="5"/>
        <v>1.4378238341968912</v>
      </c>
      <c r="E76">
        <f t="shared" si="6"/>
        <v>4.3924753769313353E-2</v>
      </c>
      <c r="F76">
        <f t="shared" si="7"/>
        <v>0.95346684552353156</v>
      </c>
      <c r="G76">
        <f t="shared" si="8"/>
        <v>2.1682320553574272</v>
      </c>
      <c r="H76">
        <f t="shared" si="9"/>
        <v>4.1579831964596359E-2</v>
      </c>
      <c r="I76" s="6" t="s">
        <v>216</v>
      </c>
    </row>
    <row r="77" spans="1:9" x14ac:dyDescent="0.2">
      <c r="A77" s="4">
        <v>52.4</v>
      </c>
      <c r="B77" s="5">
        <v>35.5</v>
      </c>
      <c r="D77">
        <f t="shared" si="5"/>
        <v>1.476056338028169</v>
      </c>
      <c r="E77">
        <f t="shared" si="6"/>
        <v>4.7252983550155898E-2</v>
      </c>
      <c r="F77">
        <f t="shared" si="7"/>
        <v>0.96397874593296251</v>
      </c>
      <c r="G77">
        <f t="shared" si="8"/>
        <v>2.2601559652899685</v>
      </c>
      <c r="H77">
        <f t="shared" si="9"/>
        <v>3.6627912622411385E-2</v>
      </c>
      <c r="I77" s="6" t="s">
        <v>217</v>
      </c>
    </row>
    <row r="78" spans="1:9" x14ac:dyDescent="0.2">
      <c r="A78" s="4">
        <v>60.7</v>
      </c>
      <c r="B78" s="5">
        <v>43.5</v>
      </c>
      <c r="D78">
        <f t="shared" si="5"/>
        <v>1.3954022988505748</v>
      </c>
      <c r="E78">
        <f t="shared" si="6"/>
        <v>3.9462970327027586E-2</v>
      </c>
      <c r="F78">
        <f t="shared" si="7"/>
        <v>0.945371882388229</v>
      </c>
      <c r="G78">
        <f t="shared" si="8"/>
        <v>2.0596630933411322</v>
      </c>
      <c r="H78">
        <f t="shared" si="9"/>
        <v>4.6750639347632683E-2</v>
      </c>
      <c r="I78" s="6" t="s">
        <v>218</v>
      </c>
    </row>
    <row r="79" spans="1:9" x14ac:dyDescent="0.2">
      <c r="A79" s="4">
        <v>49.1</v>
      </c>
      <c r="B79" s="5">
        <v>31.9</v>
      </c>
      <c r="D79">
        <f t="shared" si="5"/>
        <v>1.5391849529780566</v>
      </c>
      <c r="E79">
        <f t="shared" si="6"/>
        <v>5.1714561160449216E-2</v>
      </c>
      <c r="F79">
        <f t="shared" si="7"/>
        <v>0.98563679321687536</v>
      </c>
      <c r="G79">
        <f t="shared" si="8"/>
        <v>2.4036139232809437</v>
      </c>
      <c r="H79">
        <f t="shared" si="9"/>
        <v>2.8954801648141237E-2</v>
      </c>
      <c r="I79" s="6" t="s">
        <v>219</v>
      </c>
    </row>
    <row r="80" spans="1:9" x14ac:dyDescent="0.2">
      <c r="A80" s="4">
        <v>58.5</v>
      </c>
      <c r="B80" s="5">
        <v>41.2</v>
      </c>
      <c r="D80">
        <f t="shared" si="5"/>
        <v>1.4199029126213591</v>
      </c>
      <c r="E80">
        <f t="shared" si="6"/>
        <v>4.1365861754211267E-2</v>
      </c>
      <c r="F80">
        <f t="shared" si="7"/>
        <v>0.95308799343764405</v>
      </c>
      <c r="G80">
        <f t="shared" si="8"/>
        <v>2.1153600665965415</v>
      </c>
      <c r="H80">
        <f t="shared" si="9"/>
        <v>4.2375651250287305E-2</v>
      </c>
      <c r="I80" s="6" t="s">
        <v>220</v>
      </c>
    </row>
    <row r="81" spans="1:9" x14ac:dyDescent="0.2">
      <c r="A81" s="4">
        <v>55.3</v>
      </c>
      <c r="B81" s="5">
        <v>35.9</v>
      </c>
      <c r="D81">
        <f t="shared" si="5"/>
        <v>1.5403899721448469</v>
      </c>
      <c r="E81">
        <f t="shared" si="6"/>
        <v>4.5938335843487291E-2</v>
      </c>
      <c r="F81">
        <f t="shared" si="7"/>
        <v>1.012015918383337</v>
      </c>
      <c r="G81">
        <f t="shared" si="8"/>
        <v>2.3446284027576128</v>
      </c>
      <c r="H81">
        <f t="shared" si="9"/>
        <v>2.1914215503355594E-2</v>
      </c>
      <c r="I81" s="6" t="s">
        <v>221</v>
      </c>
    </row>
    <row r="82" spans="1:9" x14ac:dyDescent="0.2">
      <c r="A82" s="4">
        <v>50.1</v>
      </c>
      <c r="B82" s="5">
        <v>28.9</v>
      </c>
      <c r="D82">
        <f t="shared" si="5"/>
        <v>1.7335640138408306</v>
      </c>
      <c r="E82">
        <f t="shared" si="6"/>
        <v>5.4562155964886838E-2</v>
      </c>
      <c r="F82">
        <f t="shared" si="7"/>
        <v>1.0967507645704289</v>
      </c>
      <c r="G82">
        <f t="shared" si="8"/>
        <v>2.740134119041179</v>
      </c>
      <c r="H82">
        <f t="shared" si="9"/>
        <v>9.2522115305792019E-3</v>
      </c>
      <c r="I82" s="6" t="s">
        <v>222</v>
      </c>
    </row>
    <row r="83" spans="1:9" x14ac:dyDescent="0.2">
      <c r="A83" s="4">
        <v>60.1</v>
      </c>
      <c r="B83" s="5">
        <v>38.6</v>
      </c>
      <c r="D83">
        <f t="shared" si="5"/>
        <v>1.5569948186528497</v>
      </c>
      <c r="E83">
        <f t="shared" si="6"/>
        <v>4.2545670859448409E-2</v>
      </c>
      <c r="F83">
        <f t="shared" si="7"/>
        <v>1.0392259597433549</v>
      </c>
      <c r="G83">
        <f t="shared" si="8"/>
        <v>2.3327293189543727</v>
      </c>
      <c r="H83">
        <f t="shared" si="9"/>
        <v>1.5915095104051313E-2</v>
      </c>
      <c r="I83" s="6" t="s">
        <v>223</v>
      </c>
    </row>
    <row r="84" spans="1:9" x14ac:dyDescent="0.2">
      <c r="A84" s="4">
        <v>55.9</v>
      </c>
      <c r="B84" s="5">
        <v>34.4</v>
      </c>
      <c r="D84">
        <f t="shared" si="5"/>
        <v>1.625</v>
      </c>
      <c r="E84">
        <f t="shared" si="6"/>
        <v>4.6958855098389984E-2</v>
      </c>
      <c r="F84">
        <f t="shared" si="7"/>
        <v>1.0626608234615629</v>
      </c>
      <c r="G84">
        <f t="shared" si="8"/>
        <v>2.4849179923640174</v>
      </c>
      <c r="H84">
        <f t="shared" si="9"/>
        <v>1.2530490387031468E-2</v>
      </c>
      <c r="I84" s="6" t="s">
        <v>224</v>
      </c>
    </row>
    <row r="85" spans="1:9" x14ac:dyDescent="0.2">
      <c r="A85" s="4">
        <v>60.4</v>
      </c>
      <c r="B85" s="5">
        <v>37.9</v>
      </c>
      <c r="D85">
        <f t="shared" si="5"/>
        <v>1.5936675461741425</v>
      </c>
      <c r="E85">
        <f t="shared" si="6"/>
        <v>4.2941515665134808E-2</v>
      </c>
      <c r="F85">
        <f t="shared" si="7"/>
        <v>1.0617093802799686</v>
      </c>
      <c r="G85">
        <f t="shared" si="8"/>
        <v>2.3921576797776649</v>
      </c>
      <c r="H85">
        <f t="shared" si="9"/>
        <v>1.2257371049090526E-2</v>
      </c>
      <c r="I85" s="6" t="s">
        <v>225</v>
      </c>
    </row>
    <row r="86" spans="1:9" x14ac:dyDescent="0.2">
      <c r="A86" s="4">
        <v>58.3</v>
      </c>
      <c r="B86" s="5">
        <v>35.200000000000003</v>
      </c>
      <c r="D86">
        <f t="shared" si="5"/>
        <v>1.6562499999999998</v>
      </c>
      <c r="E86">
        <f t="shared" si="6"/>
        <v>4.556174957118353E-2</v>
      </c>
      <c r="F86">
        <f t="shared" si="7"/>
        <v>1.090013543795241</v>
      </c>
      <c r="G86">
        <f t="shared" si="8"/>
        <v>2.5166330070989495</v>
      </c>
      <c r="H86">
        <f t="shared" si="9"/>
        <v>9.0444920401040463E-3</v>
      </c>
      <c r="I86" s="6" t="s">
        <v>226</v>
      </c>
    </row>
    <row r="87" spans="1:9" x14ac:dyDescent="0.2">
      <c r="A87" s="4">
        <v>54</v>
      </c>
      <c r="B87" s="5">
        <v>30.5</v>
      </c>
      <c r="D87">
        <f t="shared" si="5"/>
        <v>1.7704918032786885</v>
      </c>
      <c r="E87">
        <f t="shared" si="6"/>
        <v>5.1305403764420159E-2</v>
      </c>
      <c r="F87">
        <f t="shared" si="7"/>
        <v>1.13576191643852</v>
      </c>
      <c r="G87">
        <f t="shared" si="8"/>
        <v>2.7599457070250377</v>
      </c>
      <c r="H87">
        <f t="shared" si="9"/>
        <v>5.833987113242789E-3</v>
      </c>
      <c r="I87" s="6" t="s">
        <v>227</v>
      </c>
    </row>
    <row r="88" spans="1:9" x14ac:dyDescent="0.2">
      <c r="A88" s="4">
        <v>56.3</v>
      </c>
      <c r="B88" s="5">
        <v>32.1</v>
      </c>
      <c r="D88">
        <f t="shared" si="5"/>
        <v>1.7538940809968846</v>
      </c>
      <c r="E88">
        <f t="shared" si="6"/>
        <v>4.8914637317884278E-2</v>
      </c>
      <c r="F88">
        <f t="shared" si="7"/>
        <v>1.1369532437751846</v>
      </c>
      <c r="G88">
        <f t="shared" si="8"/>
        <v>2.7056032991662478</v>
      </c>
      <c r="H88">
        <f t="shared" si="9"/>
        <v>5.5372158932746052E-3</v>
      </c>
      <c r="I88" s="6" t="s">
        <v>228</v>
      </c>
    </row>
    <row r="89" spans="1:9" x14ac:dyDescent="0.2">
      <c r="A89" s="4">
        <v>65.099999999999994</v>
      </c>
      <c r="B89" s="5">
        <v>36.200000000000003</v>
      </c>
      <c r="D89">
        <f t="shared" si="5"/>
        <v>1.7983425414364638</v>
      </c>
      <c r="E89">
        <f t="shared" si="6"/>
        <v>4.2985292495183777E-2</v>
      </c>
      <c r="F89">
        <f t="shared" si="7"/>
        <v>1.1978169517717541</v>
      </c>
      <c r="G89">
        <f t="shared" si="8"/>
        <v>2.6999416660087565</v>
      </c>
      <c r="H89">
        <f t="shared" si="9"/>
        <v>2.3230353439271934E-3</v>
      </c>
      <c r="I89" s="6" t="s">
        <v>229</v>
      </c>
    </row>
    <row r="90" spans="1:9" x14ac:dyDescent="0.2">
      <c r="A90" s="4">
        <v>74.5</v>
      </c>
      <c r="B90" s="5">
        <v>39.4</v>
      </c>
      <c r="D90">
        <f t="shared" si="5"/>
        <v>1.8908629441624367</v>
      </c>
      <c r="E90">
        <f t="shared" si="6"/>
        <v>3.8803529451844787E-2</v>
      </c>
      <c r="F90">
        <f t="shared" si="7"/>
        <v>1.285233641418478</v>
      </c>
      <c r="G90">
        <f t="shared" si="8"/>
        <v>2.7818775967151046</v>
      </c>
      <c r="H90">
        <f t="shared" si="9"/>
        <v>6.1056197304376614E-4</v>
      </c>
      <c r="I90" s="6" t="s">
        <v>230</v>
      </c>
    </row>
    <row r="91" spans="1:9" x14ac:dyDescent="0.2">
      <c r="A91" s="4">
        <v>64.2</v>
      </c>
      <c r="B91" s="5">
        <v>26.9</v>
      </c>
      <c r="D91">
        <f t="shared" si="5"/>
        <v>2.3866171003717476</v>
      </c>
      <c r="E91">
        <f t="shared" si="6"/>
        <v>5.2751045177130022E-2</v>
      </c>
      <c r="F91">
        <f t="shared" si="7"/>
        <v>1.5215233676999891</v>
      </c>
      <c r="G91">
        <f t="shared" si="8"/>
        <v>3.7435778540799656</v>
      </c>
      <c r="H91">
        <f t="shared" si="9"/>
        <v>7.6113020904711171E-5</v>
      </c>
      <c r="I91" s="6" t="s">
        <v>231</v>
      </c>
    </row>
  </sheetData>
  <mergeCells count="1">
    <mergeCell ref="A1:B1"/>
  </mergeCells>
  <conditionalFormatting sqref="H3:H91">
    <cfRule type="cellIs" dxfId="1" priority="1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49F4-A9D1-7242-A495-3E96718F650F}">
  <dimension ref="A1:M92"/>
  <sheetViews>
    <sheetView tabSelected="1" topLeftCell="H1" zoomScale="125" workbookViewId="0">
      <selection activeCell="L13" sqref="L13"/>
    </sheetView>
  </sheetViews>
  <sheetFormatPr baseColWidth="10" defaultRowHeight="16" x14ac:dyDescent="0.2"/>
  <cols>
    <col min="1" max="1" width="18.5" customWidth="1"/>
    <col min="2" max="2" width="22.33203125" customWidth="1"/>
    <col min="5" max="5" width="12.1640625" bestFit="1" customWidth="1"/>
    <col min="6" max="6" width="15" customWidth="1"/>
    <col min="7" max="9" width="13.33203125" customWidth="1"/>
    <col min="10" max="10" width="17.1640625" bestFit="1" customWidth="1"/>
    <col min="11" max="12" width="12.1640625" bestFit="1" customWidth="1"/>
    <col min="13" max="13" width="12.5" bestFit="1" customWidth="1"/>
  </cols>
  <sheetData>
    <row r="1" spans="1:13" x14ac:dyDescent="0.2">
      <c r="A1" s="7" t="s">
        <v>2</v>
      </c>
      <c r="B1" s="7"/>
    </row>
    <row r="2" spans="1:13" x14ac:dyDescent="0.2">
      <c r="A2" t="s">
        <v>0</v>
      </c>
      <c r="B2" t="s">
        <v>1</v>
      </c>
      <c r="D2" t="s">
        <v>3</v>
      </c>
      <c r="E2" t="s">
        <v>6</v>
      </c>
      <c r="F2" t="s">
        <v>4</v>
      </c>
      <c r="G2" t="s">
        <v>4</v>
      </c>
      <c r="H2" t="s">
        <v>7</v>
      </c>
      <c r="I2" t="s">
        <v>8</v>
      </c>
      <c r="J2" t="s">
        <v>5</v>
      </c>
      <c r="L2" t="s">
        <v>232</v>
      </c>
    </row>
    <row r="3" spans="1:13" x14ac:dyDescent="0.2">
      <c r="A3" s="1" t="s">
        <v>9</v>
      </c>
      <c r="B3" s="1" t="s">
        <v>10</v>
      </c>
      <c r="D3">
        <f>A3-B3</f>
        <v>-23.599999999999994</v>
      </c>
      <c r="E3">
        <f>((A3*(100000-A3))/((100000^2)*(100000-1)))+((B3*(100000-B3))/((100000^2)*(100000-1)))</f>
        <v>9.4953039730397297E-9</v>
      </c>
      <c r="F3">
        <f>D3-(1.96*(E3^0.5))</f>
        <v>-23.6001909899467</v>
      </c>
      <c r="G3">
        <f>D3+(1.96*(E3^0.5))</f>
        <v>-23.599809010053288</v>
      </c>
      <c r="H3">
        <f>(100000*(A3+B3))/200000</f>
        <v>47.5</v>
      </c>
      <c r="I3">
        <f>((H3*100000*(200000-A3-B3)))/(200000*(200000-1))</f>
        <v>23.738837444187222</v>
      </c>
      <c r="J3">
        <f>IF(A3&gt;H3, 1-ABS(_xlfn.NORM.DIST((A3-H3)/(I3^0.5), 0, 1, TRUE)), ABS(_xlfn.NORM.DIST((A3-H3)/(I3^0.5), 0, 1, TRUE)))</f>
        <v>0.99227973594632068</v>
      </c>
      <c r="K3" s="6" t="s">
        <v>143</v>
      </c>
      <c r="L3" t="s">
        <v>233</v>
      </c>
      <c r="M3">
        <f>ROUND(J3,3)</f>
        <v>0.99199999999999999</v>
      </c>
    </row>
    <row r="4" spans="1:13" x14ac:dyDescent="0.2">
      <c r="A4" s="1" t="s">
        <v>11</v>
      </c>
      <c r="B4" s="1" t="s">
        <v>12</v>
      </c>
      <c r="D4">
        <f t="shared" ref="D4:D67" si="0">A4-B4</f>
        <v>-8.7000000000000028</v>
      </c>
      <c r="E4">
        <f t="shared" ref="E4:E67" si="1">((A4*(100000-A4))/((100000^2)*(100000-1)))+((B4*(100000-B4))/((100000^2)*(100000-1)))</f>
        <v>7.1674633846338465E-9</v>
      </c>
      <c r="F4">
        <f t="shared" ref="F4:F67" si="2">D4-(1.96*(E4^0.5))</f>
        <v>-8.7001659353107073</v>
      </c>
      <c r="G4">
        <f t="shared" ref="G4:G67" si="3">D4+(1.96*(E4^0.5))</f>
        <v>-8.6998340646892984</v>
      </c>
      <c r="H4">
        <f t="shared" ref="H4:H67" si="4">(100000*(A4+B4))/200000</f>
        <v>35.85</v>
      </c>
      <c r="I4">
        <f t="shared" ref="I4:I67" si="5">((H4*100000*(200000-A4-B4)))/(200000*(200000-1))</f>
        <v>17.918663480817404</v>
      </c>
      <c r="J4">
        <f t="shared" ref="J4:J67" si="6">IF(A4&gt;H4, 1-ABS(_xlfn.NORM.DIST((A4-H4)/(I4^0.5), 0, 1, TRUE)), ABS(_xlfn.NORM.DIST((A4-H4)/(I4^0.5), 0, 1, TRUE)))</f>
        <v>0.84793786621059519</v>
      </c>
      <c r="K4" s="6" t="s">
        <v>144</v>
      </c>
      <c r="M4">
        <f t="shared" ref="M4:M67" si="7">ROUND(J4,3)</f>
        <v>0.84799999999999998</v>
      </c>
    </row>
    <row r="5" spans="1:13" x14ac:dyDescent="0.2">
      <c r="A5" s="1" t="s">
        <v>13</v>
      </c>
      <c r="B5" s="1" t="s">
        <v>14</v>
      </c>
      <c r="D5">
        <f t="shared" si="0"/>
        <v>-2.6999999999999993</v>
      </c>
      <c r="E5">
        <f t="shared" si="1"/>
        <v>5.7683893938939388E-9</v>
      </c>
      <c r="F5">
        <f t="shared" si="2"/>
        <v>-2.700148861830888</v>
      </c>
      <c r="G5">
        <f t="shared" si="3"/>
        <v>-2.6998511381691106</v>
      </c>
      <c r="H5">
        <f t="shared" si="4"/>
        <v>28.85</v>
      </c>
      <c r="I5">
        <f t="shared" si="5"/>
        <v>14.42091049205246</v>
      </c>
      <c r="J5">
        <f t="shared" si="6"/>
        <v>0.63889181008585971</v>
      </c>
      <c r="K5" s="6" t="s">
        <v>145</v>
      </c>
      <c r="M5">
        <f t="shared" si="7"/>
        <v>0.63900000000000001</v>
      </c>
    </row>
    <row r="6" spans="1:13" x14ac:dyDescent="0.2">
      <c r="A6" s="1" t="s">
        <v>15</v>
      </c>
      <c r="B6" s="1" t="s">
        <v>16</v>
      </c>
      <c r="D6">
        <f t="shared" si="0"/>
        <v>-1.6999999999999957</v>
      </c>
      <c r="E6">
        <f t="shared" si="1"/>
        <v>9.2058494084940859E-9</v>
      </c>
      <c r="F6">
        <f t="shared" si="2"/>
        <v>-1.7001880563508263</v>
      </c>
      <c r="G6">
        <f t="shared" si="3"/>
        <v>-1.6998119436491652</v>
      </c>
      <c r="H6">
        <f t="shared" si="4"/>
        <v>46.05</v>
      </c>
      <c r="I6">
        <f t="shared" si="5"/>
        <v>23.014512060060301</v>
      </c>
      <c r="J6">
        <f t="shared" si="6"/>
        <v>0.57031703314788185</v>
      </c>
      <c r="K6" s="6" t="s">
        <v>146</v>
      </c>
      <c r="L6" t="s">
        <v>234</v>
      </c>
      <c r="M6">
        <f t="shared" si="7"/>
        <v>0.56999999999999995</v>
      </c>
    </row>
    <row r="7" spans="1:13" x14ac:dyDescent="0.2">
      <c r="A7" s="1" t="s">
        <v>17</v>
      </c>
      <c r="B7" s="1" t="s">
        <v>18</v>
      </c>
      <c r="D7">
        <f t="shared" si="0"/>
        <v>-0.89999999999999858</v>
      </c>
      <c r="E7">
        <f t="shared" si="1"/>
        <v>7.2874152641526419E-9</v>
      </c>
      <c r="F7">
        <f t="shared" si="2"/>
        <v>-0.90016731806381345</v>
      </c>
      <c r="G7">
        <f t="shared" si="3"/>
        <v>-0.89983268193618371</v>
      </c>
      <c r="H7">
        <f t="shared" si="4"/>
        <v>36.450000000000003</v>
      </c>
      <c r="I7">
        <f t="shared" si="5"/>
        <v>18.218448079740401</v>
      </c>
      <c r="J7">
        <f t="shared" si="6"/>
        <v>0.54198198292367161</v>
      </c>
      <c r="K7" s="6" t="s">
        <v>147</v>
      </c>
      <c r="L7" t="s">
        <v>234</v>
      </c>
      <c r="M7">
        <f t="shared" si="7"/>
        <v>0.54200000000000004</v>
      </c>
    </row>
    <row r="8" spans="1:13" x14ac:dyDescent="0.2">
      <c r="A8" s="1" t="s">
        <v>19</v>
      </c>
      <c r="B8" s="1" t="s">
        <v>20</v>
      </c>
      <c r="D8">
        <f t="shared" si="0"/>
        <v>-0.5</v>
      </c>
      <c r="E8">
        <f t="shared" si="1"/>
        <v>8.846172211722116E-9</v>
      </c>
      <c r="F8">
        <f t="shared" si="2"/>
        <v>-0.50018434602021344</v>
      </c>
      <c r="G8">
        <f t="shared" si="3"/>
        <v>-0.4998156539797865</v>
      </c>
      <c r="H8">
        <f t="shared" si="4"/>
        <v>44.25</v>
      </c>
      <c r="I8">
        <f t="shared" si="5"/>
        <v>22.115320264101321</v>
      </c>
      <c r="J8">
        <f t="shared" si="6"/>
        <v>0.52119819763912556</v>
      </c>
      <c r="K8" s="6" t="s">
        <v>148</v>
      </c>
      <c r="M8">
        <f t="shared" si="7"/>
        <v>0.52100000000000002</v>
      </c>
    </row>
    <row r="9" spans="1:13" x14ac:dyDescent="0.2">
      <c r="A9" s="1" t="s">
        <v>21</v>
      </c>
      <c r="B9" s="1" t="s">
        <v>22</v>
      </c>
      <c r="D9">
        <f t="shared" si="0"/>
        <v>-0.5</v>
      </c>
      <c r="E9">
        <f t="shared" si="1"/>
        <v>9.6054783247832453E-9</v>
      </c>
      <c r="F9">
        <f t="shared" si="2"/>
        <v>-0.50019209478267901</v>
      </c>
      <c r="G9">
        <f t="shared" si="3"/>
        <v>-0.49980790521732099</v>
      </c>
      <c r="H9">
        <f t="shared" si="4"/>
        <v>48.05</v>
      </c>
      <c r="I9">
        <f t="shared" si="5"/>
        <v>24.01357605538028</v>
      </c>
      <c r="J9">
        <f t="shared" si="6"/>
        <v>0.52034385717955889</v>
      </c>
      <c r="K9" s="6" t="s">
        <v>149</v>
      </c>
      <c r="M9">
        <f t="shared" si="7"/>
        <v>0.52</v>
      </c>
    </row>
    <row r="10" spans="1:13" x14ac:dyDescent="0.2">
      <c r="A10" s="1" t="s">
        <v>23</v>
      </c>
      <c r="B10" s="1" t="s">
        <v>24</v>
      </c>
      <c r="D10">
        <f t="shared" si="0"/>
        <v>-0.39999999999999858</v>
      </c>
      <c r="E10">
        <f t="shared" si="1"/>
        <v>9.9751196511965127E-9</v>
      </c>
      <c r="F10">
        <f t="shared" si="2"/>
        <v>-0.40019575602072854</v>
      </c>
      <c r="G10">
        <f t="shared" si="3"/>
        <v>-0.39980424397926861</v>
      </c>
      <c r="H10">
        <f t="shared" si="4"/>
        <v>49.900000000000013</v>
      </c>
      <c r="I10">
        <f t="shared" si="5"/>
        <v>24.937674638373196</v>
      </c>
      <c r="J10">
        <f t="shared" si="6"/>
        <v>0.51597334954345708</v>
      </c>
      <c r="K10" s="6" t="s">
        <v>150</v>
      </c>
      <c r="L10" t="s">
        <v>234</v>
      </c>
      <c r="M10">
        <f t="shared" si="7"/>
        <v>0.51600000000000001</v>
      </c>
    </row>
    <row r="11" spans="1:13" x14ac:dyDescent="0.2">
      <c r="A11" s="1" t="s">
        <v>25</v>
      </c>
      <c r="B11" s="1" t="s">
        <v>26</v>
      </c>
      <c r="D11">
        <f t="shared" si="0"/>
        <v>0.40000000000000568</v>
      </c>
      <c r="E11">
        <f t="shared" si="1"/>
        <v>8.5963878838788381E-9</v>
      </c>
      <c r="F11">
        <f t="shared" si="2"/>
        <v>0.39981827525294378</v>
      </c>
      <c r="G11">
        <f t="shared" si="3"/>
        <v>0.40018172474706759</v>
      </c>
      <c r="H11">
        <f t="shared" si="4"/>
        <v>43</v>
      </c>
      <c r="I11">
        <f t="shared" si="5"/>
        <v>21.490862454312271</v>
      </c>
      <c r="J11">
        <f t="shared" si="6"/>
        <v>0.48279405882824467</v>
      </c>
      <c r="K11" s="6" t="s">
        <v>151</v>
      </c>
      <c r="M11">
        <f t="shared" si="7"/>
        <v>0.48299999999999998</v>
      </c>
    </row>
    <row r="12" spans="1:13" x14ac:dyDescent="0.2">
      <c r="A12" s="1" t="s">
        <v>27</v>
      </c>
      <c r="B12" s="1" t="s">
        <v>28</v>
      </c>
      <c r="D12">
        <f t="shared" si="0"/>
        <v>1.6999999999999957</v>
      </c>
      <c r="E12">
        <f t="shared" si="1"/>
        <v>7.787042220422205E-9</v>
      </c>
      <c r="F12">
        <f t="shared" si="2"/>
        <v>1.6998270413303838</v>
      </c>
      <c r="G12">
        <f t="shared" si="3"/>
        <v>1.7001729586696077</v>
      </c>
      <c r="H12">
        <f t="shared" si="4"/>
        <v>38.950000000000003</v>
      </c>
      <c r="I12">
        <f t="shared" si="5"/>
        <v>19.467511825059127</v>
      </c>
      <c r="J12">
        <f t="shared" si="6"/>
        <v>0.42361746463026972</v>
      </c>
      <c r="K12" s="6" t="s">
        <v>152</v>
      </c>
      <c r="L12" t="s">
        <v>234</v>
      </c>
      <c r="M12">
        <f t="shared" si="7"/>
        <v>0.42399999999999999</v>
      </c>
    </row>
    <row r="13" spans="1:13" x14ac:dyDescent="0.2">
      <c r="A13" s="1" t="s">
        <v>29</v>
      </c>
      <c r="B13" s="1" t="s">
        <v>18</v>
      </c>
      <c r="D13">
        <f t="shared" si="0"/>
        <v>2.1000000000000014</v>
      </c>
      <c r="E13">
        <f t="shared" si="1"/>
        <v>7.5871932619326196E-9</v>
      </c>
      <c r="F13">
        <f t="shared" si="2"/>
        <v>2.0998292751874081</v>
      </c>
      <c r="G13">
        <f t="shared" si="3"/>
        <v>2.1001707248125947</v>
      </c>
      <c r="H13">
        <f t="shared" si="4"/>
        <v>37.950000000000003</v>
      </c>
      <c r="I13">
        <f t="shared" si="5"/>
        <v>18.967893826969139</v>
      </c>
      <c r="J13">
        <f t="shared" si="6"/>
        <v>0.40474256383966489</v>
      </c>
      <c r="K13" s="6" t="s">
        <v>153</v>
      </c>
      <c r="L13" t="s">
        <v>234</v>
      </c>
      <c r="M13">
        <f t="shared" si="7"/>
        <v>0.40500000000000003</v>
      </c>
    </row>
    <row r="14" spans="1:13" x14ac:dyDescent="0.2">
      <c r="A14" s="1" t="s">
        <v>30</v>
      </c>
      <c r="B14" s="1" t="s">
        <v>12</v>
      </c>
      <c r="D14">
        <f t="shared" si="0"/>
        <v>2.8999999999999986</v>
      </c>
      <c r="E14">
        <f t="shared" si="1"/>
        <v>8.3266096160961608E-9</v>
      </c>
      <c r="F14">
        <f t="shared" si="2"/>
        <v>2.8998211494939854</v>
      </c>
      <c r="G14">
        <f t="shared" si="3"/>
        <v>2.9001788505060118</v>
      </c>
      <c r="H14">
        <f t="shared" si="4"/>
        <v>41.650000000000006</v>
      </c>
      <c r="I14">
        <f t="shared" si="5"/>
        <v>20.816430469652349</v>
      </c>
      <c r="J14">
        <f t="shared" si="6"/>
        <v>0.37531527797489395</v>
      </c>
      <c r="K14" s="6" t="s">
        <v>154</v>
      </c>
      <c r="L14" t="s">
        <v>233</v>
      </c>
      <c r="M14">
        <f t="shared" si="7"/>
        <v>0.375</v>
      </c>
    </row>
    <row r="15" spans="1:13" x14ac:dyDescent="0.2">
      <c r="A15" s="1" t="s">
        <v>31</v>
      </c>
      <c r="B15" s="1" t="s">
        <v>32</v>
      </c>
      <c r="D15">
        <f t="shared" si="0"/>
        <v>3</v>
      </c>
      <c r="E15">
        <f t="shared" si="1"/>
        <v>6.7577781977819769E-9</v>
      </c>
      <c r="F15">
        <f t="shared" si="2"/>
        <v>2.9998388768150619</v>
      </c>
      <c r="G15">
        <f t="shared" si="3"/>
        <v>3.0001611231849381</v>
      </c>
      <c r="H15">
        <f t="shared" si="4"/>
        <v>33.799999999999997</v>
      </c>
      <c r="I15">
        <f t="shared" si="5"/>
        <v>16.894372271861361</v>
      </c>
      <c r="J15">
        <f t="shared" si="6"/>
        <v>0.35757848582705343</v>
      </c>
      <c r="K15" s="6" t="s">
        <v>155</v>
      </c>
      <c r="L15" t="s">
        <v>234</v>
      </c>
      <c r="M15">
        <f t="shared" si="7"/>
        <v>0.35799999999999998</v>
      </c>
    </row>
    <row r="16" spans="1:13" x14ac:dyDescent="0.2">
      <c r="A16" s="1" t="s">
        <v>27</v>
      </c>
      <c r="B16" s="1" t="s">
        <v>33</v>
      </c>
      <c r="D16">
        <f t="shared" si="0"/>
        <v>3.5999999999999943</v>
      </c>
      <c r="E16">
        <f t="shared" si="1"/>
        <v>7.5971814918149172E-9</v>
      </c>
      <c r="F16">
        <f t="shared" si="2"/>
        <v>3.5998291628482417</v>
      </c>
      <c r="G16">
        <f t="shared" si="3"/>
        <v>3.6001708371517469</v>
      </c>
      <c r="H16">
        <f t="shared" si="4"/>
        <v>38</v>
      </c>
      <c r="I16">
        <f t="shared" si="5"/>
        <v>18.99287496437482</v>
      </c>
      <c r="J16">
        <f t="shared" si="6"/>
        <v>0.33979386626959984</v>
      </c>
      <c r="K16" s="6" t="s">
        <v>156</v>
      </c>
      <c r="M16">
        <f t="shared" si="7"/>
        <v>0.34</v>
      </c>
    </row>
    <row r="17" spans="1:13" x14ac:dyDescent="0.2">
      <c r="A17" s="1" t="s">
        <v>34</v>
      </c>
      <c r="B17" s="1" t="s">
        <v>35</v>
      </c>
      <c r="D17">
        <f t="shared" si="0"/>
        <v>3.7000000000000028</v>
      </c>
      <c r="E17">
        <f t="shared" si="1"/>
        <v>1.1563415544155441E-8</v>
      </c>
      <c r="F17">
        <f t="shared" si="2"/>
        <v>3.6997892346870254</v>
      </c>
      <c r="G17">
        <f t="shared" si="3"/>
        <v>3.7002107653129803</v>
      </c>
      <c r="H17">
        <f t="shared" si="4"/>
        <v>57.85</v>
      </c>
      <c r="I17">
        <f t="shared" si="5"/>
        <v>28.908411429557148</v>
      </c>
      <c r="J17">
        <f t="shared" si="6"/>
        <v>0.36539300645494344</v>
      </c>
      <c r="K17" s="6" t="s">
        <v>157</v>
      </c>
      <c r="L17" t="s">
        <v>233</v>
      </c>
      <c r="M17">
        <f t="shared" si="7"/>
        <v>0.36499999999999999</v>
      </c>
    </row>
    <row r="18" spans="1:13" x14ac:dyDescent="0.2">
      <c r="A18" s="1" t="s">
        <v>36</v>
      </c>
      <c r="B18" s="1" t="s">
        <v>37</v>
      </c>
      <c r="D18">
        <f t="shared" si="0"/>
        <v>3.8999999999999986</v>
      </c>
      <c r="E18">
        <f t="shared" si="1"/>
        <v>8.7262690126901264E-9</v>
      </c>
      <c r="F18">
        <f t="shared" si="2"/>
        <v>3.899816907577875</v>
      </c>
      <c r="G18">
        <f t="shared" si="3"/>
        <v>3.9001830924221221</v>
      </c>
      <c r="H18">
        <f t="shared" si="4"/>
        <v>43.650000000000013</v>
      </c>
      <c r="I18">
        <f t="shared" si="5"/>
        <v>21.81558246541233</v>
      </c>
      <c r="J18">
        <f t="shared" si="6"/>
        <v>0.33815821630746656</v>
      </c>
      <c r="K18" s="6" t="s">
        <v>158</v>
      </c>
      <c r="L18" t="s">
        <v>234</v>
      </c>
      <c r="M18">
        <f t="shared" si="7"/>
        <v>0.33800000000000002</v>
      </c>
    </row>
    <row r="19" spans="1:13" x14ac:dyDescent="0.2">
      <c r="A19" s="1" t="s">
        <v>22</v>
      </c>
      <c r="B19" s="1" t="s">
        <v>38</v>
      </c>
      <c r="D19">
        <f t="shared" si="0"/>
        <v>4.1999999999999957</v>
      </c>
      <c r="E19">
        <f t="shared" si="1"/>
        <v>9.2358146581465797E-9</v>
      </c>
      <c r="F19">
        <f t="shared" si="2"/>
        <v>4.1998116378339674</v>
      </c>
      <c r="G19">
        <f t="shared" si="3"/>
        <v>4.2001883621660241</v>
      </c>
      <c r="H19">
        <f t="shared" si="4"/>
        <v>46.2</v>
      </c>
      <c r="I19">
        <f t="shared" si="5"/>
        <v>23.089443247216234</v>
      </c>
      <c r="J19">
        <f t="shared" si="6"/>
        <v>0.33104431626055808</v>
      </c>
      <c r="K19" s="6" t="s">
        <v>159</v>
      </c>
      <c r="L19" t="s">
        <v>234</v>
      </c>
      <c r="M19">
        <f t="shared" si="7"/>
        <v>0.33100000000000002</v>
      </c>
    </row>
    <row r="20" spans="1:13" x14ac:dyDescent="0.2">
      <c r="A20" s="1" t="s">
        <v>39</v>
      </c>
      <c r="B20" s="1" t="s">
        <v>40</v>
      </c>
      <c r="D20">
        <f t="shared" si="0"/>
        <v>4.2999999999999972</v>
      </c>
      <c r="E20">
        <f t="shared" si="1"/>
        <v>8.5264379743797435E-9</v>
      </c>
      <c r="F20">
        <f t="shared" si="2"/>
        <v>4.2998190161219236</v>
      </c>
      <c r="G20">
        <f t="shared" si="3"/>
        <v>4.3001809838780707</v>
      </c>
      <c r="H20">
        <f t="shared" si="4"/>
        <v>42.65</v>
      </c>
      <c r="I20">
        <f t="shared" si="5"/>
        <v>21.316011467557338</v>
      </c>
      <c r="J20">
        <f t="shared" si="6"/>
        <v>0.32072309072696581</v>
      </c>
      <c r="K20" s="6" t="s">
        <v>160</v>
      </c>
      <c r="M20">
        <f t="shared" si="7"/>
        <v>0.32100000000000001</v>
      </c>
    </row>
    <row r="21" spans="1:13" x14ac:dyDescent="0.2">
      <c r="A21" s="1" t="s">
        <v>41</v>
      </c>
      <c r="B21" s="1" t="s">
        <v>42</v>
      </c>
      <c r="D21">
        <f t="shared" si="0"/>
        <v>4.5</v>
      </c>
      <c r="E21">
        <f t="shared" si="1"/>
        <v>8.4664874948749471E-9</v>
      </c>
      <c r="F21">
        <f t="shared" si="2"/>
        <v>4.4998196535047184</v>
      </c>
      <c r="G21">
        <f t="shared" si="3"/>
        <v>4.5001803464952816</v>
      </c>
      <c r="H21">
        <f t="shared" si="4"/>
        <v>42.35</v>
      </c>
      <c r="I21">
        <f t="shared" si="5"/>
        <v>21.16613821819109</v>
      </c>
      <c r="J21">
        <f t="shared" si="6"/>
        <v>0.31239978471879026</v>
      </c>
      <c r="K21" s="6" t="s">
        <v>161</v>
      </c>
      <c r="L21" t="s">
        <v>234</v>
      </c>
      <c r="M21">
        <f t="shared" si="7"/>
        <v>0.312</v>
      </c>
    </row>
    <row r="22" spans="1:13" x14ac:dyDescent="0.2">
      <c r="A22" s="1" t="s">
        <v>43</v>
      </c>
      <c r="B22" s="1" t="s">
        <v>37</v>
      </c>
      <c r="D22">
        <f t="shared" si="0"/>
        <v>4.5999999999999943</v>
      </c>
      <c r="E22">
        <f t="shared" si="1"/>
        <v>8.7962053820538211E-9</v>
      </c>
      <c r="F22">
        <f t="shared" si="2"/>
        <v>4.5998161753482316</v>
      </c>
      <c r="G22">
        <f t="shared" si="3"/>
        <v>4.600183824651757</v>
      </c>
      <c r="H22">
        <f t="shared" si="4"/>
        <v>44</v>
      </c>
      <c r="I22">
        <f t="shared" si="5"/>
        <v>21.990429952149761</v>
      </c>
      <c r="J22">
        <f t="shared" si="6"/>
        <v>0.31190126514610239</v>
      </c>
      <c r="K22" s="6" t="s">
        <v>162</v>
      </c>
      <c r="L22" t="s">
        <v>234</v>
      </c>
      <c r="M22">
        <f t="shared" si="7"/>
        <v>0.312</v>
      </c>
    </row>
    <row r="23" spans="1:13" x14ac:dyDescent="0.2">
      <c r="A23" s="1" t="s">
        <v>44</v>
      </c>
      <c r="B23" s="1" t="s">
        <v>45</v>
      </c>
      <c r="D23">
        <f t="shared" si="0"/>
        <v>6.2000000000000028</v>
      </c>
      <c r="E23">
        <f t="shared" si="1"/>
        <v>7.7770321303213023E-9</v>
      </c>
      <c r="F23">
        <f t="shared" si="2"/>
        <v>6.1998271525336293</v>
      </c>
      <c r="G23">
        <f t="shared" si="3"/>
        <v>6.2001728474663764</v>
      </c>
      <c r="H23">
        <f t="shared" si="4"/>
        <v>38.9</v>
      </c>
      <c r="I23">
        <f t="shared" si="5"/>
        <v>19.442531162655815</v>
      </c>
      <c r="J23">
        <f t="shared" si="6"/>
        <v>0.24101275949390411</v>
      </c>
      <c r="K23" s="6" t="s">
        <v>163</v>
      </c>
      <c r="L23" t="s">
        <v>234</v>
      </c>
      <c r="M23">
        <f t="shared" si="7"/>
        <v>0.24099999999999999</v>
      </c>
    </row>
    <row r="24" spans="1:13" x14ac:dyDescent="0.2">
      <c r="A24" s="1" t="s">
        <v>46</v>
      </c>
      <c r="B24" s="1" t="s">
        <v>29</v>
      </c>
      <c r="D24">
        <f t="shared" si="0"/>
        <v>6.7000000000000028</v>
      </c>
      <c r="E24">
        <f t="shared" si="1"/>
        <v>8.4664751747517482E-9</v>
      </c>
      <c r="F24">
        <f t="shared" si="2"/>
        <v>6.699819653635938</v>
      </c>
      <c r="G24">
        <f t="shared" si="3"/>
        <v>6.7001803463640677</v>
      </c>
      <c r="H24">
        <f t="shared" si="4"/>
        <v>42.35</v>
      </c>
      <c r="I24">
        <f t="shared" si="5"/>
        <v>21.16613821819109</v>
      </c>
      <c r="J24">
        <f t="shared" si="6"/>
        <v>0.23325927383660572</v>
      </c>
      <c r="K24" s="6" t="s">
        <v>164</v>
      </c>
      <c r="L24" t="s">
        <v>234</v>
      </c>
      <c r="M24">
        <f t="shared" si="7"/>
        <v>0.23300000000000001</v>
      </c>
    </row>
    <row r="25" spans="1:13" x14ac:dyDescent="0.2">
      <c r="A25" s="1" t="s">
        <v>47</v>
      </c>
      <c r="B25" s="1" t="s">
        <v>48</v>
      </c>
      <c r="D25">
        <f t="shared" si="0"/>
        <v>6.7999999999999972</v>
      </c>
      <c r="E25">
        <f t="shared" si="1"/>
        <v>7.1774710347103464E-9</v>
      </c>
      <c r="F25">
        <f t="shared" si="2"/>
        <v>6.7998339488851949</v>
      </c>
      <c r="G25">
        <f t="shared" si="3"/>
        <v>6.8001660511147994</v>
      </c>
      <c r="H25">
        <f t="shared" si="4"/>
        <v>35.9</v>
      </c>
      <c r="I25">
        <f t="shared" si="5"/>
        <v>17.943645668228342</v>
      </c>
      <c r="J25">
        <f t="shared" si="6"/>
        <v>0.2110899379924337</v>
      </c>
      <c r="K25" s="6" t="s">
        <v>165</v>
      </c>
      <c r="L25" t="s">
        <v>234</v>
      </c>
      <c r="M25">
        <f t="shared" si="7"/>
        <v>0.21099999999999999</v>
      </c>
    </row>
    <row r="26" spans="1:13" x14ac:dyDescent="0.2">
      <c r="A26" s="1" t="s">
        <v>49</v>
      </c>
      <c r="B26" s="1" t="s">
        <v>50</v>
      </c>
      <c r="D26">
        <f t="shared" si="0"/>
        <v>7</v>
      </c>
      <c r="E26">
        <f t="shared" si="1"/>
        <v>9.715348733487335E-9</v>
      </c>
      <c r="F26">
        <f t="shared" si="2"/>
        <v>6.999806809721532</v>
      </c>
      <c r="G26">
        <f t="shared" si="3"/>
        <v>7.000193190278468</v>
      </c>
      <c r="H26">
        <f t="shared" si="4"/>
        <v>48.6</v>
      </c>
      <c r="I26">
        <f t="shared" si="5"/>
        <v>24.288311641558209</v>
      </c>
      <c r="J26">
        <f t="shared" si="6"/>
        <v>0.23879578252088862</v>
      </c>
      <c r="K26" s="6" t="s">
        <v>166</v>
      </c>
      <c r="M26">
        <f t="shared" si="7"/>
        <v>0.23899999999999999</v>
      </c>
    </row>
    <row r="27" spans="1:13" x14ac:dyDescent="0.2">
      <c r="A27" s="1" t="s">
        <v>51</v>
      </c>
      <c r="B27" s="1" t="s">
        <v>52</v>
      </c>
      <c r="D27">
        <f t="shared" si="0"/>
        <v>7.2999999999999972</v>
      </c>
      <c r="E27">
        <f t="shared" si="1"/>
        <v>1.0864174151741519E-8</v>
      </c>
      <c r="F27">
        <f t="shared" si="2"/>
        <v>7.2997957065556056</v>
      </c>
      <c r="G27">
        <f t="shared" si="3"/>
        <v>7.3002042934443887</v>
      </c>
      <c r="H27">
        <f t="shared" si="4"/>
        <v>54.35</v>
      </c>
      <c r="I27">
        <f t="shared" si="5"/>
        <v>27.160366189330944</v>
      </c>
      <c r="J27">
        <f t="shared" si="6"/>
        <v>0.24184938227505115</v>
      </c>
      <c r="K27" s="6" t="s">
        <v>167</v>
      </c>
      <c r="M27">
        <f t="shared" si="7"/>
        <v>0.24199999999999999</v>
      </c>
    </row>
    <row r="28" spans="1:13" x14ac:dyDescent="0.2">
      <c r="A28" s="1" t="s">
        <v>53</v>
      </c>
      <c r="B28" s="1" t="s">
        <v>44</v>
      </c>
      <c r="D28">
        <f t="shared" si="0"/>
        <v>7.5</v>
      </c>
      <c r="E28">
        <f t="shared" si="1"/>
        <v>9.1458772087720868E-9</v>
      </c>
      <c r="F28">
        <f t="shared" si="2"/>
        <v>7.4998125572036987</v>
      </c>
      <c r="G28">
        <f t="shared" si="3"/>
        <v>7.5001874427963013</v>
      </c>
      <c r="H28">
        <f t="shared" si="4"/>
        <v>45.75</v>
      </c>
      <c r="I28">
        <f t="shared" si="5"/>
        <v>22.864649010745055</v>
      </c>
      <c r="J28">
        <f t="shared" si="6"/>
        <v>0.21644964461934091</v>
      </c>
      <c r="K28" s="6" t="s">
        <v>168</v>
      </c>
      <c r="M28">
        <f t="shared" si="7"/>
        <v>0.216</v>
      </c>
    </row>
    <row r="29" spans="1:13" x14ac:dyDescent="0.2">
      <c r="A29" s="1" t="s">
        <v>51</v>
      </c>
      <c r="B29" s="1" t="s">
        <v>24</v>
      </c>
      <c r="D29">
        <f t="shared" si="0"/>
        <v>7.8999999999999986</v>
      </c>
      <c r="E29">
        <f t="shared" si="1"/>
        <v>1.0804234032340324E-8</v>
      </c>
      <c r="F29">
        <f t="shared" si="2"/>
        <v>7.8997962709017857</v>
      </c>
      <c r="G29">
        <f t="shared" si="3"/>
        <v>7.9002037290982114</v>
      </c>
      <c r="H29">
        <f t="shared" si="4"/>
        <v>54.05</v>
      </c>
      <c r="I29">
        <f t="shared" si="5"/>
        <v>27.010528040140201</v>
      </c>
      <c r="J29">
        <f t="shared" si="6"/>
        <v>0.2236184188158985</v>
      </c>
      <c r="K29" s="6" t="s">
        <v>169</v>
      </c>
      <c r="L29" t="s">
        <v>233</v>
      </c>
      <c r="M29">
        <f t="shared" si="7"/>
        <v>0.224</v>
      </c>
    </row>
    <row r="30" spans="1:13" x14ac:dyDescent="0.2">
      <c r="A30" s="1" t="s">
        <v>54</v>
      </c>
      <c r="B30" s="1" t="s">
        <v>55</v>
      </c>
      <c r="D30">
        <f t="shared" si="0"/>
        <v>8.1999999999999957</v>
      </c>
      <c r="E30">
        <f t="shared" si="1"/>
        <v>9.2557715577155762E-9</v>
      </c>
      <c r="F30">
        <f t="shared" si="2"/>
        <v>8.1998114344357589</v>
      </c>
      <c r="G30">
        <f t="shared" si="3"/>
        <v>8.2001885655642326</v>
      </c>
      <c r="H30">
        <f t="shared" si="4"/>
        <v>46.3</v>
      </c>
      <c r="I30">
        <f t="shared" si="5"/>
        <v>23.139397246986235</v>
      </c>
      <c r="J30">
        <f t="shared" si="6"/>
        <v>0.19701544672621252</v>
      </c>
      <c r="K30" s="6" t="s">
        <v>170</v>
      </c>
      <c r="L30" t="s">
        <v>234</v>
      </c>
      <c r="M30">
        <f t="shared" si="7"/>
        <v>0.19700000000000001</v>
      </c>
    </row>
    <row r="31" spans="1:13" x14ac:dyDescent="0.2">
      <c r="A31" s="1" t="s">
        <v>44</v>
      </c>
      <c r="B31" s="1" t="s">
        <v>56</v>
      </c>
      <c r="D31">
        <f t="shared" si="0"/>
        <v>8.3999999999999986</v>
      </c>
      <c r="E31">
        <f t="shared" si="1"/>
        <v>7.5571826118261182E-9</v>
      </c>
      <c r="F31">
        <f t="shared" si="2"/>
        <v>8.3998296131674035</v>
      </c>
      <c r="G31">
        <f t="shared" si="3"/>
        <v>8.4001703868325936</v>
      </c>
      <c r="H31">
        <f t="shared" si="4"/>
        <v>37.799999999999997</v>
      </c>
      <c r="I31">
        <f t="shared" si="5"/>
        <v>18.89295026475132</v>
      </c>
      <c r="J31">
        <f t="shared" si="6"/>
        <v>0.16695404391442226</v>
      </c>
      <c r="K31" s="6" t="s">
        <v>171</v>
      </c>
      <c r="L31" t="s">
        <v>234</v>
      </c>
      <c r="M31">
        <f t="shared" si="7"/>
        <v>0.16700000000000001</v>
      </c>
    </row>
    <row r="32" spans="1:13" x14ac:dyDescent="0.2">
      <c r="A32" s="1" t="s">
        <v>57</v>
      </c>
      <c r="B32" s="1" t="s">
        <v>58</v>
      </c>
      <c r="D32">
        <f t="shared" si="0"/>
        <v>8.6000000000000014</v>
      </c>
      <c r="E32">
        <f t="shared" si="1"/>
        <v>8.136731407314074E-9</v>
      </c>
      <c r="F32">
        <f t="shared" si="2"/>
        <v>8.5998232004881974</v>
      </c>
      <c r="G32">
        <f t="shared" si="3"/>
        <v>8.6001767995118055</v>
      </c>
      <c r="H32">
        <f t="shared" si="4"/>
        <v>40.700000000000003</v>
      </c>
      <c r="I32">
        <f t="shared" si="5"/>
        <v>20.341819259096297</v>
      </c>
      <c r="J32">
        <f t="shared" si="6"/>
        <v>0.17019460331652425</v>
      </c>
      <c r="K32" s="6" t="s">
        <v>172</v>
      </c>
      <c r="L32" t="s">
        <v>234</v>
      </c>
      <c r="M32">
        <f t="shared" si="7"/>
        <v>0.17</v>
      </c>
    </row>
    <row r="33" spans="1:13" x14ac:dyDescent="0.2">
      <c r="A33" s="1" t="s">
        <v>59</v>
      </c>
      <c r="B33" s="1" t="s">
        <v>60</v>
      </c>
      <c r="D33">
        <f t="shared" si="0"/>
        <v>8.6000000000000014</v>
      </c>
      <c r="E33">
        <f t="shared" si="1"/>
        <v>9.9351221912219116E-9</v>
      </c>
      <c r="F33">
        <f t="shared" si="2"/>
        <v>8.5998046368371224</v>
      </c>
      <c r="G33">
        <f t="shared" si="3"/>
        <v>8.6001953631628805</v>
      </c>
      <c r="H33">
        <f t="shared" si="4"/>
        <v>49.7</v>
      </c>
      <c r="I33">
        <f t="shared" si="5"/>
        <v>24.837773738868695</v>
      </c>
      <c r="J33">
        <f t="shared" si="6"/>
        <v>0.19412263480951097</v>
      </c>
      <c r="K33" s="6" t="s">
        <v>173</v>
      </c>
      <c r="M33">
        <f t="shared" si="7"/>
        <v>0.19400000000000001</v>
      </c>
    </row>
    <row r="34" spans="1:13" x14ac:dyDescent="0.2">
      <c r="A34" s="1" t="s">
        <v>61</v>
      </c>
      <c r="B34" s="1" t="s">
        <v>62</v>
      </c>
      <c r="D34">
        <f t="shared" si="0"/>
        <v>8.7000000000000028</v>
      </c>
      <c r="E34">
        <f t="shared" si="1"/>
        <v>7.966865778657787E-9</v>
      </c>
      <c r="F34">
        <f t="shared" si="2"/>
        <v>8.6998250556900771</v>
      </c>
      <c r="G34">
        <f t="shared" si="3"/>
        <v>8.7001749443099285</v>
      </c>
      <c r="H34">
        <f t="shared" si="4"/>
        <v>39.85</v>
      </c>
      <c r="I34">
        <f t="shared" si="5"/>
        <v>19.917159473297367</v>
      </c>
      <c r="J34">
        <f t="shared" si="6"/>
        <v>0.16485199047317922</v>
      </c>
      <c r="K34" s="6" t="s">
        <v>174</v>
      </c>
      <c r="M34">
        <f t="shared" si="7"/>
        <v>0.16500000000000001</v>
      </c>
    </row>
    <row r="35" spans="1:13" x14ac:dyDescent="0.2">
      <c r="A35" s="1" t="s">
        <v>63</v>
      </c>
      <c r="B35" s="1" t="s">
        <v>64</v>
      </c>
      <c r="D35">
        <f t="shared" si="0"/>
        <v>8.8000000000000043</v>
      </c>
      <c r="E35">
        <f t="shared" si="1"/>
        <v>7.537194071940719E-9</v>
      </c>
      <c r="F35">
        <f t="shared" si="2"/>
        <v>8.7998298386508473</v>
      </c>
      <c r="G35">
        <f t="shared" si="3"/>
        <v>8.8001701613491612</v>
      </c>
      <c r="H35">
        <f t="shared" si="4"/>
        <v>37.700000000000003</v>
      </c>
      <c r="I35">
        <f t="shared" si="5"/>
        <v>18.842987764938826</v>
      </c>
      <c r="J35">
        <f t="shared" si="6"/>
        <v>0.15538059453137421</v>
      </c>
      <c r="K35" s="6" t="s">
        <v>175</v>
      </c>
      <c r="L35" t="s">
        <v>234</v>
      </c>
      <c r="M35">
        <f t="shared" si="7"/>
        <v>0.155</v>
      </c>
    </row>
    <row r="36" spans="1:13" x14ac:dyDescent="0.2">
      <c r="A36" s="1" t="s">
        <v>21</v>
      </c>
      <c r="B36" s="1" t="s">
        <v>65</v>
      </c>
      <c r="D36">
        <f t="shared" si="0"/>
        <v>9.2999999999999972</v>
      </c>
      <c r="E36">
        <f t="shared" si="1"/>
        <v>8.6263191731917313E-9</v>
      </c>
      <c r="F36">
        <f t="shared" si="2"/>
        <v>9.2998179591591512</v>
      </c>
      <c r="G36">
        <f t="shared" si="3"/>
        <v>9.3001820408408431</v>
      </c>
      <c r="H36">
        <f t="shared" si="4"/>
        <v>43.15</v>
      </c>
      <c r="I36">
        <f t="shared" si="5"/>
        <v>21.565798216491082</v>
      </c>
      <c r="J36">
        <f t="shared" si="6"/>
        <v>0.15833757131374371</v>
      </c>
      <c r="K36" s="6" t="s">
        <v>176</v>
      </c>
      <c r="L36" t="s">
        <v>234</v>
      </c>
      <c r="M36">
        <f t="shared" si="7"/>
        <v>0.158</v>
      </c>
    </row>
    <row r="37" spans="1:13" x14ac:dyDescent="0.2">
      <c r="A37" s="1" t="s">
        <v>66</v>
      </c>
      <c r="B37" s="1" t="s">
        <v>67</v>
      </c>
      <c r="D37">
        <f t="shared" si="0"/>
        <v>9.5</v>
      </c>
      <c r="E37">
        <f t="shared" si="1"/>
        <v>9.2257874878748783E-9</v>
      </c>
      <c r="F37">
        <f t="shared" si="2"/>
        <v>9.499811740112575</v>
      </c>
      <c r="G37">
        <f t="shared" si="3"/>
        <v>9.500188259887425</v>
      </c>
      <c r="H37">
        <f t="shared" si="4"/>
        <v>46.15</v>
      </c>
      <c r="I37">
        <f t="shared" si="5"/>
        <v>23.06446620983105</v>
      </c>
      <c r="J37">
        <f t="shared" si="6"/>
        <v>0.16131730149557444</v>
      </c>
      <c r="K37" s="6" t="s">
        <v>177</v>
      </c>
      <c r="L37" t="s">
        <v>234</v>
      </c>
      <c r="M37">
        <f t="shared" si="7"/>
        <v>0.161</v>
      </c>
    </row>
    <row r="38" spans="1:13" x14ac:dyDescent="0.2">
      <c r="A38" s="1" t="s">
        <v>68</v>
      </c>
      <c r="B38" s="1" t="s">
        <v>69</v>
      </c>
      <c r="D38">
        <f t="shared" si="0"/>
        <v>9.5</v>
      </c>
      <c r="E38">
        <f t="shared" si="1"/>
        <v>9.4455842058420579E-9</v>
      </c>
      <c r="F38">
        <f t="shared" si="2"/>
        <v>9.4998095107449618</v>
      </c>
      <c r="G38">
        <f t="shared" si="3"/>
        <v>9.5001904892550382</v>
      </c>
      <c r="H38">
        <f t="shared" si="4"/>
        <v>47.25</v>
      </c>
      <c r="I38">
        <f t="shared" si="5"/>
        <v>23.613955257276288</v>
      </c>
      <c r="J38">
        <f t="shared" si="6"/>
        <v>0.16416502905335406</v>
      </c>
      <c r="K38" s="6" t="s">
        <v>178</v>
      </c>
      <c r="L38" t="s">
        <v>234</v>
      </c>
      <c r="M38">
        <f t="shared" si="7"/>
        <v>0.16400000000000001</v>
      </c>
    </row>
    <row r="39" spans="1:13" x14ac:dyDescent="0.2">
      <c r="A39" s="1" t="s">
        <v>60</v>
      </c>
      <c r="B39" s="1" t="s">
        <v>70</v>
      </c>
      <c r="D39">
        <f t="shared" si="0"/>
        <v>9.5</v>
      </c>
      <c r="E39">
        <f t="shared" si="1"/>
        <v>8.1267312973129726E-9</v>
      </c>
      <c r="F39">
        <f t="shared" si="2"/>
        <v>9.4998233091656257</v>
      </c>
      <c r="G39">
        <f t="shared" si="3"/>
        <v>9.5001766908343743</v>
      </c>
      <c r="H39">
        <f t="shared" si="4"/>
        <v>40.65</v>
      </c>
      <c r="I39">
        <f t="shared" si="5"/>
        <v>20.31683947169736</v>
      </c>
      <c r="J39">
        <f t="shared" si="6"/>
        <v>0.14598316838441305</v>
      </c>
      <c r="K39" s="6" t="s">
        <v>179</v>
      </c>
      <c r="L39" t="s">
        <v>234</v>
      </c>
      <c r="M39">
        <f t="shared" si="7"/>
        <v>0.14599999999999999</v>
      </c>
    </row>
    <row r="40" spans="1:13" x14ac:dyDescent="0.2">
      <c r="A40" s="1" t="s">
        <v>22</v>
      </c>
      <c r="B40" s="1" t="s">
        <v>71</v>
      </c>
      <c r="D40">
        <f t="shared" si="0"/>
        <v>9.6999999999999957</v>
      </c>
      <c r="E40">
        <f t="shared" si="1"/>
        <v>8.686264012640126E-9</v>
      </c>
      <c r="F40">
        <f t="shared" si="2"/>
        <v>9.6998173277475033</v>
      </c>
      <c r="G40">
        <f t="shared" si="3"/>
        <v>9.7001826722524882</v>
      </c>
      <c r="H40">
        <f t="shared" si="4"/>
        <v>43.45</v>
      </c>
      <c r="I40">
        <f t="shared" si="5"/>
        <v>21.715669065845329</v>
      </c>
      <c r="J40">
        <f t="shared" si="6"/>
        <v>0.14899094966600912</v>
      </c>
      <c r="K40" s="6" t="s">
        <v>180</v>
      </c>
      <c r="L40" t="s">
        <v>234</v>
      </c>
      <c r="M40">
        <f t="shared" si="7"/>
        <v>0.14899999999999999</v>
      </c>
    </row>
    <row r="41" spans="1:13" x14ac:dyDescent="0.2">
      <c r="A41" s="1" t="s">
        <v>72</v>
      </c>
      <c r="B41" s="1" t="s">
        <v>18</v>
      </c>
      <c r="D41">
        <f t="shared" si="0"/>
        <v>9.8000000000000043</v>
      </c>
      <c r="E41">
        <f t="shared" si="1"/>
        <v>8.3565410654106545E-9</v>
      </c>
      <c r="F41">
        <f t="shared" si="2"/>
        <v>9.7998208283276984</v>
      </c>
      <c r="G41">
        <f t="shared" si="3"/>
        <v>9.8001791716723101</v>
      </c>
      <c r="H41">
        <f t="shared" si="4"/>
        <v>41.8</v>
      </c>
      <c r="I41">
        <f t="shared" si="5"/>
        <v>20.891368256841282</v>
      </c>
      <c r="J41">
        <f t="shared" si="6"/>
        <v>0.14185011975108452</v>
      </c>
      <c r="K41" s="6" t="s">
        <v>181</v>
      </c>
      <c r="M41">
        <f t="shared" si="7"/>
        <v>0.14199999999999999</v>
      </c>
    </row>
    <row r="42" spans="1:13" x14ac:dyDescent="0.2">
      <c r="A42" s="1" t="s">
        <v>16</v>
      </c>
      <c r="B42" s="1" t="s">
        <v>73</v>
      </c>
      <c r="D42">
        <f t="shared" si="0"/>
        <v>10.299999999999997</v>
      </c>
      <c r="E42">
        <f t="shared" si="1"/>
        <v>8.346544295442955E-9</v>
      </c>
      <c r="F42">
        <f t="shared" si="2"/>
        <v>10.299820935529581</v>
      </c>
      <c r="G42">
        <f t="shared" si="3"/>
        <v>10.300179064470413</v>
      </c>
      <c r="H42">
        <f t="shared" si="4"/>
        <v>41.75</v>
      </c>
      <c r="I42">
        <f t="shared" si="5"/>
        <v>20.866389019445098</v>
      </c>
      <c r="J42">
        <f t="shared" si="6"/>
        <v>0.12978365592671226</v>
      </c>
      <c r="K42" s="6" t="s">
        <v>182</v>
      </c>
      <c r="M42">
        <f t="shared" si="7"/>
        <v>0.13</v>
      </c>
    </row>
    <row r="43" spans="1:13" x14ac:dyDescent="0.2">
      <c r="A43" s="1" t="s">
        <v>74</v>
      </c>
      <c r="B43" s="1" t="s">
        <v>75</v>
      </c>
      <c r="D43">
        <f t="shared" si="0"/>
        <v>10.300000000000004</v>
      </c>
      <c r="E43">
        <f t="shared" si="1"/>
        <v>9.2057978079780792E-9</v>
      </c>
      <c r="F43">
        <f t="shared" si="2"/>
        <v>10.29981194417622</v>
      </c>
      <c r="G43">
        <f t="shared" si="3"/>
        <v>10.300188055823789</v>
      </c>
      <c r="H43">
        <f t="shared" si="4"/>
        <v>46.05</v>
      </c>
      <c r="I43">
        <f t="shared" si="5"/>
        <v>23.014512060060301</v>
      </c>
      <c r="J43">
        <f t="shared" si="6"/>
        <v>0.14152103924984871</v>
      </c>
      <c r="K43" s="6" t="s">
        <v>183</v>
      </c>
      <c r="M43">
        <f t="shared" si="7"/>
        <v>0.14199999999999999</v>
      </c>
    </row>
    <row r="44" spans="1:13" x14ac:dyDescent="0.2">
      <c r="A44" s="1" t="s">
        <v>38</v>
      </c>
      <c r="B44" s="1" t="s">
        <v>76</v>
      </c>
      <c r="D44">
        <f t="shared" si="0"/>
        <v>10.700000000000003</v>
      </c>
      <c r="E44">
        <f t="shared" si="1"/>
        <v>7.7470171001710017E-9</v>
      </c>
      <c r="F44">
        <f t="shared" si="2"/>
        <v>10.69982748640375</v>
      </c>
      <c r="G44">
        <f t="shared" si="3"/>
        <v>10.700172513596256</v>
      </c>
      <c r="H44">
        <f t="shared" si="4"/>
        <v>38.75</v>
      </c>
      <c r="I44">
        <f t="shared" si="5"/>
        <v>19.367589025445128</v>
      </c>
      <c r="J44">
        <f t="shared" si="6"/>
        <v>0.11205516719126585</v>
      </c>
      <c r="K44" s="6" t="s">
        <v>184</v>
      </c>
      <c r="L44" t="s">
        <v>233</v>
      </c>
      <c r="M44">
        <f t="shared" si="7"/>
        <v>0.112</v>
      </c>
    </row>
    <row r="45" spans="1:13" x14ac:dyDescent="0.2">
      <c r="A45" s="1" t="s">
        <v>77</v>
      </c>
      <c r="B45" s="1" t="s">
        <v>78</v>
      </c>
      <c r="D45">
        <f t="shared" si="0"/>
        <v>11.100000000000001</v>
      </c>
      <c r="E45">
        <f t="shared" si="1"/>
        <v>7.8669202192021919E-9</v>
      </c>
      <c r="F45">
        <f t="shared" si="2"/>
        <v>11.099826156505115</v>
      </c>
      <c r="G45">
        <f t="shared" si="3"/>
        <v>11.100173843494888</v>
      </c>
      <c r="H45">
        <f t="shared" si="4"/>
        <v>39.349999999999994</v>
      </c>
      <c r="I45">
        <f t="shared" si="5"/>
        <v>19.667356224281122</v>
      </c>
      <c r="J45">
        <f t="shared" si="6"/>
        <v>0.10538176366115859</v>
      </c>
      <c r="K45" s="6" t="s">
        <v>185</v>
      </c>
      <c r="L45" t="s">
        <v>234</v>
      </c>
      <c r="M45">
        <f t="shared" si="7"/>
        <v>0.105</v>
      </c>
    </row>
    <row r="46" spans="1:13" x14ac:dyDescent="0.2">
      <c r="A46" s="1" t="s">
        <v>21</v>
      </c>
      <c r="B46" s="1" t="s">
        <v>73</v>
      </c>
      <c r="D46">
        <f t="shared" si="0"/>
        <v>11.199999999999996</v>
      </c>
      <c r="E46">
        <f t="shared" si="1"/>
        <v>8.4364599645996456E-9</v>
      </c>
      <c r="F46">
        <f t="shared" si="2"/>
        <v>11.199819973600265</v>
      </c>
      <c r="G46">
        <f t="shared" si="3"/>
        <v>11.200180026399726</v>
      </c>
      <c r="H46">
        <f t="shared" si="4"/>
        <v>42.2</v>
      </c>
      <c r="I46">
        <f t="shared" si="5"/>
        <v>21.091201256006279</v>
      </c>
      <c r="J46">
        <f t="shared" si="6"/>
        <v>0.1113509032279929</v>
      </c>
      <c r="K46" s="6" t="s">
        <v>186</v>
      </c>
      <c r="L46" t="s">
        <v>233</v>
      </c>
      <c r="M46">
        <f t="shared" si="7"/>
        <v>0.111</v>
      </c>
    </row>
    <row r="47" spans="1:13" x14ac:dyDescent="0.2">
      <c r="A47" s="1" t="s">
        <v>79</v>
      </c>
      <c r="B47" s="1" t="s">
        <v>80</v>
      </c>
      <c r="D47">
        <f t="shared" si="0"/>
        <v>11.399999999999999</v>
      </c>
      <c r="E47">
        <f t="shared" si="1"/>
        <v>7.1174714747147471E-9</v>
      </c>
      <c r="F47">
        <f t="shared" si="2"/>
        <v>11.399834644388006</v>
      </c>
      <c r="G47">
        <f t="shared" si="3"/>
        <v>11.400165355611991</v>
      </c>
      <c r="H47">
        <f t="shared" si="4"/>
        <v>35.599999999999994</v>
      </c>
      <c r="I47">
        <f t="shared" si="5"/>
        <v>17.793752168760843</v>
      </c>
      <c r="J47">
        <f t="shared" si="6"/>
        <v>8.8305001250191806E-2</v>
      </c>
      <c r="K47" s="6" t="s">
        <v>187</v>
      </c>
      <c r="L47" t="s">
        <v>234</v>
      </c>
      <c r="M47">
        <f t="shared" si="7"/>
        <v>8.7999999999999995E-2</v>
      </c>
    </row>
    <row r="48" spans="1:13" x14ac:dyDescent="0.2">
      <c r="A48" s="1" t="s">
        <v>72</v>
      </c>
      <c r="B48" s="1" t="s">
        <v>81</v>
      </c>
      <c r="D48">
        <f t="shared" si="0"/>
        <v>11.600000000000001</v>
      </c>
      <c r="E48">
        <f t="shared" si="1"/>
        <v>8.1766688666886672E-9</v>
      </c>
      <c r="F48">
        <f t="shared" si="2"/>
        <v>11.599822767127435</v>
      </c>
      <c r="G48">
        <f t="shared" si="3"/>
        <v>11.600177232872568</v>
      </c>
      <c r="H48">
        <f t="shared" si="4"/>
        <v>40.900000000000006</v>
      </c>
      <c r="I48">
        <f t="shared" si="5"/>
        <v>20.441738158690793</v>
      </c>
      <c r="J48">
        <f t="shared" si="6"/>
        <v>9.9775833402777736E-2</v>
      </c>
      <c r="K48" s="6" t="s">
        <v>188</v>
      </c>
      <c r="L48" t="s">
        <v>234</v>
      </c>
      <c r="M48">
        <f t="shared" si="7"/>
        <v>0.1</v>
      </c>
    </row>
    <row r="49" spans="1:13" x14ac:dyDescent="0.2">
      <c r="A49" s="1" t="s">
        <v>82</v>
      </c>
      <c r="B49" s="1" t="s">
        <v>83</v>
      </c>
      <c r="D49">
        <f t="shared" si="0"/>
        <v>11.699999999999996</v>
      </c>
      <c r="E49">
        <f t="shared" si="1"/>
        <v>8.1067240172401735E-9</v>
      </c>
      <c r="F49">
        <f t="shared" si="2"/>
        <v>11.699823526798108</v>
      </c>
      <c r="G49">
        <f t="shared" si="3"/>
        <v>11.700176473201884</v>
      </c>
      <c r="H49">
        <f t="shared" si="4"/>
        <v>40.549999999999997</v>
      </c>
      <c r="I49">
        <f t="shared" si="5"/>
        <v>20.266879821899106</v>
      </c>
      <c r="J49">
        <f t="shared" si="6"/>
        <v>9.689331041825433E-2</v>
      </c>
      <c r="K49" s="6" t="s">
        <v>189</v>
      </c>
      <c r="L49" t="s">
        <v>234</v>
      </c>
      <c r="M49">
        <f t="shared" si="7"/>
        <v>9.7000000000000003E-2</v>
      </c>
    </row>
    <row r="50" spans="1:13" x14ac:dyDescent="0.2">
      <c r="A50" s="1" t="s">
        <v>39</v>
      </c>
      <c r="B50" s="1" t="s">
        <v>84</v>
      </c>
      <c r="D50">
        <f t="shared" si="0"/>
        <v>11.799999999999997</v>
      </c>
      <c r="E50">
        <f t="shared" si="1"/>
        <v>7.7769817298172984E-9</v>
      </c>
      <c r="F50">
        <f t="shared" si="2"/>
        <v>11.799827153093709</v>
      </c>
      <c r="G50">
        <f t="shared" si="3"/>
        <v>11.800172846906285</v>
      </c>
      <c r="H50">
        <f t="shared" si="4"/>
        <v>38.9</v>
      </c>
      <c r="I50">
        <f t="shared" si="5"/>
        <v>19.442531162655815</v>
      </c>
      <c r="J50">
        <f t="shared" si="6"/>
        <v>9.0438428433884166E-2</v>
      </c>
      <c r="K50" s="6" t="s">
        <v>190</v>
      </c>
      <c r="M50">
        <f t="shared" si="7"/>
        <v>0.09</v>
      </c>
    </row>
    <row r="51" spans="1:13" x14ac:dyDescent="0.2">
      <c r="A51" s="1" t="s">
        <v>85</v>
      </c>
      <c r="B51" s="1" t="s">
        <v>80</v>
      </c>
      <c r="D51">
        <f t="shared" si="0"/>
        <v>12</v>
      </c>
      <c r="E51">
        <f t="shared" si="1"/>
        <v>7.1774221542215428E-9</v>
      </c>
      <c r="F51">
        <f t="shared" si="2"/>
        <v>11.999833949450625</v>
      </c>
      <c r="G51">
        <f t="shared" si="3"/>
        <v>12.000166050549375</v>
      </c>
      <c r="H51">
        <f t="shared" si="4"/>
        <v>35.9</v>
      </c>
      <c r="I51">
        <f t="shared" si="5"/>
        <v>17.943645668228342</v>
      </c>
      <c r="J51">
        <f t="shared" si="6"/>
        <v>7.8324445112235463E-2</v>
      </c>
      <c r="K51" s="6" t="s">
        <v>191</v>
      </c>
      <c r="L51" t="s">
        <v>234</v>
      </c>
      <c r="M51">
        <f t="shared" si="7"/>
        <v>7.8E-2</v>
      </c>
    </row>
    <row r="52" spans="1:13" x14ac:dyDescent="0.2">
      <c r="A52" s="1" t="s">
        <v>86</v>
      </c>
      <c r="B52" s="1" t="s">
        <v>87</v>
      </c>
      <c r="D52">
        <f t="shared" si="0"/>
        <v>12.100000000000001</v>
      </c>
      <c r="E52">
        <f t="shared" si="1"/>
        <v>1.0624383193831939E-8</v>
      </c>
      <c r="F52">
        <f t="shared" si="2"/>
        <v>12.099797973688652</v>
      </c>
      <c r="G52">
        <f t="shared" si="3"/>
        <v>12.100202026311351</v>
      </c>
      <c r="H52">
        <f t="shared" si="4"/>
        <v>53.150000000000013</v>
      </c>
      <c r="I52">
        <f t="shared" si="5"/>
        <v>26.561008192540967</v>
      </c>
      <c r="J52">
        <f t="shared" si="6"/>
        <v>0.12021646160844413</v>
      </c>
      <c r="K52" s="6" t="s">
        <v>192</v>
      </c>
      <c r="L52" t="s">
        <v>233</v>
      </c>
      <c r="M52">
        <f t="shared" si="7"/>
        <v>0.12</v>
      </c>
    </row>
    <row r="53" spans="1:13" x14ac:dyDescent="0.2">
      <c r="A53" s="1" t="s">
        <v>88</v>
      </c>
      <c r="B53" s="1" t="s">
        <v>89</v>
      </c>
      <c r="D53">
        <f t="shared" si="0"/>
        <v>12.300000000000004</v>
      </c>
      <c r="E53">
        <f t="shared" si="1"/>
        <v>8.2066362163621637E-9</v>
      </c>
      <c r="F53">
        <f t="shared" si="2"/>
        <v>12.299822442646766</v>
      </c>
      <c r="G53">
        <f t="shared" si="3"/>
        <v>12.300177557353242</v>
      </c>
      <c r="H53">
        <f t="shared" si="4"/>
        <v>41.05</v>
      </c>
      <c r="I53">
        <f t="shared" si="5"/>
        <v>20.516677070885351</v>
      </c>
      <c r="J53">
        <f t="shared" si="6"/>
        <v>8.7270623062892128E-2</v>
      </c>
      <c r="K53" s="6" t="s">
        <v>193</v>
      </c>
      <c r="M53">
        <f t="shared" si="7"/>
        <v>8.6999999999999994E-2</v>
      </c>
    </row>
    <row r="54" spans="1:13" x14ac:dyDescent="0.2">
      <c r="A54" s="1" t="s">
        <v>24</v>
      </c>
      <c r="B54" s="1" t="s">
        <v>90</v>
      </c>
      <c r="D54">
        <f t="shared" si="0"/>
        <v>12.399999999999999</v>
      </c>
      <c r="E54">
        <f t="shared" si="1"/>
        <v>8.7761564615646166E-9</v>
      </c>
      <c r="F54">
        <f t="shared" si="2"/>
        <v>12.399816384960683</v>
      </c>
      <c r="G54">
        <f t="shared" si="3"/>
        <v>12.400183615039314</v>
      </c>
      <c r="H54">
        <f t="shared" si="4"/>
        <v>43.900000000000013</v>
      </c>
      <c r="I54">
        <f t="shared" si="5"/>
        <v>21.940473652368265</v>
      </c>
      <c r="J54">
        <f t="shared" si="6"/>
        <v>9.2811921003388864E-2</v>
      </c>
      <c r="K54" s="6" t="s">
        <v>194</v>
      </c>
      <c r="M54">
        <f t="shared" si="7"/>
        <v>9.2999999999999999E-2</v>
      </c>
    </row>
    <row r="55" spans="1:13" x14ac:dyDescent="0.2">
      <c r="A55" s="1" t="s">
        <v>91</v>
      </c>
      <c r="B55" s="1" t="s">
        <v>68</v>
      </c>
      <c r="D55">
        <f t="shared" si="0"/>
        <v>12.5</v>
      </c>
      <c r="E55">
        <f t="shared" si="1"/>
        <v>1.1643252182521824E-8</v>
      </c>
      <c r="F55">
        <f t="shared" si="2"/>
        <v>12.499788508351029</v>
      </c>
      <c r="G55">
        <f t="shared" si="3"/>
        <v>12.500211491648971</v>
      </c>
      <c r="H55">
        <f t="shared" si="4"/>
        <v>58.25</v>
      </c>
      <c r="I55">
        <f t="shared" si="5"/>
        <v>29.108180228401142</v>
      </c>
      <c r="J55">
        <f t="shared" si="6"/>
        <v>0.12334283584119821</v>
      </c>
      <c r="K55" s="6" t="s">
        <v>195</v>
      </c>
      <c r="M55">
        <f t="shared" si="7"/>
        <v>0.123</v>
      </c>
    </row>
    <row r="56" spans="1:13" x14ac:dyDescent="0.2">
      <c r="A56" s="1" t="s">
        <v>50</v>
      </c>
      <c r="B56" s="1" t="s">
        <v>92</v>
      </c>
      <c r="D56">
        <f t="shared" si="0"/>
        <v>12.5</v>
      </c>
      <c r="E56">
        <f t="shared" si="1"/>
        <v>7.7669808998089989E-9</v>
      </c>
      <c r="F56">
        <f t="shared" si="2"/>
        <v>12.49982726426593</v>
      </c>
      <c r="G56">
        <f t="shared" si="3"/>
        <v>12.50017273573407</v>
      </c>
      <c r="H56">
        <f t="shared" si="4"/>
        <v>38.85</v>
      </c>
      <c r="I56">
        <f t="shared" si="5"/>
        <v>19.417550475252376</v>
      </c>
      <c r="J56">
        <f t="shared" si="6"/>
        <v>7.80445968535457E-2</v>
      </c>
      <c r="K56" s="6" t="s">
        <v>196</v>
      </c>
      <c r="M56">
        <f t="shared" si="7"/>
        <v>7.8E-2</v>
      </c>
    </row>
    <row r="57" spans="1:13" x14ac:dyDescent="0.2">
      <c r="A57" s="1" t="s">
        <v>93</v>
      </c>
      <c r="B57" s="1" t="s">
        <v>94</v>
      </c>
      <c r="D57">
        <f t="shared" si="0"/>
        <v>12.7</v>
      </c>
      <c r="E57">
        <f t="shared" si="1"/>
        <v>6.1281017910179101E-9</v>
      </c>
      <c r="F57">
        <f t="shared" si="2"/>
        <v>12.699846566901092</v>
      </c>
      <c r="G57">
        <f t="shared" si="3"/>
        <v>12.700153433098906</v>
      </c>
      <c r="H57">
        <f t="shared" si="4"/>
        <v>30.65</v>
      </c>
      <c r="I57">
        <f t="shared" si="5"/>
        <v>15.320379489397448</v>
      </c>
      <c r="J57">
        <f t="shared" si="6"/>
        <v>5.2366448334853932E-2</v>
      </c>
      <c r="K57" s="6" t="s">
        <v>197</v>
      </c>
      <c r="L57" t="s">
        <v>234</v>
      </c>
      <c r="M57">
        <f t="shared" si="7"/>
        <v>5.1999999999999998E-2</v>
      </c>
    </row>
    <row r="58" spans="1:13" x14ac:dyDescent="0.2">
      <c r="A58" s="1" t="s">
        <v>95</v>
      </c>
      <c r="B58" s="1" t="s">
        <v>57</v>
      </c>
      <c r="D58">
        <f t="shared" si="0"/>
        <v>12.799999999999997</v>
      </c>
      <c r="E58">
        <f t="shared" si="1"/>
        <v>1.0274736907369072E-8</v>
      </c>
      <c r="F58">
        <f t="shared" si="2"/>
        <v>12.799801325821244</v>
      </c>
      <c r="G58">
        <f t="shared" si="3"/>
        <v>12.80019867417875</v>
      </c>
      <c r="H58">
        <f t="shared" si="4"/>
        <v>51.4</v>
      </c>
      <c r="I58">
        <f t="shared" si="5"/>
        <v>25.686918634593173</v>
      </c>
      <c r="J58">
        <f t="shared" si="6"/>
        <v>0.10333607437329817</v>
      </c>
      <c r="K58" s="6" t="s">
        <v>198</v>
      </c>
      <c r="L58" t="s">
        <v>234</v>
      </c>
      <c r="M58">
        <f t="shared" si="7"/>
        <v>0.10299999999999999</v>
      </c>
    </row>
    <row r="59" spans="1:13" x14ac:dyDescent="0.2">
      <c r="A59" s="1" t="s">
        <v>96</v>
      </c>
      <c r="B59" s="1" t="s">
        <v>97</v>
      </c>
      <c r="D59">
        <f t="shared" si="0"/>
        <v>13</v>
      </c>
      <c r="E59">
        <f t="shared" si="1"/>
        <v>8.7361834818348195E-9</v>
      </c>
      <c r="F59">
        <f t="shared" si="2"/>
        <v>12.99981680359593</v>
      </c>
      <c r="G59">
        <f t="shared" si="3"/>
        <v>13.00018319640407</v>
      </c>
      <c r="H59">
        <f t="shared" si="4"/>
        <v>43.7</v>
      </c>
      <c r="I59">
        <f t="shared" si="5"/>
        <v>21.840560752803761</v>
      </c>
      <c r="J59">
        <f t="shared" si="6"/>
        <v>8.2134890737010524E-2</v>
      </c>
      <c r="K59" s="6" t="s">
        <v>199</v>
      </c>
      <c r="L59" t="s">
        <v>234</v>
      </c>
      <c r="M59">
        <f t="shared" si="7"/>
        <v>8.2000000000000003E-2</v>
      </c>
    </row>
    <row r="60" spans="1:13" x14ac:dyDescent="0.2">
      <c r="A60" s="1" t="s">
        <v>98</v>
      </c>
      <c r="B60" s="1" t="s">
        <v>99</v>
      </c>
      <c r="D60">
        <f t="shared" si="0"/>
        <v>13.099999999999998</v>
      </c>
      <c r="E60">
        <f t="shared" si="1"/>
        <v>7.2673442234422344E-9</v>
      </c>
      <c r="F60">
        <f t="shared" si="2"/>
        <v>13.099832912509237</v>
      </c>
      <c r="G60">
        <f t="shared" si="3"/>
        <v>13.100167087490759</v>
      </c>
      <c r="H60">
        <f t="shared" si="4"/>
        <v>36.35</v>
      </c>
      <c r="I60">
        <f t="shared" si="5"/>
        <v>18.168484229921152</v>
      </c>
      <c r="J60">
        <f t="shared" si="6"/>
        <v>6.2186490136177275E-2</v>
      </c>
      <c r="K60" s="6" t="s">
        <v>200</v>
      </c>
      <c r="L60" t="s">
        <v>234</v>
      </c>
      <c r="M60">
        <f t="shared" si="7"/>
        <v>6.2E-2</v>
      </c>
    </row>
    <row r="61" spans="1:13" x14ac:dyDescent="0.2">
      <c r="A61" s="1" t="s">
        <v>100</v>
      </c>
      <c r="B61" s="1" t="s">
        <v>101</v>
      </c>
      <c r="D61">
        <f t="shared" si="0"/>
        <v>13.100000000000001</v>
      </c>
      <c r="E61">
        <f t="shared" si="1"/>
        <v>1.0764222192221922E-8</v>
      </c>
      <c r="F61">
        <f t="shared" si="2"/>
        <v>13.099796648491589</v>
      </c>
      <c r="G61">
        <f t="shared" si="3"/>
        <v>13.100203351508414</v>
      </c>
      <c r="H61">
        <f t="shared" si="4"/>
        <v>53.849999999999987</v>
      </c>
      <c r="I61">
        <f t="shared" si="5"/>
        <v>26.910635440677201</v>
      </c>
      <c r="J61">
        <f t="shared" si="6"/>
        <v>0.10335940786844167</v>
      </c>
      <c r="K61" s="6" t="s">
        <v>201</v>
      </c>
      <c r="M61">
        <f t="shared" si="7"/>
        <v>0.10299999999999999</v>
      </c>
    </row>
    <row r="62" spans="1:13" x14ac:dyDescent="0.2">
      <c r="A62" s="1" t="s">
        <v>102</v>
      </c>
      <c r="B62" s="1" t="s">
        <v>103</v>
      </c>
      <c r="D62">
        <f t="shared" si="0"/>
        <v>13.199999999999996</v>
      </c>
      <c r="E62">
        <f t="shared" si="1"/>
        <v>8.9559883598835987E-9</v>
      </c>
      <c r="F62">
        <f t="shared" si="2"/>
        <v>13.199814513275719</v>
      </c>
      <c r="G62">
        <f t="shared" si="3"/>
        <v>13.200185486724273</v>
      </c>
      <c r="H62">
        <f t="shared" si="4"/>
        <v>44.8</v>
      </c>
      <c r="I62">
        <f t="shared" si="5"/>
        <v>22.390076750383752</v>
      </c>
      <c r="J62">
        <f t="shared" si="6"/>
        <v>8.1536042319972135E-2</v>
      </c>
      <c r="K62" s="6" t="s">
        <v>202</v>
      </c>
      <c r="L62" t="s">
        <v>234</v>
      </c>
      <c r="M62">
        <f t="shared" si="7"/>
        <v>8.2000000000000003E-2</v>
      </c>
    </row>
    <row r="63" spans="1:13" x14ac:dyDescent="0.2">
      <c r="A63" s="1" t="s">
        <v>104</v>
      </c>
      <c r="B63" s="1" t="s">
        <v>28</v>
      </c>
      <c r="D63">
        <f t="shared" si="0"/>
        <v>13.199999999999996</v>
      </c>
      <c r="E63">
        <f t="shared" si="1"/>
        <v>8.9360060600606016E-9</v>
      </c>
      <c r="F63">
        <f t="shared" si="2"/>
        <v>13.199814720317137</v>
      </c>
      <c r="G63">
        <f t="shared" si="3"/>
        <v>13.200185279682854</v>
      </c>
      <c r="H63">
        <f t="shared" si="4"/>
        <v>44.7</v>
      </c>
      <c r="I63">
        <f t="shared" si="5"/>
        <v>22.340121250606252</v>
      </c>
      <c r="J63">
        <f t="shared" si="6"/>
        <v>8.1301231412621799E-2</v>
      </c>
      <c r="K63" s="6" t="s">
        <v>203</v>
      </c>
      <c r="L63" t="s">
        <v>234</v>
      </c>
      <c r="M63">
        <f t="shared" si="7"/>
        <v>8.1000000000000003E-2</v>
      </c>
    </row>
    <row r="64" spans="1:13" x14ac:dyDescent="0.2">
      <c r="A64" s="1" t="s">
        <v>105</v>
      </c>
      <c r="B64" s="1" t="s">
        <v>92</v>
      </c>
      <c r="D64">
        <f t="shared" si="0"/>
        <v>14.199999999999996</v>
      </c>
      <c r="E64">
        <f t="shared" si="1"/>
        <v>7.9368263682636817E-9</v>
      </c>
      <c r="F64">
        <f t="shared" si="2"/>
        <v>14.199825385819082</v>
      </c>
      <c r="G64">
        <f t="shared" si="3"/>
        <v>14.200174614180909</v>
      </c>
      <c r="H64">
        <f t="shared" si="4"/>
        <v>39.700000000000003</v>
      </c>
      <c r="I64">
        <f t="shared" si="5"/>
        <v>19.842218761093807</v>
      </c>
      <c r="J64">
        <f t="shared" si="6"/>
        <v>5.547832874225167E-2</v>
      </c>
      <c r="K64" s="6" t="s">
        <v>204</v>
      </c>
      <c r="L64" t="s">
        <v>234</v>
      </c>
      <c r="M64">
        <f t="shared" si="7"/>
        <v>5.5E-2</v>
      </c>
    </row>
    <row r="65" spans="1:13" x14ac:dyDescent="0.2">
      <c r="A65" s="1" t="s">
        <v>106</v>
      </c>
      <c r="B65" s="1" t="s">
        <v>107</v>
      </c>
      <c r="D65">
        <f t="shared" si="0"/>
        <v>14.5</v>
      </c>
      <c r="E65">
        <f t="shared" si="1"/>
        <v>9.0059259292592916E-9</v>
      </c>
      <c r="F65">
        <f t="shared" si="2"/>
        <v>14.499813996868172</v>
      </c>
      <c r="G65">
        <f t="shared" si="3"/>
        <v>14.500186003131828</v>
      </c>
      <c r="H65">
        <f t="shared" si="4"/>
        <v>45.05</v>
      </c>
      <c r="I65">
        <f t="shared" si="5"/>
        <v>22.514965062325313</v>
      </c>
      <c r="J65">
        <f t="shared" si="6"/>
        <v>6.3265435579116569E-2</v>
      </c>
      <c r="K65" s="6" t="s">
        <v>205</v>
      </c>
      <c r="M65">
        <f t="shared" si="7"/>
        <v>6.3E-2</v>
      </c>
    </row>
    <row r="66" spans="1:13" x14ac:dyDescent="0.2">
      <c r="A66" s="1" t="s">
        <v>108</v>
      </c>
      <c r="B66" s="1" t="s">
        <v>109</v>
      </c>
      <c r="D66">
        <f t="shared" si="0"/>
        <v>14.699999999999996</v>
      </c>
      <c r="E66">
        <f t="shared" si="1"/>
        <v>1.0184801998019979E-8</v>
      </c>
      <c r="F66">
        <f t="shared" si="2"/>
        <v>14.699802197231168</v>
      </c>
      <c r="G66">
        <f t="shared" si="3"/>
        <v>14.700197802768823</v>
      </c>
      <c r="H66">
        <f t="shared" si="4"/>
        <v>50.95</v>
      </c>
      <c r="I66">
        <f t="shared" si="5"/>
        <v>25.462147798238991</v>
      </c>
      <c r="J66">
        <f t="shared" si="6"/>
        <v>7.2613637979392243E-2</v>
      </c>
      <c r="K66" s="6" t="s">
        <v>206</v>
      </c>
      <c r="L66" t="s">
        <v>233</v>
      </c>
      <c r="M66">
        <f t="shared" si="7"/>
        <v>7.2999999999999995E-2</v>
      </c>
    </row>
    <row r="67" spans="1:13" x14ac:dyDescent="0.2">
      <c r="A67" s="1" t="s">
        <v>22</v>
      </c>
      <c r="B67" s="1" t="s">
        <v>56</v>
      </c>
      <c r="D67">
        <f t="shared" si="0"/>
        <v>14.699999999999996</v>
      </c>
      <c r="E67">
        <f t="shared" si="1"/>
        <v>8.1866200162001607E-9</v>
      </c>
      <c r="F67">
        <f t="shared" si="2"/>
        <v>14.699822659312463</v>
      </c>
      <c r="G67">
        <f t="shared" si="3"/>
        <v>14.700177340687528</v>
      </c>
      <c r="H67">
        <f t="shared" si="4"/>
        <v>40.950000000000003</v>
      </c>
      <c r="I67">
        <f t="shared" si="5"/>
        <v>20.466717821089109</v>
      </c>
      <c r="J67">
        <f t="shared" si="6"/>
        <v>5.2117213317496192E-2</v>
      </c>
      <c r="K67" s="6" t="s">
        <v>207</v>
      </c>
      <c r="L67" t="s">
        <v>233</v>
      </c>
      <c r="M67">
        <f t="shared" si="7"/>
        <v>5.1999999999999998E-2</v>
      </c>
    </row>
    <row r="68" spans="1:13" x14ac:dyDescent="0.2">
      <c r="A68" s="1" t="s">
        <v>110</v>
      </c>
      <c r="B68" s="1" t="s">
        <v>27</v>
      </c>
      <c r="D68">
        <f t="shared" ref="D68:D91" si="8">A68-B68</f>
        <v>14.700000000000003</v>
      </c>
      <c r="E68">
        <f t="shared" ref="E68:E91" si="9">((A68*(100000-A68))/((100000^2)*(100000-1)))+((B68*(100000-B68))/((100000^2)*(100000-1)))</f>
        <v>9.4255399653996538E-9</v>
      </c>
      <c r="F68">
        <f t="shared" ref="F68:F91" si="10">D68-(1.96*(E68^0.5))</f>
        <v>14.699809712968571</v>
      </c>
      <c r="G68">
        <f t="shared" ref="G68:G91" si="11">D68+(1.96*(E68^0.5))</f>
        <v>14.700190287031434</v>
      </c>
      <c r="H68">
        <f t="shared" ref="H68:H91" si="12">(100000*(A68+B68))/200000</f>
        <v>47.15</v>
      </c>
      <c r="I68">
        <f t="shared" ref="I68:I91" si="13">((H68*100000*(200000-A68-B68)))/(200000*(200000-1))</f>
        <v>23.564002207511038</v>
      </c>
      <c r="J68">
        <f t="shared" ref="J68:J91" si="14">IF(A68&gt;H68, 1-ABS(_xlfn.NORM.DIST((A68-H68)/(I68^0.5), 0, 1, TRUE)), ABS(_xlfn.NORM.DIST((A68-H68)/(I68^0.5), 0, 1, TRUE)))</f>
        <v>6.4996591481598864E-2</v>
      </c>
      <c r="K68" s="6" t="s">
        <v>208</v>
      </c>
      <c r="M68">
        <f t="shared" ref="M68:M90" si="15">ROUND(J68,3)</f>
        <v>6.5000000000000002E-2</v>
      </c>
    </row>
    <row r="69" spans="1:13" x14ac:dyDescent="0.2">
      <c r="A69" s="1" t="s">
        <v>111</v>
      </c>
      <c r="B69" s="1" t="s">
        <v>112</v>
      </c>
      <c r="D69">
        <f t="shared" si="8"/>
        <v>14.899999999999999</v>
      </c>
      <c r="E69">
        <f t="shared" si="9"/>
        <v>8.2865356553565537E-9</v>
      </c>
      <c r="F69">
        <f t="shared" si="10"/>
        <v>14.899821580395209</v>
      </c>
      <c r="G69">
        <f t="shared" si="11"/>
        <v>14.900178419604789</v>
      </c>
      <c r="H69">
        <f t="shared" si="12"/>
        <v>41.45</v>
      </c>
      <c r="I69">
        <f t="shared" si="13"/>
        <v>20.716513070065353</v>
      </c>
      <c r="J69">
        <f t="shared" si="14"/>
        <v>5.0835216247351878E-2</v>
      </c>
      <c r="K69" s="6" t="s">
        <v>209</v>
      </c>
      <c r="M69">
        <f t="shared" si="15"/>
        <v>5.0999999999999997E-2</v>
      </c>
    </row>
    <row r="70" spans="1:13" x14ac:dyDescent="0.2">
      <c r="A70" s="1" t="s">
        <v>113</v>
      </c>
      <c r="B70" s="1" t="s">
        <v>12</v>
      </c>
      <c r="D70">
        <f t="shared" si="8"/>
        <v>15</v>
      </c>
      <c r="E70">
        <f t="shared" si="9"/>
        <v>9.535432274322745E-9</v>
      </c>
      <c r="F70">
        <f t="shared" si="10"/>
        <v>14.999808606905493</v>
      </c>
      <c r="G70">
        <f t="shared" si="11"/>
        <v>15.000191393094507</v>
      </c>
      <c r="H70">
        <f t="shared" si="12"/>
        <v>47.7</v>
      </c>
      <c r="I70">
        <f t="shared" si="13"/>
        <v>23.838742743713716</v>
      </c>
      <c r="J70">
        <f t="shared" si="14"/>
        <v>6.2256884456214245E-2</v>
      </c>
      <c r="K70" s="6" t="s">
        <v>210</v>
      </c>
      <c r="L70" t="s">
        <v>233</v>
      </c>
      <c r="M70">
        <f t="shared" si="15"/>
        <v>6.2E-2</v>
      </c>
    </row>
    <row r="71" spans="1:13" x14ac:dyDescent="0.2">
      <c r="A71" s="1" t="s">
        <v>114</v>
      </c>
      <c r="B71" s="1" t="s">
        <v>115</v>
      </c>
      <c r="D71">
        <f t="shared" si="8"/>
        <v>15</v>
      </c>
      <c r="E71">
        <f t="shared" si="9"/>
        <v>9.3755820358203581E-9</v>
      </c>
      <c r="F71">
        <f t="shared" si="10"/>
        <v>14.999810217925113</v>
      </c>
      <c r="G71">
        <f t="shared" si="11"/>
        <v>15.000189782074887</v>
      </c>
      <c r="H71">
        <f t="shared" si="12"/>
        <v>46.9</v>
      </c>
      <c r="I71">
        <f t="shared" si="13"/>
        <v>23.439119145595729</v>
      </c>
      <c r="J71">
        <f t="shared" si="14"/>
        <v>6.0674055052756248E-2</v>
      </c>
      <c r="K71" s="6" t="s">
        <v>211</v>
      </c>
      <c r="L71" t="s">
        <v>233</v>
      </c>
      <c r="M71">
        <f t="shared" si="15"/>
        <v>6.0999999999999999E-2</v>
      </c>
    </row>
    <row r="72" spans="1:13" x14ac:dyDescent="0.2">
      <c r="A72" s="1" t="s">
        <v>116</v>
      </c>
      <c r="B72" s="1" t="s">
        <v>117</v>
      </c>
      <c r="D72">
        <f t="shared" si="8"/>
        <v>15.399999999999999</v>
      </c>
      <c r="E72">
        <f t="shared" si="9"/>
        <v>8.7561321013210139E-9</v>
      </c>
      <c r="F72">
        <f t="shared" si="10"/>
        <v>15.399816594555476</v>
      </c>
      <c r="G72">
        <f t="shared" si="11"/>
        <v>15.400183405444521</v>
      </c>
      <c r="H72">
        <f t="shared" si="12"/>
        <v>43.8</v>
      </c>
      <c r="I72">
        <f t="shared" si="13"/>
        <v>21.890517252586264</v>
      </c>
      <c r="J72">
        <f t="shared" si="14"/>
        <v>4.9908069082272521E-2</v>
      </c>
      <c r="K72" s="6" t="s">
        <v>212</v>
      </c>
      <c r="L72" t="s">
        <v>234</v>
      </c>
      <c r="M72">
        <f t="shared" si="15"/>
        <v>0.05</v>
      </c>
    </row>
    <row r="73" spans="1:13" x14ac:dyDescent="0.2">
      <c r="A73" s="1" t="s">
        <v>118</v>
      </c>
      <c r="B73" s="1" t="s">
        <v>119</v>
      </c>
      <c r="D73">
        <f t="shared" si="8"/>
        <v>15.399999999999999</v>
      </c>
      <c r="E73">
        <f t="shared" si="9"/>
        <v>7.9368086080860813E-9</v>
      </c>
      <c r="F73">
        <f t="shared" si="10"/>
        <v>15.399825386014451</v>
      </c>
      <c r="G73">
        <f t="shared" si="11"/>
        <v>15.400174613985547</v>
      </c>
      <c r="H73">
        <f t="shared" si="12"/>
        <v>39.700000000000003</v>
      </c>
      <c r="I73">
        <f t="shared" si="13"/>
        <v>19.842218761093807</v>
      </c>
      <c r="J73">
        <f t="shared" si="14"/>
        <v>4.1939962827081012E-2</v>
      </c>
      <c r="K73" s="6" t="s">
        <v>213</v>
      </c>
      <c r="M73">
        <f t="shared" si="15"/>
        <v>4.2000000000000003E-2</v>
      </c>
    </row>
    <row r="74" spans="1:13" x14ac:dyDescent="0.2">
      <c r="A74" s="1" t="s">
        <v>51</v>
      </c>
      <c r="B74" s="1" t="s">
        <v>67</v>
      </c>
      <c r="D74">
        <f t="shared" si="8"/>
        <v>16.600000000000001</v>
      </c>
      <c r="E74">
        <f t="shared" si="9"/>
        <v>9.935021390213902E-9</v>
      </c>
      <c r="F74">
        <f t="shared" si="10"/>
        <v>16.599804637828196</v>
      </c>
      <c r="G74">
        <f t="shared" si="11"/>
        <v>16.600195362171807</v>
      </c>
      <c r="H74">
        <f t="shared" si="12"/>
        <v>49.7</v>
      </c>
      <c r="I74">
        <f t="shared" si="13"/>
        <v>24.837773738868695</v>
      </c>
      <c r="J74">
        <f t="shared" si="14"/>
        <v>4.7915266910268151E-2</v>
      </c>
      <c r="K74" s="6" t="s">
        <v>214</v>
      </c>
      <c r="L74" t="s">
        <v>234</v>
      </c>
      <c r="M74">
        <f t="shared" si="15"/>
        <v>4.8000000000000001E-2</v>
      </c>
    </row>
    <row r="75" spans="1:13" x14ac:dyDescent="0.2">
      <c r="A75" s="1" t="s">
        <v>21</v>
      </c>
      <c r="B75" s="1" t="s">
        <v>120</v>
      </c>
      <c r="D75">
        <f t="shared" si="8"/>
        <v>16.799999999999997</v>
      </c>
      <c r="E75">
        <f t="shared" si="9"/>
        <v>7.8768329283292829E-9</v>
      </c>
      <c r="F75">
        <f t="shared" si="10"/>
        <v>16.799826047013884</v>
      </c>
      <c r="G75">
        <f t="shared" si="11"/>
        <v>16.80017395298611</v>
      </c>
      <c r="H75">
        <f t="shared" si="12"/>
        <v>39.4</v>
      </c>
      <c r="I75">
        <f t="shared" si="13"/>
        <v>19.69233666168331</v>
      </c>
      <c r="J75">
        <f t="shared" si="14"/>
        <v>2.9184718260486187E-2</v>
      </c>
      <c r="K75" s="6" t="s">
        <v>215</v>
      </c>
      <c r="M75">
        <f t="shared" si="15"/>
        <v>2.9000000000000001E-2</v>
      </c>
    </row>
    <row r="76" spans="1:13" x14ac:dyDescent="0.2">
      <c r="A76" s="1" t="s">
        <v>121</v>
      </c>
      <c r="B76" s="1" t="s">
        <v>71</v>
      </c>
      <c r="D76">
        <f t="shared" si="8"/>
        <v>16.899999999999999</v>
      </c>
      <c r="E76">
        <f t="shared" si="9"/>
        <v>9.4055238452384535E-9</v>
      </c>
      <c r="F76">
        <f t="shared" si="10"/>
        <v>16.899809915123157</v>
      </c>
      <c r="G76">
        <f t="shared" si="11"/>
        <v>16.90019008487684</v>
      </c>
      <c r="H76">
        <f t="shared" si="12"/>
        <v>47.05</v>
      </c>
      <c r="I76">
        <f t="shared" si="13"/>
        <v>23.514049057745289</v>
      </c>
      <c r="J76">
        <f t="shared" si="14"/>
        <v>4.07034070355341E-2</v>
      </c>
      <c r="K76" s="6" t="s">
        <v>216</v>
      </c>
      <c r="M76">
        <f t="shared" si="15"/>
        <v>4.1000000000000002E-2</v>
      </c>
    </row>
    <row r="77" spans="1:13" x14ac:dyDescent="0.2">
      <c r="A77" s="1" t="s">
        <v>122</v>
      </c>
      <c r="B77" s="1" t="s">
        <v>62</v>
      </c>
      <c r="D77">
        <f t="shared" si="8"/>
        <v>16.899999999999999</v>
      </c>
      <c r="E77">
        <f t="shared" si="9"/>
        <v>8.786081850818509E-9</v>
      </c>
      <c r="F77">
        <f t="shared" si="10"/>
        <v>16.899816281160358</v>
      </c>
      <c r="G77">
        <f t="shared" si="11"/>
        <v>16.900183718839639</v>
      </c>
      <c r="H77">
        <f t="shared" si="12"/>
        <v>43.95</v>
      </c>
      <c r="I77">
        <f t="shared" si="13"/>
        <v>21.965451814759074</v>
      </c>
      <c r="J77">
        <f t="shared" si="14"/>
        <v>3.5697070157372668E-2</v>
      </c>
      <c r="K77" s="6" t="s">
        <v>217</v>
      </c>
      <c r="L77" t="s">
        <v>233</v>
      </c>
      <c r="M77">
        <f t="shared" si="15"/>
        <v>3.5999999999999997E-2</v>
      </c>
    </row>
    <row r="78" spans="1:13" x14ac:dyDescent="0.2">
      <c r="A78" s="1" t="s">
        <v>123</v>
      </c>
      <c r="B78" s="1" t="s">
        <v>124</v>
      </c>
      <c r="D78">
        <f t="shared" si="8"/>
        <v>17.200000000000003</v>
      </c>
      <c r="E78">
        <f t="shared" si="9"/>
        <v>1.0414527405274053E-8</v>
      </c>
      <c r="F78">
        <f t="shared" si="10"/>
        <v>17.199799978879916</v>
      </c>
      <c r="G78">
        <f t="shared" si="11"/>
        <v>17.200200021120089</v>
      </c>
      <c r="H78">
        <f t="shared" si="12"/>
        <v>52.1</v>
      </c>
      <c r="I78">
        <f t="shared" si="13"/>
        <v>26.036558132790663</v>
      </c>
      <c r="J78">
        <f t="shared" si="14"/>
        <v>4.5954336850689836E-2</v>
      </c>
      <c r="K78" s="6" t="s">
        <v>218</v>
      </c>
      <c r="M78">
        <f t="shared" si="15"/>
        <v>4.5999999999999999E-2</v>
      </c>
    </row>
    <row r="79" spans="1:13" x14ac:dyDescent="0.2">
      <c r="A79" s="1" t="s">
        <v>125</v>
      </c>
      <c r="B79" s="1" t="s">
        <v>126</v>
      </c>
      <c r="D79">
        <f t="shared" si="8"/>
        <v>17.200000000000003</v>
      </c>
      <c r="E79">
        <f t="shared" si="9"/>
        <v>8.0966525465254648E-9</v>
      </c>
      <c r="F79">
        <f t="shared" si="10"/>
        <v>17.199823636453818</v>
      </c>
      <c r="G79">
        <f t="shared" si="11"/>
        <v>17.200176363546188</v>
      </c>
      <c r="H79">
        <f t="shared" si="12"/>
        <v>40.5</v>
      </c>
      <c r="I79">
        <f t="shared" si="13"/>
        <v>20.241899959499797</v>
      </c>
      <c r="J79">
        <f t="shared" si="14"/>
        <v>2.7970598871578156E-2</v>
      </c>
      <c r="K79" s="6" t="s">
        <v>219</v>
      </c>
      <c r="M79">
        <f t="shared" si="15"/>
        <v>2.8000000000000001E-2</v>
      </c>
    </row>
    <row r="80" spans="1:13" x14ac:dyDescent="0.2">
      <c r="A80" s="1" t="s">
        <v>127</v>
      </c>
      <c r="B80" s="1" t="s">
        <v>128</v>
      </c>
      <c r="D80">
        <f t="shared" si="8"/>
        <v>17.299999999999997</v>
      </c>
      <c r="E80">
        <f t="shared" si="9"/>
        <v>9.9649799597995984E-9</v>
      </c>
      <c r="F80">
        <f t="shared" si="10"/>
        <v>17.299804343497389</v>
      </c>
      <c r="G80">
        <f t="shared" si="11"/>
        <v>17.300195656502606</v>
      </c>
      <c r="H80">
        <f t="shared" si="12"/>
        <v>49.85</v>
      </c>
      <c r="I80">
        <f t="shared" si="13"/>
        <v>24.912699450997255</v>
      </c>
      <c r="J80">
        <f t="shared" si="14"/>
        <v>4.1545298729867675E-2</v>
      </c>
      <c r="K80" s="6" t="s">
        <v>220</v>
      </c>
      <c r="M80">
        <f t="shared" si="15"/>
        <v>4.2000000000000003E-2</v>
      </c>
    </row>
    <row r="81" spans="1:13" x14ac:dyDescent="0.2">
      <c r="A81" s="1" t="s">
        <v>129</v>
      </c>
      <c r="B81" s="1" t="s">
        <v>70</v>
      </c>
      <c r="D81">
        <f t="shared" si="8"/>
        <v>19.399999999999999</v>
      </c>
      <c r="E81">
        <f t="shared" si="9"/>
        <v>9.1157442574425732E-9</v>
      </c>
      <c r="F81">
        <f t="shared" si="10"/>
        <v>19.399812866242652</v>
      </c>
      <c r="G81">
        <f t="shared" si="11"/>
        <v>19.400187133757345</v>
      </c>
      <c r="H81">
        <f t="shared" si="12"/>
        <v>45.599999999999987</v>
      </c>
      <c r="I81">
        <f t="shared" si="13"/>
        <v>22.789717148585741</v>
      </c>
      <c r="J81">
        <f t="shared" si="14"/>
        <v>2.1081905333708684E-2</v>
      </c>
      <c r="K81" s="6" t="s">
        <v>221</v>
      </c>
      <c r="M81">
        <f t="shared" si="15"/>
        <v>2.1000000000000001E-2</v>
      </c>
    </row>
    <row r="82" spans="1:13" x14ac:dyDescent="0.2">
      <c r="A82" s="1" t="s">
        <v>24</v>
      </c>
      <c r="B82" s="1" t="s">
        <v>130</v>
      </c>
      <c r="D82">
        <f t="shared" si="8"/>
        <v>21.200000000000003</v>
      </c>
      <c r="E82">
        <f t="shared" si="9"/>
        <v>7.8967337473374742E-9</v>
      </c>
      <c r="F82">
        <f t="shared" si="10"/>
        <v>21.199825827406396</v>
      </c>
      <c r="G82">
        <f t="shared" si="11"/>
        <v>21.200174172593609</v>
      </c>
      <c r="H82">
        <f t="shared" si="12"/>
        <v>39.5</v>
      </c>
      <c r="I82">
        <f t="shared" si="13"/>
        <v>19.742297461487308</v>
      </c>
      <c r="J82">
        <f t="shared" si="14"/>
        <v>8.5244469647396404E-3</v>
      </c>
      <c r="K82" s="6" t="s">
        <v>222</v>
      </c>
      <c r="L82" t="s">
        <v>233</v>
      </c>
      <c r="M82">
        <f t="shared" si="15"/>
        <v>8.9999999999999993E-3</v>
      </c>
    </row>
    <row r="83" spans="1:13" x14ac:dyDescent="0.2">
      <c r="A83" s="1" t="s">
        <v>131</v>
      </c>
      <c r="B83" s="1" t="s">
        <v>71</v>
      </c>
      <c r="D83">
        <f t="shared" si="8"/>
        <v>21.5</v>
      </c>
      <c r="E83">
        <f t="shared" si="9"/>
        <v>9.8649966799668005E-9</v>
      </c>
      <c r="F83">
        <f t="shared" si="10"/>
        <v>21.499805327528279</v>
      </c>
      <c r="G83">
        <f t="shared" si="11"/>
        <v>21.500194672471721</v>
      </c>
      <c r="H83">
        <f t="shared" si="12"/>
        <v>49.35</v>
      </c>
      <c r="I83">
        <f t="shared" si="13"/>
        <v>24.662946202231012</v>
      </c>
      <c r="J83">
        <f t="shared" si="14"/>
        <v>1.5207573981767308E-2</v>
      </c>
      <c r="K83" s="6" t="s">
        <v>223</v>
      </c>
      <c r="L83" t="s">
        <v>234</v>
      </c>
      <c r="M83">
        <f t="shared" si="15"/>
        <v>1.4999999999999999E-2</v>
      </c>
    </row>
    <row r="84" spans="1:13" x14ac:dyDescent="0.2">
      <c r="A84" s="1" t="s">
        <v>132</v>
      </c>
      <c r="B84" s="1" t="s">
        <v>133</v>
      </c>
      <c r="D84">
        <f t="shared" si="8"/>
        <v>21.5</v>
      </c>
      <c r="E84">
        <f t="shared" si="9"/>
        <v>9.0257820878208798E-9</v>
      </c>
      <c r="F84">
        <f t="shared" si="10"/>
        <v>21.499813791932322</v>
      </c>
      <c r="G84">
        <f t="shared" si="11"/>
        <v>21.500186208067678</v>
      </c>
      <c r="H84">
        <f t="shared" si="12"/>
        <v>45.15</v>
      </c>
      <c r="I84">
        <f t="shared" si="13"/>
        <v>22.564920212101061</v>
      </c>
      <c r="J84">
        <f t="shared" si="14"/>
        <v>1.1816718961825345E-2</v>
      </c>
      <c r="K84" s="6" t="s">
        <v>224</v>
      </c>
      <c r="M84">
        <f t="shared" si="15"/>
        <v>1.2E-2</v>
      </c>
    </row>
    <row r="85" spans="1:13" x14ac:dyDescent="0.2">
      <c r="A85" s="1" t="s">
        <v>100</v>
      </c>
      <c r="B85" s="1" t="s">
        <v>134</v>
      </c>
      <c r="D85">
        <f t="shared" si="8"/>
        <v>22.5</v>
      </c>
      <c r="E85">
        <f t="shared" si="9"/>
        <v>9.8250136801368025E-9</v>
      </c>
      <c r="F85">
        <f t="shared" si="10"/>
        <v>22.49980572243425</v>
      </c>
      <c r="G85">
        <f t="shared" si="11"/>
        <v>22.50019427756575</v>
      </c>
      <c r="H85">
        <f t="shared" si="12"/>
        <v>49.15</v>
      </c>
      <c r="I85">
        <f t="shared" si="13"/>
        <v>24.563044202721013</v>
      </c>
      <c r="J85">
        <f t="shared" si="14"/>
        <v>1.1606079747168541E-2</v>
      </c>
      <c r="K85" s="6" t="s">
        <v>225</v>
      </c>
      <c r="M85">
        <f t="shared" si="15"/>
        <v>1.2E-2</v>
      </c>
    </row>
    <row r="86" spans="1:13" x14ac:dyDescent="0.2">
      <c r="A86" s="1" t="s">
        <v>108</v>
      </c>
      <c r="B86" s="1" t="s">
        <v>135</v>
      </c>
      <c r="D86">
        <f t="shared" si="8"/>
        <v>23.099999999999994</v>
      </c>
      <c r="E86">
        <f t="shared" si="9"/>
        <v>9.3454555245552452E-9</v>
      </c>
      <c r="F86">
        <f t="shared" si="10"/>
        <v>23.099810523083345</v>
      </c>
      <c r="G86">
        <f t="shared" si="11"/>
        <v>23.100189476916643</v>
      </c>
      <c r="H86">
        <f t="shared" si="12"/>
        <v>46.75</v>
      </c>
      <c r="I86">
        <f t="shared" si="13"/>
        <v>23.364189008445042</v>
      </c>
      <c r="J86">
        <f t="shared" si="14"/>
        <v>8.4357132388962475E-3</v>
      </c>
      <c r="K86" s="6" t="s">
        <v>226</v>
      </c>
      <c r="L86" t="s">
        <v>234</v>
      </c>
      <c r="M86">
        <f t="shared" si="15"/>
        <v>8.0000000000000002E-3</v>
      </c>
    </row>
    <row r="87" spans="1:13" x14ac:dyDescent="0.2">
      <c r="A87" s="1" t="s">
        <v>59</v>
      </c>
      <c r="B87" s="1" t="s">
        <v>136</v>
      </c>
      <c r="D87">
        <f t="shared" si="8"/>
        <v>23.5</v>
      </c>
      <c r="E87">
        <f t="shared" si="9"/>
        <v>8.4462382123821243E-9</v>
      </c>
      <c r="F87">
        <f t="shared" si="10"/>
        <v>23.499819869301014</v>
      </c>
      <c r="G87">
        <f t="shared" si="11"/>
        <v>23.500180130698986</v>
      </c>
      <c r="H87">
        <f t="shared" si="12"/>
        <v>42.25</v>
      </c>
      <c r="I87">
        <f t="shared" si="13"/>
        <v>21.116180268401344</v>
      </c>
      <c r="J87">
        <f t="shared" si="14"/>
        <v>5.2790092925266707E-3</v>
      </c>
      <c r="K87" s="6" t="s">
        <v>227</v>
      </c>
      <c r="L87" t="s">
        <v>234</v>
      </c>
      <c r="M87">
        <f t="shared" si="15"/>
        <v>5.0000000000000001E-3</v>
      </c>
    </row>
    <row r="88" spans="1:13" x14ac:dyDescent="0.2">
      <c r="A88" s="1" t="s">
        <v>137</v>
      </c>
      <c r="B88" s="1" t="s">
        <v>138</v>
      </c>
      <c r="D88">
        <f t="shared" si="8"/>
        <v>24.199999999999996</v>
      </c>
      <c r="E88">
        <f t="shared" si="9"/>
        <v>8.8358882588825885E-9</v>
      </c>
      <c r="F88">
        <f t="shared" si="10"/>
        <v>24.19981576116496</v>
      </c>
      <c r="G88">
        <f t="shared" si="11"/>
        <v>24.200184238835032</v>
      </c>
      <c r="H88">
        <f t="shared" si="12"/>
        <v>44.2</v>
      </c>
      <c r="I88">
        <f t="shared" si="13"/>
        <v>22.09034225171126</v>
      </c>
      <c r="J88">
        <f t="shared" si="14"/>
        <v>5.0200068084640392E-3</v>
      </c>
      <c r="K88" s="6" t="s">
        <v>228</v>
      </c>
      <c r="L88" t="s">
        <v>233</v>
      </c>
      <c r="M88">
        <f t="shared" si="15"/>
        <v>5.0000000000000001E-3</v>
      </c>
    </row>
    <row r="89" spans="1:13" x14ac:dyDescent="0.2">
      <c r="A89" s="1" t="s">
        <v>139</v>
      </c>
      <c r="B89" s="1" t="s">
        <v>33</v>
      </c>
      <c r="D89">
        <f t="shared" si="8"/>
        <v>28.899999999999991</v>
      </c>
      <c r="E89">
        <f t="shared" si="9"/>
        <v>1.0124552795527955E-8</v>
      </c>
      <c r="F89">
        <f t="shared" si="10"/>
        <v>28.899802783159892</v>
      </c>
      <c r="G89">
        <f t="shared" si="11"/>
        <v>28.900197216840091</v>
      </c>
      <c r="H89">
        <f t="shared" si="12"/>
        <v>50.65</v>
      </c>
      <c r="I89">
        <f t="shared" si="13"/>
        <v>25.312299448997241</v>
      </c>
      <c r="J89">
        <f t="shared" si="14"/>
        <v>2.03866332738456E-3</v>
      </c>
      <c r="K89" s="6" t="s">
        <v>229</v>
      </c>
      <c r="M89">
        <f t="shared" si="15"/>
        <v>2E-3</v>
      </c>
    </row>
    <row r="90" spans="1:13" x14ac:dyDescent="0.2">
      <c r="A90" s="1" t="s">
        <v>140</v>
      </c>
      <c r="B90" s="1" t="s">
        <v>115</v>
      </c>
      <c r="D90">
        <f t="shared" si="8"/>
        <v>35.1</v>
      </c>
      <c r="E90">
        <f t="shared" si="9"/>
        <v>1.1383011220112202E-8</v>
      </c>
      <c r="F90">
        <f t="shared" si="10"/>
        <v>35.09979088525661</v>
      </c>
      <c r="G90">
        <f t="shared" si="11"/>
        <v>35.100209114743393</v>
      </c>
      <c r="H90">
        <f t="shared" si="12"/>
        <v>56.95</v>
      </c>
      <c r="I90">
        <f t="shared" si="13"/>
        <v>28.458925782128912</v>
      </c>
      <c r="J90">
        <f t="shared" si="14"/>
        <v>5.0131504153883011E-4</v>
      </c>
      <c r="K90" s="6" t="s">
        <v>230</v>
      </c>
      <c r="L90" t="s">
        <v>233</v>
      </c>
      <c r="M90">
        <f t="shared" si="15"/>
        <v>1E-3</v>
      </c>
    </row>
    <row r="91" spans="1:13" x14ac:dyDescent="0.2">
      <c r="A91" s="1" t="s">
        <v>141</v>
      </c>
      <c r="B91" s="1" t="s">
        <v>142</v>
      </c>
      <c r="D91">
        <f t="shared" si="8"/>
        <v>37.300000000000004</v>
      </c>
      <c r="E91">
        <f t="shared" si="9"/>
        <v>9.1052458024580252E-9</v>
      </c>
      <c r="F91">
        <f t="shared" si="10"/>
        <v>37.299812974033159</v>
      </c>
      <c r="G91">
        <f t="shared" si="11"/>
        <v>37.300187025966849</v>
      </c>
      <c r="H91">
        <f t="shared" si="12"/>
        <v>45.55</v>
      </c>
      <c r="I91">
        <f t="shared" si="13"/>
        <v>22.764739811199057</v>
      </c>
      <c r="J91">
        <f t="shared" si="14"/>
        <v>4.6370875386725352E-5</v>
      </c>
      <c r="K91" s="6" t="s">
        <v>231</v>
      </c>
      <c r="M91" s="8">
        <v>4.6300000000000001E-5</v>
      </c>
    </row>
    <row r="92" spans="1:13" x14ac:dyDescent="0.2">
      <c r="L92">
        <f>COUNTIF(L3:L91,"Yes")</f>
        <v>39</v>
      </c>
    </row>
  </sheetData>
  <mergeCells count="1">
    <mergeCell ref="A1:B1"/>
  </mergeCells>
  <conditionalFormatting sqref="J2:J91">
    <cfRule type="cellIs" dxfId="0" priority="1" operator="lessThanOrEqual">
      <formula>0.05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Fredrick Schumacher</dc:creator>
  <cp:lastModifiedBy>Microsoft Office User</cp:lastModifiedBy>
  <dcterms:created xsi:type="dcterms:W3CDTF">2021-07-17T02:34:46Z</dcterms:created>
  <dcterms:modified xsi:type="dcterms:W3CDTF">2021-07-24T04:36:15Z</dcterms:modified>
</cp:coreProperties>
</file>